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مدخلات" sheetId="3" state="visible" r:id="rId3"/>
    <sheet xmlns:r="http://schemas.openxmlformats.org/officeDocument/2006/relationships" name="تكلفة الجلسة" sheetId="4" state="visible" r:id="rId4"/>
    <sheet xmlns:r="http://schemas.openxmlformats.org/officeDocument/2006/relationships" name="الباقات" sheetId="5" state="visible" r:id="rId5"/>
    <sheet xmlns:r="http://schemas.openxmlformats.org/officeDocument/2006/relationships" name="الإيراد المؤجل" sheetId="6" state="visible" r:id="rId6"/>
  </sheets>
  <definedNames>
    <definedName name="Branches">'الإعدادات'!$A$8:$A$37</definedName>
    <definedName name="Doctors">'الإعدادات'!$C$8:$C$37</definedName>
    <definedName name="Services">'الإعدادات'!$E$8:$E$37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0"/>
    </font>
    <font>
      <name val="Arial"/>
      <b val="1"/>
      <color rgb="005B2A6E"/>
      <sz val="13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D9F2E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2" fillId="0" borderId="2" applyAlignment="1" pivotButton="0" quotePrefix="0" xfId="14">
      <alignment horizontal="right" vertical="top" wrapText="1" readingOrder="2"/>
    </xf>
    <xf numFmtId="0" fontId="6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4" fontId="3" fillId="6" borderId="1" applyAlignment="1" pivotButton="0" quotePrefix="0" xfId="9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0" fontId="3" fillId="3" borderId="1" applyAlignment="1" applyProtection="1" pivotButton="0" quotePrefix="0" xfId="2">
      <alignment horizontal="right" vertical="center" readingOrder="2"/>
      <protection locked="0" hidden="0"/>
    </xf>
    <xf numFmtId="166" fontId="3" fillId="6" borderId="1" applyAlignment="1" pivotButton="0" quotePrefix="0" xfId="11">
      <alignment horizontal="center" vertical="center" readingOrder="2"/>
    </xf>
    <xf numFmtId="0" fontId="3" fillId="7" borderId="2" applyAlignment="1" pivotButton="0" quotePrefix="0" xfId="14">
      <alignment horizontal="center" vertical="center" readingOrder="2"/>
    </xf>
    <xf numFmtId="0" fontId="7" fillId="0" borderId="2" applyAlignment="1" pivotButton="0" quotePrefix="0" xfId="14">
      <alignment horizontal="right" vertical="center" readingOrder="2"/>
    </xf>
    <xf numFmtId="167" fontId="2" fillId="3" borderId="1" applyAlignment="1" applyProtection="1" pivotButton="0" quotePrefix="0" xfId="6">
      <alignment horizontal="center" vertical="center" readingOrder="2"/>
      <protection locked="0" hidden="0"/>
    </xf>
    <xf numFmtId="0" fontId="2" fillId="4" borderId="1" applyAlignment="1" pivotButton="0" quotePrefix="0" xfId="8">
      <alignment horizontal="right" vertical="center" readingOrder="2"/>
    </xf>
    <xf numFmtId="3" fontId="3" fillId="4" borderId="1" applyAlignment="1" pivotButton="0" quotePrefix="0" xfId="10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package-pricing-workbook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package-pricing-workbook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F37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0" customWidth="1" min="3" max="3"/>
    <col width="28" customWidth="1" min="5" max="5"/>
    <col width="13" customWidth="1" min="6" max="6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7" ht="30" customHeight="1">
      <c r="A7" s="5" t="inlineStr">
        <is>
          <t>الفروع</t>
        </is>
      </c>
      <c r="C7" s="5" t="inlineStr">
        <is>
          <t>الأطباء</t>
        </is>
      </c>
      <c r="E7" s="5" t="inlineStr">
        <is>
          <t>الخدمة</t>
        </is>
      </c>
      <c r="F7" s="5" t="inlineStr">
        <is>
          <t>السعر</t>
        </is>
      </c>
    </row>
    <row r="8">
      <c r="A8" s="4" t="inlineStr">
        <is>
          <t>الفرع الرئيسي</t>
        </is>
      </c>
      <c r="C8" s="4" t="inlineStr">
        <is>
          <t>د. سارة الحربي</t>
        </is>
      </c>
      <c r="E8" s="4" t="inlineStr">
        <is>
          <t>جلسة ليزر إزالة الشعر</t>
        </is>
      </c>
      <c r="F8" s="6" t="n">
        <v>650</v>
      </c>
    </row>
    <row r="9">
      <c r="A9" s="4" t="inlineStr">
        <is>
          <t>فرع الشمال</t>
        </is>
      </c>
      <c r="C9" s="4" t="inlineStr">
        <is>
          <t>د. أحمد منصور</t>
        </is>
      </c>
      <c r="E9" s="4" t="inlineStr">
        <is>
          <t>جلسة هيدرافيشل</t>
        </is>
      </c>
      <c r="F9" s="6" t="n">
        <v>550</v>
      </c>
    </row>
    <row r="10">
      <c r="A10" s="4" t="n"/>
      <c r="C10" s="4" t="inlineStr">
        <is>
          <t>د. ليلى القحطاني</t>
        </is>
      </c>
      <c r="E10" s="4" t="inlineStr">
        <is>
          <t>تقشير كيميائي</t>
        </is>
      </c>
      <c r="F10" s="6" t="n">
        <v>600</v>
      </c>
    </row>
    <row r="11">
      <c r="A11" s="4" t="n"/>
      <c r="C11" s="4" t="inlineStr">
        <is>
          <t>د. محمد عادل</t>
        </is>
      </c>
      <c r="E11" s="4" t="inlineStr">
        <is>
          <t>جلسة علاج طبيعي</t>
        </is>
      </c>
      <c r="F11" s="6" t="n">
        <v>300</v>
      </c>
    </row>
    <row r="12">
      <c r="A12" s="4" t="n"/>
      <c r="C12" s="4" t="inlineStr">
        <is>
          <t>د. نورة السبيعي</t>
        </is>
      </c>
      <c r="E12" s="4" t="inlineStr">
        <is>
          <t>جلسة ميزوثيرابي</t>
        </is>
      </c>
      <c r="F12" s="6" t="n">
        <v>700</v>
      </c>
    </row>
    <row r="13">
      <c r="A13" s="4" t="n"/>
      <c r="C13" s="4" t="inlineStr">
        <is>
          <t>د. خالد يوسف</t>
        </is>
      </c>
      <c r="E13" s="4" t="n"/>
      <c r="F13" s="6" t="n"/>
    </row>
    <row r="14">
      <c r="A14" s="4" t="n"/>
      <c r="C14" s="4" t="n"/>
      <c r="E14" s="4" t="n"/>
      <c r="F14" s="6" t="n"/>
    </row>
    <row r="15">
      <c r="A15" s="4" t="n"/>
      <c r="C15" s="4" t="n"/>
      <c r="E15" s="4" t="n"/>
      <c r="F15" s="6" t="n"/>
    </row>
    <row r="16">
      <c r="A16" s="4" t="n"/>
      <c r="C16" s="4" t="n"/>
      <c r="E16" s="4" t="n"/>
      <c r="F16" s="6" t="n"/>
    </row>
    <row r="17">
      <c r="A17" s="4" t="n"/>
      <c r="C17" s="4" t="n"/>
      <c r="E17" s="4" t="n"/>
      <c r="F17" s="6" t="n"/>
    </row>
    <row r="18">
      <c r="A18" s="4" t="n"/>
      <c r="C18" s="4" t="n"/>
      <c r="E18" s="4" t="n"/>
      <c r="F18" s="6" t="n"/>
    </row>
    <row r="19">
      <c r="A19" s="4" t="n"/>
      <c r="C19" s="4" t="n"/>
      <c r="E19" s="4" t="n"/>
      <c r="F19" s="6" t="n"/>
    </row>
    <row r="20">
      <c r="A20" s="4" t="n"/>
      <c r="C20" s="4" t="n"/>
      <c r="E20" s="4" t="n"/>
      <c r="F20" s="6" t="n"/>
    </row>
    <row r="21">
      <c r="A21" s="4" t="n"/>
      <c r="C21" s="4" t="n"/>
      <c r="E21" s="4" t="n"/>
      <c r="F21" s="6" t="n"/>
    </row>
    <row r="22">
      <c r="A22" s="4" t="n"/>
      <c r="C22" s="4" t="n"/>
      <c r="E22" s="4" t="n"/>
      <c r="F22" s="6" t="n"/>
    </row>
    <row r="23">
      <c r="A23" s="4" t="n"/>
      <c r="C23" s="4" t="n"/>
      <c r="E23" s="4" t="n"/>
      <c r="F23" s="6" t="n"/>
    </row>
    <row r="24">
      <c r="A24" s="4" t="n"/>
      <c r="C24" s="4" t="n"/>
      <c r="E24" s="4" t="n"/>
      <c r="F24" s="6" t="n"/>
    </row>
    <row r="25">
      <c r="A25" s="4" t="n"/>
      <c r="C25" s="4" t="n"/>
      <c r="E25" s="4" t="n"/>
      <c r="F25" s="6" t="n"/>
    </row>
    <row r="26">
      <c r="A26" s="4" t="n"/>
      <c r="C26" s="4" t="n"/>
      <c r="E26" s="4" t="n"/>
      <c r="F26" s="6" t="n"/>
    </row>
    <row r="27">
      <c r="A27" s="4" t="n"/>
      <c r="C27" s="4" t="n"/>
      <c r="E27" s="4" t="n"/>
      <c r="F27" s="6" t="n"/>
    </row>
    <row r="28">
      <c r="A28" s="4" t="n"/>
      <c r="C28" s="4" t="n"/>
      <c r="E28" s="4" t="n"/>
      <c r="F28" s="6" t="n"/>
    </row>
    <row r="29">
      <c r="A29" s="4" t="n"/>
      <c r="C29" s="4" t="n"/>
      <c r="E29" s="4" t="n"/>
      <c r="F29" s="6" t="n"/>
    </row>
    <row r="30">
      <c r="A30" s="4" t="n"/>
      <c r="C30" s="4" t="n"/>
      <c r="E30" s="4" t="n"/>
      <c r="F30" s="6" t="n"/>
    </row>
    <row r="31">
      <c r="A31" s="4" t="n"/>
      <c r="C31" s="4" t="n"/>
      <c r="E31" s="4" t="n"/>
      <c r="F31" s="6" t="n"/>
    </row>
    <row r="32">
      <c r="A32" s="4" t="n"/>
      <c r="C32" s="4" t="n"/>
      <c r="E32" s="4" t="n"/>
      <c r="F32" s="6" t="n"/>
    </row>
    <row r="33">
      <c r="A33" s="4" t="n"/>
      <c r="C33" s="4" t="n"/>
      <c r="E33" s="4" t="n"/>
      <c r="F33" s="6" t="n"/>
    </row>
    <row r="34">
      <c r="A34" s="4" t="n"/>
      <c r="C34" s="4" t="n"/>
      <c r="E34" s="4" t="n"/>
      <c r="F34" s="6" t="n"/>
    </row>
    <row r="35">
      <c r="A35" s="4" t="n"/>
      <c r="C35" s="4" t="n"/>
      <c r="E35" s="4" t="n"/>
      <c r="F35" s="6" t="n"/>
    </row>
    <row r="36">
      <c r="A36" s="4" t="n"/>
      <c r="C36" s="4" t="n"/>
      <c r="E36" s="4" t="n"/>
      <c r="F36" s="6" t="n"/>
    </row>
    <row r="37">
      <c r="A37" s="4" t="n"/>
      <c r="C37" s="4" t="n"/>
      <c r="E37" s="4" t="n"/>
      <c r="F37" s="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7" t="inlineStr">
        <is>
          <t>في «المدخلات» اختر الخدمة واكتب سعرها وتكلفة الجهاز وساعات تشغيله والغرفة والأخصائي ومدة الجلسة والمستهلكات.</t>
        </is>
      </c>
    </row>
    <row r="4" ht="30" customHeight="1">
      <c r="A4" s="3" t="n">
        <v>2</v>
      </c>
      <c r="B4" s="7" t="inlineStr">
        <is>
          <t>اكتب نسبة الطبيب ورسوم الدفع والهامش الذي تريده. «تكلفة الجلسة» تعطيك أقل سعر وأكبر خصم يحافظان عليه.</t>
        </is>
      </c>
    </row>
    <row r="5" ht="30" customHeight="1">
      <c r="A5" s="3" t="n">
        <v>3</v>
      </c>
      <c r="B5" s="7" t="inlineStr">
        <is>
          <t>في «الباقات» غيّر عدد الجلسات والخصم والعربون لكل باقة. الهامش تحت الهدف يظهر بالأحمر، وجدول «ماذا لو» يجرب خصومات أخرى.</t>
        </is>
      </c>
    </row>
    <row r="6" ht="30" customHeight="1">
      <c r="A6" s="3" t="n">
        <v>4</v>
      </c>
      <c r="B6" s="7" t="inlineStr">
        <is>
          <t>في آخر الشهر اكتب في «الإيراد المؤجل» الباقات المبيعة والنقد المحصل والجلسات المقدمة، فيظهر ما تدين به لمرضاك.</t>
        </is>
      </c>
    </row>
    <row r="7" ht="30" customHeight="1">
      <c r="A7" s="3" t="n">
        <v>5</v>
      </c>
      <c r="B7" s="7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8" t="inlineStr">
        <is>
          <t>مسح البيانات التجريبية</t>
        </is>
      </c>
    </row>
    <row r="10" ht="30" customHeight="1">
      <c r="B10" s="7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9" t="inlineStr">
        <is>
          <t>«المدخلات» A16:C27</t>
        </is>
      </c>
    </row>
    <row r="12">
      <c r="B12" s="9" t="inlineStr">
        <is>
          <t>«الإيراد المؤجل» B7:B9</t>
        </is>
      </c>
    </row>
    <row r="13">
      <c r="B13" s="9" t="inlineStr">
        <is>
          <t>«الإيراد المؤجل» D7:E9</t>
        </is>
      </c>
    </row>
    <row r="14">
      <c r="B14" s="9" t="inlineStr">
        <is>
          <t>«الإيراد المؤجل» B4</t>
        </is>
      </c>
    </row>
    <row r="16">
      <c r="B16" s="8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F28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3" customWidth="1" min="5" max="5"/>
  </cols>
  <sheetData>
    <row r="1" ht="24" customHeight="1">
      <c r="A1" s="1" t="inlineStr">
        <is>
          <t>مدخلات الخدمة</t>
        </is>
      </c>
    </row>
    <row r="2">
      <c r="A2" s="2" t="inlineStr">
        <is>
          <t>خدمة واحدة في كل مرة. غيّر الأرقام الصفراء وراقب الهامش في ورقة الباقات.</t>
        </is>
      </c>
    </row>
    <row r="3">
      <c r="A3" s="3" t="inlineStr">
        <is>
          <t>الخدمة</t>
        </is>
      </c>
      <c r="B3" s="4" t="inlineStr">
        <is>
          <t>جلسة ليزر إزالة الشعر</t>
        </is>
      </c>
      <c r="C3" s="10" t="n"/>
      <c r="D3" s="11" t="n"/>
      <c r="F3" s="2" t="inlineStr">
        <is>
          <t>اختر الخدمة ثم اكتب سعرها في السطر التالي.</t>
        </is>
      </c>
    </row>
    <row r="4">
      <c r="A4" s="3" t="inlineStr">
        <is>
          <t>سعر الجلسة المفردة</t>
        </is>
      </c>
      <c r="B4" s="6" t="n">
        <v>650</v>
      </c>
      <c r="C4" s="9">
        <f>'الإعدادات'!$B$5</f>
        <v/>
      </c>
    </row>
    <row r="5">
      <c r="A5" s="3" t="inlineStr">
        <is>
          <t>التكلفة الشهرية للجهاز (قسط أو إهلاك وصيانة)</t>
        </is>
      </c>
      <c r="B5" s="6" t="n">
        <v>12000</v>
      </c>
      <c r="F5" s="2" t="inlineStr">
        <is>
          <t>اقسم القسط الشهري أو الإهلاك والصيانة على الشهر.</t>
        </is>
      </c>
    </row>
    <row r="6">
      <c r="A6" s="3" t="inlineStr">
        <is>
          <t>ساعات تشغيل الجهاز في الشهر</t>
        </is>
      </c>
      <c r="B6" s="12" t="n">
        <v>120</v>
      </c>
      <c r="F6" s="2" t="inlineStr">
        <is>
          <t>الساعات التي يعمل فيها الجهاز فعلًا، لا ساعات الدوام.</t>
        </is>
      </c>
    </row>
    <row r="7">
      <c r="A7" s="3" t="inlineStr">
        <is>
          <t>تكلفة الغرفة في الساعة</t>
        </is>
      </c>
      <c r="B7" s="6" t="n">
        <v>60</v>
      </c>
    </row>
    <row r="8">
      <c r="A8" s="3" t="inlineStr">
        <is>
          <t>تكلفة الأخصائي في الساعة</t>
        </is>
      </c>
      <c r="B8" s="6" t="n">
        <v>80</v>
      </c>
    </row>
    <row r="9">
      <c r="A9" s="3" t="inlineStr">
        <is>
          <t>مدة الجلسة بالدقائق</t>
        </is>
      </c>
      <c r="B9" s="12" t="n">
        <v>45</v>
      </c>
    </row>
    <row r="10">
      <c r="A10" s="3" t="inlineStr">
        <is>
          <t>نسبة الطبيب من سعر الجلسة</t>
        </is>
      </c>
      <c r="B10" s="13" t="n">
        <v>0.1</v>
      </c>
    </row>
    <row r="11">
      <c r="A11" s="3" t="inlineStr">
        <is>
          <t>رسوم الدفع (الشبكة والروابط)</t>
        </is>
      </c>
      <c r="B11" s="13" t="n">
        <v>0.025</v>
      </c>
    </row>
    <row r="12">
      <c r="A12" s="3" t="inlineStr">
        <is>
          <t>هامش الربح المستهدف</t>
        </is>
      </c>
      <c r="B12" s="13" t="n">
        <v>0.45</v>
      </c>
    </row>
    <row r="15" ht="30" customHeight="1">
      <c r="A15" s="5" t="inlineStr">
        <is>
          <t>المستهلك</t>
        </is>
      </c>
      <c r="B15" s="5" t="inlineStr">
        <is>
          <t>تكلفة الوحدة</t>
        </is>
      </c>
      <c r="C15" s="5" t="inlineStr">
        <is>
          <t>الكمية في الجلسة</t>
        </is>
      </c>
      <c r="D15" s="5" t="inlineStr">
        <is>
          <t>التكلفة في الجلسة</t>
        </is>
      </c>
    </row>
    <row r="16">
      <c r="A16" s="4" t="inlineStr">
        <is>
          <t>جل تبريد</t>
        </is>
      </c>
      <c r="B16" s="6" t="n">
        <v>8</v>
      </c>
      <c r="C16" s="6" t="n">
        <v>1</v>
      </c>
      <c r="D16" s="14">
        <f>IF(AND($B16="",$C16=""),"",$B16*$C16)</f>
        <v/>
      </c>
    </row>
    <row r="17">
      <c r="A17" s="4" t="inlineStr">
        <is>
          <t>غطاء رأس الجهاز</t>
        </is>
      </c>
      <c r="B17" s="6" t="n">
        <v>12</v>
      </c>
      <c r="C17" s="6" t="n">
        <v>1</v>
      </c>
      <c r="D17" s="14">
        <f>IF(AND($B17="",$C17=""),"",$B17*$C17)</f>
        <v/>
      </c>
    </row>
    <row r="18">
      <c r="A18" s="4" t="inlineStr">
        <is>
          <t>قفازات (زوج)</t>
        </is>
      </c>
      <c r="B18" s="6" t="n">
        <v>1.5</v>
      </c>
      <c r="C18" s="6" t="n">
        <v>2</v>
      </c>
      <c r="D18" s="14">
        <f>IF(AND($B18="",$C18=""),"",$B18*$C18)</f>
        <v/>
      </c>
    </row>
    <row r="19">
      <c r="A19" s="4" t="inlineStr">
        <is>
          <t>غطاء سرير</t>
        </is>
      </c>
      <c r="B19" s="6" t="n">
        <v>4</v>
      </c>
      <c r="C19" s="6" t="n">
        <v>1</v>
      </c>
      <c r="D19" s="14">
        <f>IF(AND($B19="",$C19=""),"",$B19*$C19)</f>
        <v/>
      </c>
    </row>
    <row r="20">
      <c r="A20" s="4" t="inlineStr">
        <is>
          <t>كريم تخدير</t>
        </is>
      </c>
      <c r="B20" s="6" t="n">
        <v>18</v>
      </c>
      <c r="C20" s="6" t="n">
        <v>0.5</v>
      </c>
      <c r="D20" s="14">
        <f>IF(AND($B20="",$C20=""),"",$B20*$C20)</f>
        <v/>
      </c>
    </row>
    <row r="21">
      <c r="A21" s="4" t="inlineStr">
        <is>
          <t>مناديل معقمة</t>
        </is>
      </c>
      <c r="B21" s="6" t="n">
        <v>2</v>
      </c>
      <c r="C21" s="6" t="n">
        <v>2</v>
      </c>
      <c r="D21" s="14">
        <f>IF(AND($B21="",$C21=""),"",$B21*$C21)</f>
        <v/>
      </c>
    </row>
    <row r="22">
      <c r="A22" s="4" t="n"/>
      <c r="B22" s="6" t="n"/>
      <c r="C22" s="6" t="n"/>
      <c r="D22" s="14">
        <f>IF(AND($B22="",$C22=""),"",$B22*$C22)</f>
        <v/>
      </c>
    </row>
    <row r="23">
      <c r="A23" s="4" t="n"/>
      <c r="B23" s="6" t="n"/>
      <c r="C23" s="6" t="n"/>
      <c r="D23" s="14">
        <f>IF(AND($B23="",$C23=""),"",$B23*$C23)</f>
        <v/>
      </c>
    </row>
    <row r="24">
      <c r="A24" s="4" t="n"/>
      <c r="B24" s="6" t="n"/>
      <c r="C24" s="6" t="n"/>
      <c r="D24" s="14">
        <f>IF(AND($B24="",$C24=""),"",$B24*$C24)</f>
        <v/>
      </c>
    </row>
    <row r="25">
      <c r="A25" s="4" t="n"/>
      <c r="B25" s="6" t="n"/>
      <c r="C25" s="6" t="n"/>
      <c r="D25" s="14">
        <f>IF(AND($B25="",$C25=""),"",$B25*$C25)</f>
        <v/>
      </c>
    </row>
    <row r="26">
      <c r="A26" s="4" t="n"/>
      <c r="B26" s="6" t="n"/>
      <c r="C26" s="6" t="n"/>
      <c r="D26" s="14">
        <f>IF(AND($B26="",$C26=""),"",$B26*$C26)</f>
        <v/>
      </c>
    </row>
    <row r="27">
      <c r="A27" s="4" t="n"/>
      <c r="B27" s="6" t="n"/>
      <c r="C27" s="6" t="n"/>
      <c r="D27" s="14">
        <f>IF(AND($B27="",$C27=""),"",$B27*$C27)</f>
        <v/>
      </c>
    </row>
    <row r="28">
      <c r="A28" s="3" t="inlineStr">
        <is>
          <t>مجموع المستهلكات في الجلسة</t>
        </is>
      </c>
      <c r="D28" s="15">
        <f>SUM(D16:D27)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3:D3"/>
  </mergeCells>
  <dataValidations count="1">
    <dataValidation sqref="B3" showDropDown="0" showInputMessage="0" showErrorMessage="0" allowBlank="1" errorTitle="قيمة غير صحيحة" error="اختر من القائمة." type="list">
      <formula1>=Services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C17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62" customWidth="1" min="3" max="3"/>
  </cols>
  <sheetData>
    <row r="1" ht="24" customHeight="1">
      <c r="A1" s="1" t="inlineStr">
        <is>
          <t>تكلفة الجلسة الواحدة</t>
        </is>
      </c>
    </row>
    <row r="2">
      <c r="A2" s="2" t="inlineStr">
        <is>
          <t>كل شيء هنا محسوب من ورقة المدخلات.</t>
        </is>
      </c>
    </row>
    <row r="3">
      <c r="A3" s="5" t="inlineStr">
        <is>
          <t>البند</t>
        </is>
      </c>
      <c r="B3" s="5" t="inlineStr">
        <is>
          <t>المبلغ</t>
        </is>
      </c>
      <c r="C3" s="5" t="inlineStr">
        <is>
          <t>كيف يُحسب</t>
        </is>
      </c>
    </row>
    <row r="4">
      <c r="A4" s="3" t="inlineStr">
        <is>
          <t>الجهاز</t>
        </is>
      </c>
      <c r="B4" s="14">
        <f>'المدخلات'!$B$5/'المدخلات'!$B$6*'المدخلات'!$B$9/60</f>
        <v/>
      </c>
      <c r="C4" s="2" t="inlineStr">
        <is>
          <t>تكلفة الجهاز الشهرية ÷ ساعات التشغيل × مدة الجلسة</t>
        </is>
      </c>
    </row>
    <row r="5">
      <c r="A5" s="3" t="inlineStr">
        <is>
          <t>الغرفة</t>
        </is>
      </c>
      <c r="B5" s="14">
        <f>'المدخلات'!$B$7*'المدخلات'!$B$9/60</f>
        <v/>
      </c>
      <c r="C5" s="2" t="inlineStr">
        <is>
          <t>تكلفة الغرفة في الساعة × مدة الجلسة</t>
        </is>
      </c>
    </row>
    <row r="6">
      <c r="A6" s="3" t="inlineStr">
        <is>
          <t>الأخصائي</t>
        </is>
      </c>
      <c r="B6" s="14">
        <f>'المدخلات'!$B$8*'المدخلات'!$B$9/60</f>
        <v/>
      </c>
      <c r="C6" s="2" t="inlineStr">
        <is>
          <t>تكلفة الأخصائي في الساعة × مدة الجلسة</t>
        </is>
      </c>
    </row>
    <row r="7">
      <c r="A7" s="3" t="inlineStr">
        <is>
          <t>المستهلكات</t>
        </is>
      </c>
      <c r="B7" s="14">
        <f>'المدخلات'!$D$28</f>
        <v/>
      </c>
      <c r="C7" s="2" t="inlineStr">
        <is>
          <t>مجموع جدول المستهلكات</t>
        </is>
      </c>
    </row>
    <row r="8">
      <c r="A8" s="3" t="inlineStr">
        <is>
          <t>التكلفة المباشرة للجلسة</t>
        </is>
      </c>
      <c r="B8" s="15">
        <f>SUM(B4:B7)</f>
        <v/>
      </c>
      <c r="C8" s="2" t="inlineStr">
        <is>
          <t>ثابتة مهما كان السعر</t>
        </is>
      </c>
    </row>
    <row r="10">
      <c r="A10" s="3" t="inlineStr">
        <is>
          <t>سعر الجلسة المفردة</t>
        </is>
      </c>
      <c r="B10" s="14">
        <f>'المدخلات'!$B$4</f>
        <v/>
      </c>
      <c r="C10" s="2" t="inlineStr"/>
    </row>
    <row r="11">
      <c r="A11" s="3" t="inlineStr">
        <is>
          <t>نسبة الطبيب</t>
        </is>
      </c>
      <c r="B11" s="14">
        <f>B10*'المدخلات'!$B$10</f>
        <v/>
      </c>
      <c r="C11" s="2" t="inlineStr">
        <is>
          <t>تتغير مع السعر</t>
        </is>
      </c>
    </row>
    <row r="12">
      <c r="A12" s="3" t="inlineStr">
        <is>
          <t>رسوم الدفع</t>
        </is>
      </c>
      <c r="B12" s="14">
        <f>B10*'المدخلات'!$B$11</f>
        <v/>
      </c>
      <c r="C12" s="2" t="inlineStr">
        <is>
          <t>تتغير مع السعر</t>
        </is>
      </c>
    </row>
    <row r="13">
      <c r="A13" s="3" t="inlineStr">
        <is>
          <t>التكلفة الكاملة بالسعر المفرد</t>
        </is>
      </c>
      <c r="B13" s="14">
        <f>B8+B11+B12</f>
        <v/>
      </c>
      <c r="C13" s="2" t="inlineStr"/>
    </row>
    <row r="14">
      <c r="A14" s="3" t="inlineStr">
        <is>
          <t>الهامش بالسعر المفرد</t>
        </is>
      </c>
      <c r="B14" s="16">
        <f>IFERROR((B10-B13)/B10,"")</f>
        <v/>
      </c>
      <c r="C14" s="2" t="inlineStr"/>
    </row>
    <row r="16">
      <c r="A16" s="3" t="inlineStr">
        <is>
          <t>أقل سعر يحقق الهامش المستهدف</t>
        </is>
      </c>
      <c r="B16" s="17">
        <f>IFERROR(B8/(1-'المدخلات'!$B$10-'المدخلات'!$B$11-'المدخلات'!$B$12),"")</f>
        <v/>
      </c>
      <c r="C16" s="2" t="inlineStr">
        <is>
          <t>التكلفة المباشرة ÷ (1 − نسبة الطبيب − رسوم الدفع − الهامش المستهدف)</t>
        </is>
      </c>
    </row>
    <row r="17">
      <c r="A17" s="3" t="inlineStr">
        <is>
          <t>أكبر خصم يحافظ على الهامش المستهدف</t>
        </is>
      </c>
      <c r="B17" s="18">
        <f>IFERROR(1-B16/B10,"")</f>
        <v/>
      </c>
      <c r="C17" s="2" t="inlineStr">
        <is>
          <t>أي خصم أكبر من هذا يُنزل الهامش تحت الهدف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F32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17" customWidth="1" min="4" max="4"/>
    <col width="3" customWidth="1" min="5" max="5"/>
    <col width="16" customWidth="1" min="6" max="6"/>
  </cols>
  <sheetData>
    <row r="1" ht="24" customHeight="1">
      <c r="A1" s="1" t="inlineStr">
        <is>
          <t>الباقات الثلاث</t>
        </is>
      </c>
    </row>
    <row r="2">
      <c r="A2" s="2" t="inlineStr">
        <is>
          <t>غيّر عدد الجلسات ونسبة الخصم والعربون. الهامش تحت الهدف يظهر بالأحمر.</t>
        </is>
      </c>
    </row>
    <row r="3">
      <c r="A3" s="5" t="inlineStr">
        <is>
          <t>الباقة</t>
        </is>
      </c>
      <c r="B3" s="19" t="inlineStr">
        <is>
          <t>باقة 3 جلسات</t>
        </is>
      </c>
      <c r="C3" s="19" t="inlineStr">
        <is>
          <t>باقة 6 جلسات</t>
        </is>
      </c>
      <c r="D3" s="19" t="inlineStr">
        <is>
          <t>باقة 10 جلسات</t>
        </is>
      </c>
    </row>
    <row r="4">
      <c r="A4" s="3" t="inlineStr">
        <is>
          <t>عدد الجلسات</t>
        </is>
      </c>
      <c r="B4" s="12" t="n">
        <v>3</v>
      </c>
      <c r="C4" s="12" t="n">
        <v>6</v>
      </c>
      <c r="D4" s="12" t="n">
        <v>10</v>
      </c>
    </row>
    <row r="5">
      <c r="A5" s="3" t="inlineStr">
        <is>
          <t>سعر الجلسة المفردة</t>
        </is>
      </c>
      <c r="B5" s="14">
        <f>'المدخلات'!$B$4</f>
        <v/>
      </c>
      <c r="C5" s="14">
        <f>'المدخلات'!$B$4</f>
        <v/>
      </c>
      <c r="D5" s="14">
        <f>'المدخلات'!$B$4</f>
        <v/>
      </c>
    </row>
    <row r="6">
      <c r="A6" s="3" t="inlineStr">
        <is>
          <t>نسبة الخصم</t>
        </is>
      </c>
      <c r="B6" s="13" t="n">
        <v>0.1</v>
      </c>
      <c r="C6" s="13" t="n">
        <v>0.15</v>
      </c>
      <c r="D6" s="13" t="n">
        <v>0.25</v>
      </c>
    </row>
    <row r="7">
      <c r="A7" s="3" t="inlineStr">
        <is>
          <t>سعر الباقة</t>
        </is>
      </c>
      <c r="B7" s="14">
        <f>ROUND(B5*B4*(1-B6),0)</f>
        <v/>
      </c>
      <c r="C7" s="14">
        <f>ROUND(C5*C4*(1-C6),0)</f>
        <v/>
      </c>
      <c r="D7" s="14">
        <f>ROUND(D5*D4*(1-D6),0)</f>
        <v/>
      </c>
    </row>
    <row r="8">
      <c r="A8" s="3" t="inlineStr">
        <is>
          <t>سعر الجلسة داخل الباقة</t>
        </is>
      </c>
      <c r="B8" s="14">
        <f>IFERROR(B7/B4,"")</f>
        <v/>
      </c>
      <c r="C8" s="14">
        <f>IFERROR(C7/C4,"")</f>
        <v/>
      </c>
      <c r="D8" s="14">
        <f>IFERROR(D7/D4,"")</f>
        <v/>
      </c>
    </row>
    <row r="9">
      <c r="A9" s="3" t="inlineStr">
        <is>
          <t>التكلفة المباشرة للجلسة</t>
        </is>
      </c>
      <c r="B9" s="14">
        <f>'تكلفة الجلسة'!$B$8</f>
        <v/>
      </c>
      <c r="C9" s="14">
        <f>'تكلفة الجلسة'!$B$8</f>
        <v/>
      </c>
      <c r="D9" s="14">
        <f>'تكلفة الجلسة'!$B$8</f>
        <v/>
      </c>
    </row>
    <row r="10">
      <c r="A10" s="3" t="inlineStr">
        <is>
          <t>نسبة الطبيب ورسوم الدفع للجلسة</t>
        </is>
      </c>
      <c r="B10" s="14">
        <f>IFERROR(B8*('المدخلات'!$B$10+'المدخلات'!$B$11),"")</f>
        <v/>
      </c>
      <c r="C10" s="14">
        <f>IFERROR(C8*('المدخلات'!$B$10+'المدخلات'!$B$11),"")</f>
        <v/>
      </c>
      <c r="D10" s="14">
        <f>IFERROR(D8*('المدخلات'!$B$10+'المدخلات'!$B$11),"")</f>
        <v/>
      </c>
    </row>
    <row r="11">
      <c r="A11" s="3" t="inlineStr">
        <is>
          <t>هامش الجلسة</t>
        </is>
      </c>
      <c r="B11" s="14">
        <f>IFERROR(B8-B9-B10,"")</f>
        <v/>
      </c>
      <c r="C11" s="14">
        <f>IFERROR(C8-C9-C10,"")</f>
        <v/>
      </c>
      <c r="D11" s="14">
        <f>IFERROR(D8-D9-D10,"")</f>
        <v/>
      </c>
      <c r="F11" s="2" t="inlineStr">
        <is>
          <t>الهدف</t>
        </is>
      </c>
    </row>
    <row r="12">
      <c r="A12" s="3" t="inlineStr">
        <is>
          <t>نسبة الهامش</t>
        </is>
      </c>
      <c r="B12" s="18">
        <f>IFERROR(B11/B8,"")</f>
        <v/>
      </c>
      <c r="C12" s="18">
        <f>IFERROR(C11/C8,"")</f>
        <v/>
      </c>
      <c r="D12" s="18">
        <f>IFERROR(D11/D8,"")</f>
        <v/>
      </c>
      <c r="F12" s="16">
        <f>'المدخلات'!$B$12</f>
        <v/>
      </c>
    </row>
    <row r="13">
      <c r="A13" s="3" t="inlineStr">
        <is>
          <t>هامش الباقة كاملة</t>
        </is>
      </c>
      <c r="B13" s="14">
        <f>IFERROR(B11*B4,"")</f>
        <v/>
      </c>
      <c r="C13" s="14">
        <f>IFERROR(C11*C4,"")</f>
        <v/>
      </c>
      <c r="D13" s="14">
        <f>IFERROR(D11*D4,"")</f>
        <v/>
      </c>
    </row>
    <row r="14">
      <c r="A14" s="3" t="inlineStr">
        <is>
          <t>ما يوفره المريض</t>
        </is>
      </c>
      <c r="B14" s="14">
        <f>B5*B4-B7</f>
        <v/>
      </c>
      <c r="C14" s="14">
        <f>C5*C4-C7</f>
        <v/>
      </c>
      <c r="D14" s="14">
        <f>D5*D4-D7</f>
        <v/>
      </c>
    </row>
    <row r="15">
      <c r="A15" s="3" t="inlineStr">
        <is>
          <t>نسبة العربون</t>
        </is>
      </c>
      <c r="B15" s="13" t="n">
        <v>0.3</v>
      </c>
      <c r="C15" s="13" t="n">
        <v>0.3</v>
      </c>
      <c r="D15" s="13" t="n">
        <v>0.3</v>
      </c>
    </row>
    <row r="16">
      <c r="A16" s="3" t="inlineStr">
        <is>
          <t>قبل الجلسة 1 (العربون)</t>
        </is>
      </c>
      <c r="B16" s="14">
        <f>IF(B4&lt;3,B7,ROUND(B7*B15,0))</f>
        <v/>
      </c>
      <c r="C16" s="14">
        <f>IF(C4&lt;3,C7,ROUND(C7*C15,0))</f>
        <v/>
      </c>
      <c r="D16" s="14">
        <f>IF(D4&lt;3,D7,ROUND(D7*D15,0))</f>
        <v/>
      </c>
    </row>
    <row r="17">
      <c r="A17" s="3" t="inlineStr">
        <is>
          <t>قبل الجلسة 3</t>
        </is>
      </c>
      <c r="B17" s="14">
        <f>IF(B4&lt;3,0,IF(B4&gt;=5,ROUND((B7-B16)/2,0),B7-B16))</f>
        <v/>
      </c>
      <c r="C17" s="14">
        <f>IF(C4&lt;3,0,IF(C4&gt;=5,ROUND((C7-C16)/2,0),C7-C16))</f>
        <v/>
      </c>
      <c r="D17" s="14">
        <f>IF(D4&lt;3,0,IF(D4&gt;=5,ROUND((D7-D16)/2,0),D7-D16))</f>
        <v/>
      </c>
    </row>
    <row r="18">
      <c r="A18" s="3" t="inlineStr">
        <is>
          <t>قبل الجلسة 5</t>
        </is>
      </c>
      <c r="B18" s="14">
        <f>B7-B16-B17</f>
        <v/>
      </c>
      <c r="C18" s="14">
        <f>C7-C16-C17</f>
        <v/>
      </c>
      <c r="D18" s="14">
        <f>D7-D16-D17</f>
        <v/>
      </c>
    </row>
    <row r="21">
      <c r="A21" s="8" t="inlineStr">
        <is>
          <t>ماذا لو؟ هامش الجلسة عند خصومات مختلفة</t>
        </is>
      </c>
    </row>
    <row r="22" ht="30" customHeight="1">
      <c r="A22" s="5" t="inlineStr">
        <is>
          <t>الخصم</t>
        </is>
      </c>
      <c r="B22" s="5" t="inlineStr">
        <is>
          <t>سعر الجلسة</t>
        </is>
      </c>
      <c r="C22" s="5" t="inlineStr">
        <is>
          <t>هامش الجلسة</t>
        </is>
      </c>
      <c r="D22" s="5" t="inlineStr">
        <is>
          <t>نسبة الهامش</t>
        </is>
      </c>
    </row>
    <row r="23">
      <c r="A23" s="13" t="n">
        <v>0</v>
      </c>
      <c r="B23" s="14">
        <f>'المدخلات'!$B$4*(1-A23)</f>
        <v/>
      </c>
      <c r="C23" s="14">
        <f>B23-'تكلفة الجلسة'!$B$8-B23*('المدخلات'!$B$10+'المدخلات'!$B$11)</f>
        <v/>
      </c>
      <c r="D23" s="16">
        <f>IFERROR(C23/B23,"")</f>
        <v/>
      </c>
    </row>
    <row r="24">
      <c r="A24" s="13" t="n">
        <v>0.05</v>
      </c>
      <c r="B24" s="14">
        <f>'المدخلات'!$B$4*(1-A24)</f>
        <v/>
      </c>
      <c r="C24" s="14">
        <f>B24-'تكلفة الجلسة'!$B$8-B24*('المدخلات'!$B$10+'المدخلات'!$B$11)</f>
        <v/>
      </c>
      <c r="D24" s="16">
        <f>IFERROR(C24/B24,"")</f>
        <v/>
      </c>
    </row>
    <row r="25">
      <c r="A25" s="13" t="n">
        <v>0.1</v>
      </c>
      <c r="B25" s="14">
        <f>'المدخلات'!$B$4*(1-A25)</f>
        <v/>
      </c>
      <c r="C25" s="14">
        <f>B25-'تكلفة الجلسة'!$B$8-B25*('المدخلات'!$B$10+'المدخلات'!$B$11)</f>
        <v/>
      </c>
      <c r="D25" s="16">
        <f>IFERROR(C25/B25,"")</f>
        <v/>
      </c>
    </row>
    <row r="26">
      <c r="A26" s="13" t="n">
        <v>0.15</v>
      </c>
      <c r="B26" s="14">
        <f>'المدخلات'!$B$4*(1-A26)</f>
        <v/>
      </c>
      <c r="C26" s="14">
        <f>B26-'تكلفة الجلسة'!$B$8-B26*('المدخلات'!$B$10+'المدخلات'!$B$11)</f>
        <v/>
      </c>
      <c r="D26" s="16">
        <f>IFERROR(C26/B26,"")</f>
        <v/>
      </c>
    </row>
    <row r="27">
      <c r="A27" s="13" t="n">
        <v>0.2</v>
      </c>
      <c r="B27" s="14">
        <f>'المدخلات'!$B$4*(1-A27)</f>
        <v/>
      </c>
      <c r="C27" s="14">
        <f>B27-'تكلفة الجلسة'!$B$8-B27*('المدخلات'!$B$10+'المدخلات'!$B$11)</f>
        <v/>
      </c>
      <c r="D27" s="16">
        <f>IFERROR(C27/B27,"")</f>
        <v/>
      </c>
    </row>
    <row r="28">
      <c r="A28" s="13" t="n">
        <v>0.25</v>
      </c>
      <c r="B28" s="14">
        <f>'المدخلات'!$B$4*(1-A28)</f>
        <v/>
      </c>
      <c r="C28" s="14">
        <f>B28-'تكلفة الجلسة'!$B$8-B28*('المدخلات'!$B$10+'المدخلات'!$B$11)</f>
        <v/>
      </c>
      <c r="D28" s="16">
        <f>IFERROR(C28/B28,"")</f>
        <v/>
      </c>
    </row>
    <row r="29">
      <c r="A29" s="13" t="n">
        <v>0.3</v>
      </c>
      <c r="B29" s="14">
        <f>'المدخلات'!$B$4*(1-A29)</f>
        <v/>
      </c>
      <c r="C29" s="14">
        <f>B29-'تكلفة الجلسة'!$B$8-B29*('المدخلات'!$B$10+'المدخلات'!$B$11)</f>
        <v/>
      </c>
      <c r="D29" s="16">
        <f>IFERROR(C29/B29,"")</f>
        <v/>
      </c>
    </row>
    <row r="30">
      <c r="A30" s="3" t="inlineStr">
        <is>
          <t>أكبر خصم يحافظ على الهامش المستهدف</t>
        </is>
      </c>
      <c r="B30" s="20">
        <f>'تكلفة الجلسة'!$B$17</f>
        <v/>
      </c>
    </row>
    <row r="32">
      <c r="A32" s="8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2:D32"/>
  </mergeCells>
  <conditionalFormatting sqref="B12:D12">
    <cfRule type="expression" priority="1" dxfId="0">
      <formula>AND(ISNUMBER(B12),B12&lt;'المدخلات'!$B$12)</formula>
    </cfRule>
    <cfRule type="expression" priority="2" dxfId="1">
      <formula>AND(ISNUMBER(B12),B12&gt;='المدخلات'!$B$12)</formula>
    </cfRule>
  </conditionalFormatting>
  <conditionalFormatting sqref="D23:D29">
    <cfRule type="expression" priority="3" dxfId="0">
      <formula>AND(ISNUMBER(D23),D23&lt;'المدخلات'!$B$12)</formula>
    </cfRule>
  </conditionalFormatting>
  <hyperlinks>
    <hyperlink xmlns:r="http://schemas.openxmlformats.org/officeDocument/2006/relationships" ref="A32" r:id="rId1"/>
  </hyperlinks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8A3B12"/>
    <outlinePr summaryBelow="1" summaryRight="1"/>
    <pageSetUpPr fitToPage="1"/>
  </sheetPr>
  <dimension ref="A1:G14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5" customWidth="1" min="3" max="3"/>
    <col width="15" customWidth="1" min="4" max="4"/>
    <col width="15" customWidth="1" min="5" max="5"/>
    <col width="16" customWidth="1" min="6" max="6"/>
    <col width="16" customWidth="1" min="7" max="7"/>
  </cols>
  <sheetData>
    <row r="1" ht="22" customHeight="1">
      <c r="A1" s="21" t="inlineStr">
        <is>
          <t>بيانات تجريبية، احذفها وابدأ. طريقة المسح في ورقة «كيف تستخدمه».</t>
        </is>
      </c>
    </row>
    <row r="2">
      <c r="A2" s="22" t="inlineStr">
        <is>
          <t>الباقات المبيعة والجلسات المقدمة هذا الشهر</t>
        </is>
      </c>
    </row>
    <row r="3">
      <c r="A3" s="3" t="inlineStr">
        <is>
          <t>الشهر</t>
        </is>
      </c>
      <c r="B3" s="23" t="n">
        <v>46266</v>
      </c>
    </row>
    <row r="4">
      <c r="A4" s="3" t="inlineStr">
        <is>
          <t>رصيد الإيراد المؤجل أول الشهر</t>
        </is>
      </c>
      <c r="B4" s="6" t="n">
        <v>18400</v>
      </c>
    </row>
    <row r="6" ht="44" customHeight="1">
      <c r="A6" s="5" t="inlineStr">
        <is>
          <t>الباقة</t>
        </is>
      </c>
      <c r="B6" s="5" t="inlineStr">
        <is>
          <t>باقات مبيعة</t>
        </is>
      </c>
      <c r="C6" s="5" t="inlineStr">
        <is>
          <t>قيمة المبيع</t>
        </is>
      </c>
      <c r="D6" s="5" t="inlineStr">
        <is>
          <t>النقد المحصّل</t>
        </is>
      </c>
      <c r="E6" s="5" t="inlineStr">
        <is>
          <t>جلسات مقدمة من أي باقة</t>
        </is>
      </c>
      <c r="F6" s="5" t="inlineStr">
        <is>
          <t>الإيراد المحقق</t>
        </is>
      </c>
      <c r="G6" s="5" t="inlineStr">
        <is>
          <t>التغير في المؤجل</t>
        </is>
      </c>
    </row>
    <row r="7">
      <c r="A7" s="24">
        <f>'الباقات'!B$3</f>
        <v/>
      </c>
      <c r="B7" s="12" t="n">
        <v>6</v>
      </c>
      <c r="C7" s="14">
        <f>B7*'الباقات'!B$7</f>
        <v/>
      </c>
      <c r="D7" s="6" t="n">
        <v>7900</v>
      </c>
      <c r="E7" s="12" t="n">
        <v>14</v>
      </c>
      <c r="F7" s="14">
        <f>E7*'الباقات'!B$8</f>
        <v/>
      </c>
      <c r="G7" s="14">
        <f>D7-F7</f>
        <v/>
      </c>
    </row>
    <row r="8">
      <c r="A8" s="24">
        <f>'الباقات'!C$3</f>
        <v/>
      </c>
      <c r="B8" s="12" t="n">
        <v>9</v>
      </c>
      <c r="C8" s="14">
        <f>B8*'الباقات'!C$7</f>
        <v/>
      </c>
      <c r="D8" s="6" t="n">
        <v>21400</v>
      </c>
      <c r="E8" s="12" t="n">
        <v>38</v>
      </c>
      <c r="F8" s="14">
        <f>E8*'الباقات'!C$8</f>
        <v/>
      </c>
      <c r="G8" s="14">
        <f>D8-F8</f>
        <v/>
      </c>
    </row>
    <row r="9">
      <c r="A9" s="24">
        <f>'الباقات'!D$3</f>
        <v/>
      </c>
      <c r="B9" s="12" t="n">
        <v>4</v>
      </c>
      <c r="C9" s="14">
        <f>B9*'الباقات'!D$7</f>
        <v/>
      </c>
      <c r="D9" s="6" t="n">
        <v>11200</v>
      </c>
      <c r="E9" s="12" t="n">
        <v>22</v>
      </c>
      <c r="F9" s="14">
        <f>E9*'الباقات'!D$8</f>
        <v/>
      </c>
      <c r="G9" s="14">
        <f>D9-F9</f>
        <v/>
      </c>
    </row>
    <row r="10">
      <c r="A10" s="3" t="inlineStr">
        <is>
          <t>الإجمالي</t>
        </is>
      </c>
      <c r="B10" s="25">
        <f>SUM(B7:B9)</f>
        <v/>
      </c>
      <c r="C10" s="15">
        <f>SUM(C7:C9)</f>
        <v/>
      </c>
      <c r="D10" s="15">
        <f>SUM(D7:D9)</f>
        <v/>
      </c>
      <c r="E10" s="25">
        <f>SUM(E7:E9)</f>
        <v/>
      </c>
      <c r="F10" s="15">
        <f>SUM(F7:F9)</f>
        <v/>
      </c>
      <c r="G10" s="15">
        <f>SUM(G7:G9)</f>
        <v/>
      </c>
    </row>
    <row r="12">
      <c r="A12" s="3" t="inlineStr">
        <is>
          <t>رصيد المؤجل آخر الشهر</t>
        </is>
      </c>
      <c r="B12" s="17">
        <f>B4+D10-F10</f>
        <v/>
      </c>
    </row>
    <row r="13">
      <c r="A13" s="2" t="inlineStr">
        <is>
          <t>النقد المحصّل ناقص الإيراد المحقق هو ما تدين به لمرضاك جلساتٍ لم تُقدَّم بعد.</t>
        </is>
      </c>
    </row>
    <row r="14">
      <c r="A14" s="2" t="inlineStr">
        <is>
          <t>الإيراد المحقق = الجلسات المقدمة × سعر الجلسة داخل الباقة. لسجل كامل لكل باقة استخدم «سجل الإيراد المؤجل».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G1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package-pricing-workbook</dc:title>
  <dcterms:created xmlns:dcterms="http://purl.org/dc/terms/" xmlns:xsi="http://www.w3.org/2001/XMLSchema-instance" xsi:type="dcterms:W3CDTF">2026-10-05T11:09:16Z</dcterms:created>
  <dcterms:modified xmlns:dcterms="http://purl.org/dc/terms/" xmlns:xsi="http://www.w3.org/2001/XMLSchema-instance" xsi:type="dcterms:W3CDTF">2026-10-05T11:09:16Z</dcterms:modified>
</cp:coreProperties>
</file>