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إعدادات" sheetId="1" state="visible" r:id="rId1"/>
    <sheet xmlns:r="http://schemas.openxmlformats.org/officeDocument/2006/relationships" name="كيف تستخدمه" sheetId="2" state="visible" r:id="rId2"/>
    <sheet xmlns:r="http://schemas.openxmlformats.org/officeDocument/2006/relationships" name="السجل" sheetId="3" state="visible" r:id="rId3"/>
    <sheet xmlns:r="http://schemas.openxmlformats.org/officeDocument/2006/relationships" name="الملخص" sheetId="4" state="visible" r:id="rId4"/>
  </sheets>
  <definedNames>
    <definedName name="Branches">'الإعدادات'!$A$10:$A$11</definedName>
    <definedName name="Doctors">'الإعدادات'!$B$10:$B$15</definedName>
    <definedName name="Services">'الإعدادات'!$C$10:$C$16</definedName>
    <definedName name="Channels">'الإعدادات'!$D$10:$D$14</definedName>
    <definedName name="Outcomes">'الإعدادات'!$E$10:$E$13</definedName>
    <definedName name="YesNo">'الإعدادات'!$F$10:$F$11</definedName>
    <definedName name="DayNames">'الإعدادات'!$G$10:$G$16</definedName>
    <definedName name="Reminders">'الإعدادات'!$H$10:$H$13</definedName>
    <definedName name="_xlnm._FilterDatabase" localSheetId="2" hidden="1">'السجل'!$A$2:$Q$1002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hh:mm"/>
    <numFmt numFmtId="166" formatCode="0.0%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2C1636"/>
      <sz val="10"/>
    </font>
    <font>
      <name val="Arial"/>
      <b val="1"/>
      <color rgb="002C1636"/>
      <sz val="10"/>
    </font>
    <font>
      <name val="Arial"/>
      <i val="1"/>
      <color rgb="006B6170"/>
      <sz val="9"/>
    </font>
    <font>
      <name val="Arial"/>
      <b val="1"/>
      <color rgb="005B2A6E"/>
      <sz val="15"/>
    </font>
    <font>
      <name val="Arial"/>
      <b val="1"/>
      <color rgb="005B2A6E"/>
      <sz val="14"/>
    </font>
    <font>
      <name val="Arial"/>
      <b val="1"/>
      <color rgb="005B2A6E"/>
      <sz val="10"/>
    </font>
  </fonts>
  <fills count="7">
    <fill>
      <patternFill/>
    </fill>
    <fill>
      <patternFill patternType="gray125"/>
    </fill>
    <fill>
      <patternFill patternType="solid">
        <fgColor rgb="005B2A6E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FE6F3"/>
      </patternFill>
    </fill>
    <fill>
      <patternFill patternType="solid">
        <fgColor rgb="00FFE58A"/>
      </patternFill>
    </fill>
  </fills>
  <borders count="3">
    <border>
      <left/>
      <right/>
      <top/>
      <bottom/>
      <diagonal/>
    </border>
    <border>
      <left style="thin">
        <color rgb="00D9D2DE"/>
      </left>
      <right style="thin">
        <color rgb="00D9D2DE"/>
      </right>
      <top style="thin">
        <color rgb="00D9D2DE"/>
      </top>
      <bottom style="thin">
        <color rgb="00D9D2DE"/>
      </bottom>
    </border>
    <border/>
  </borders>
  <cellStyleXfs count="16">
    <xf numFmtId="0" fontId="0" fillId="0" borderId="0"/>
    <xf numFmtId="0" fontId="1" fillId="2" borderId="1" applyAlignment="1">
      <alignment horizontal="center" vertical="center" wrapText="1" readingOrder="2"/>
    </xf>
    <xf numFmtId="0" fontId="2" fillId="3" borderId="1" applyAlignment="1" applyProtection="1">
      <alignment horizontal="right" vertical="center" readingOrder="2"/>
      <protection locked="0" hidden="0"/>
    </xf>
    <xf numFmtId="4" fontId="2" fillId="3" borderId="1" applyAlignment="1" applyProtection="1">
      <alignment horizontal="center" vertical="center" readingOrder="2"/>
      <protection locked="0" hidden="0"/>
    </xf>
    <xf numFmtId="3" fontId="2" fillId="3" borderId="1" applyAlignment="1" applyProtection="1">
      <alignment horizontal="center" vertical="center" readingOrder="2"/>
      <protection locked="0" hidden="0"/>
    </xf>
    <xf numFmtId="9" fontId="2" fillId="3" borderId="1" applyAlignment="1" applyProtection="1">
      <alignment horizontal="center" vertical="center" readingOrder="2"/>
      <protection locked="0" hidden="0"/>
    </xf>
    <xf numFmtId="164" fontId="2" fillId="3" borderId="1" applyAlignment="1" applyProtection="1">
      <alignment horizontal="center" vertical="center" readingOrder="2"/>
      <protection locked="0" hidden="0"/>
    </xf>
    <xf numFmtId="165" fontId="2" fillId="3" borderId="1" applyAlignment="1" applyProtection="1">
      <alignment horizontal="center" vertical="center" readingOrder="2"/>
      <protection locked="0" hidden="0"/>
    </xf>
    <xf numFmtId="0" fontId="2" fillId="4" borderId="1" applyAlignment="1">
      <alignment horizontal="right" vertical="center" readingOrder="2"/>
    </xf>
    <xf numFmtId="4" fontId="2" fillId="4" borderId="1" applyAlignment="1">
      <alignment horizontal="center" vertical="center" readingOrder="2"/>
    </xf>
    <xf numFmtId="3" fontId="2" fillId="4" borderId="1" applyAlignment="1">
      <alignment horizontal="center" vertical="center" readingOrder="2"/>
    </xf>
    <xf numFmtId="166" fontId="2" fillId="4" borderId="1" applyAlignment="1">
      <alignment horizontal="center" vertical="center" readingOrder="2"/>
    </xf>
    <xf numFmtId="164" fontId="2" fillId="4" borderId="1" applyAlignment="1">
      <alignment horizontal="center" vertical="center" readingOrder="2"/>
    </xf>
    <xf numFmtId="0" fontId="3" fillId="5" borderId="1" applyAlignment="1">
      <alignment horizontal="right" vertical="center" readingOrder="2"/>
    </xf>
    <xf numFmtId="0" fontId="2" fillId="0" borderId="2" applyAlignment="1">
      <alignment horizontal="right" vertical="center" readingOrder="2"/>
    </xf>
    <xf numFmtId="0" fontId="4" fillId="0" borderId="2" applyAlignment="1">
      <alignment horizontal="right" vertical="center" readingOrder="2"/>
    </xf>
  </cellStyleXfs>
  <cellXfs count="20">
    <xf numFmtId="0" fontId="0" fillId="0" borderId="0" pivotButton="0" quotePrefix="0" xfId="0"/>
    <xf numFmtId="0" fontId="5" fillId="0" borderId="2" applyAlignment="1" pivotButton="0" quotePrefix="0" xfId="14">
      <alignment horizontal="right" vertical="center" readingOrder="2"/>
    </xf>
    <xf numFmtId="0" fontId="4" fillId="0" borderId="2" applyAlignment="1" pivotButton="0" quotePrefix="0" xfId="15">
      <alignment horizontal="right" vertical="center" readingOrder="2"/>
    </xf>
    <xf numFmtId="0" fontId="3" fillId="5" borderId="1" applyAlignment="1" pivotButton="0" quotePrefix="0" xfId="13">
      <alignment horizontal="right" vertical="center" readingOrder="2"/>
    </xf>
    <xf numFmtId="0" fontId="2" fillId="3" borderId="1" applyAlignment="1" applyProtection="1" pivotButton="0" quotePrefix="0" xfId="2">
      <alignment horizontal="right" vertical="center" readingOrder="2"/>
      <protection locked="0" hidden="0"/>
    </xf>
    <xf numFmtId="9" fontId="2" fillId="3" borderId="1" applyAlignment="1" applyProtection="1" pivotButton="0" quotePrefix="0" xfId="5">
      <alignment horizontal="center" vertical="center" readingOrder="2"/>
      <protection locked="0" hidden="0"/>
    </xf>
    <xf numFmtId="0" fontId="1" fillId="2" borderId="1" applyAlignment="1" pivotButton="0" quotePrefix="0" xfId="1">
      <alignment horizontal="center" vertical="center" wrapText="1" readingOrder="2"/>
    </xf>
    <xf numFmtId="0" fontId="2" fillId="4" borderId="1" applyAlignment="1" pivotButton="0" quotePrefix="0" xfId="8">
      <alignment horizontal="right" vertical="center" readingOrder="2"/>
    </xf>
    <xf numFmtId="0" fontId="2" fillId="0" borderId="2" applyAlignment="1" pivotButton="0" quotePrefix="0" xfId="14">
      <alignment horizontal="right" vertical="top" wrapText="1" readingOrder="2"/>
    </xf>
    <xf numFmtId="0" fontId="7" fillId="0" borderId="2" applyAlignment="1" pivotButton="0" quotePrefix="0" xfId="14">
      <alignment horizontal="right" vertical="center" readingOrder="2"/>
    </xf>
    <xf numFmtId="0" fontId="2" fillId="0" borderId="2" applyAlignment="1" pivotButton="0" quotePrefix="0" xfId="14">
      <alignment horizontal="right" vertical="center" readingOrder="2"/>
    </xf>
    <xf numFmtId="0" fontId="3" fillId="6" borderId="2" applyAlignment="1" pivotButton="0" quotePrefix="0" xfId="14">
      <alignment horizontal="center" vertical="center" readingOrder="2"/>
    </xf>
    <xf numFmtId="164" fontId="2" fillId="3" borderId="1" applyAlignment="1" applyProtection="1" pivotButton="0" quotePrefix="0" xfId="6">
      <alignment horizontal="center" vertical="center" readingOrder="2"/>
      <protection locked="0" hidden="0"/>
    </xf>
    <xf numFmtId="4" fontId="2" fillId="3" borderId="1" applyAlignment="1" applyProtection="1" pivotButton="0" quotePrefix="0" xfId="3">
      <alignment horizontal="center" vertical="center" readingOrder="2"/>
      <protection locked="0" hidden="0"/>
    </xf>
    <xf numFmtId="164" fontId="2" fillId="4" borderId="1" applyAlignment="1" pivotButton="0" quotePrefix="0" xfId="12">
      <alignment horizontal="center" vertical="center" readingOrder="2"/>
    </xf>
    <xf numFmtId="3" fontId="2" fillId="4" borderId="1" applyAlignment="1" pivotButton="0" quotePrefix="0" xfId="10">
      <alignment horizontal="center" vertical="center" readingOrder="2"/>
    </xf>
    <xf numFmtId="0" fontId="6" fillId="0" borderId="2" applyAlignment="1" pivotButton="0" quotePrefix="0" xfId="14">
      <alignment horizontal="right" vertical="center" readingOrder="2"/>
    </xf>
    <xf numFmtId="166" fontId="2" fillId="4" borderId="1" applyAlignment="1" pivotButton="0" quotePrefix="0" xfId="11">
      <alignment horizontal="center" vertical="center" readingOrder="2"/>
    </xf>
    <xf numFmtId="166" fontId="3" fillId="4" borderId="1" applyAlignment="1" pivotButton="0" quotePrefix="0" xfId="11">
      <alignment horizontal="center" vertical="center" readingOrder="2"/>
    </xf>
    <xf numFmtId="4" fontId="2" fillId="4" borderId="1" applyAlignment="1" pivotButton="0" quotePrefix="0" xfId="9">
      <alignment horizontal="center" vertical="center" readingOrder="2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3">
    <dxf>
      <fill>
        <patternFill patternType="solid">
          <fgColor rgb="00FBD9D9"/>
        </patternFill>
      </fill>
    </dxf>
    <dxf>
      <fill>
        <patternFill patternType="solid">
          <fgColor rgb="00FFF0C2"/>
        </patternFill>
      </fill>
    </dxf>
    <dxf>
      <fill>
        <patternFill patternType="solid">
          <fgColor rgb="00D9F2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نسبة الغياب أسبوعيًا</a:t>
            </a:r>
          </a:p>
        </rich>
      </tx>
    </title>
    <plotArea>
      <lineChart>
        <grouping val="standard"/>
        <ser>
          <idx val="0"/>
          <order val="0"/>
          <tx>
            <strRef>
              <f>'الملخص'!D69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'الملخص'!$A$70:$A$79</f>
            </numRef>
          </cat>
          <val>
            <numRef>
              <f>'الملخص'!$D$70:$D$79</f>
            </numRef>
          </val>
        </ser>
        <axId val="10"/>
        <axId val="100"/>
      </lineChart>
      <catAx>
        <axId val="10"/>
        <scaling>
          <orientation val="minMax"/>
        </scaling>
        <axPos val="l"/>
        <numFmt formatCode="d/m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نسبة الغياب حسب قناة الحجز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'الملخص'!E20</f>
            </strRef>
          </tx>
          <spPr>
            <a:ln xmlns:a="http://schemas.openxmlformats.org/drawingml/2006/main">
              <a:prstDash val="solid"/>
            </a:ln>
          </spPr>
          <cat>
            <numRef>
              <f>'الملخص'!$A$21:$A$25</f>
            </numRef>
          </cat>
          <val>
            <numRef>
              <f>'الملخص'!$E$21:$E$25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7</col>
      <colOff>0</colOff>
      <row>5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21</row>
      <rowOff>0</rowOff>
    </from>
    <ext cx="504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edicolize.com/ar/demo/?utm_source=template&amp;utm_medium=download&amp;utm_content=no-show-log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medicolize.com/ar/demo/?utm_source=template&amp;utm_medium=download&amp;utm_content=no-show-log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tabColor rgb="005B2A6E"/>
    <outlinePr summaryBelow="1" summaryRight="1"/>
    <pageSetUpPr fitToPage="1"/>
  </sheetPr>
  <dimension ref="A1:H39"/>
  <sheetViews>
    <sheetView showGridLines="0" rightToLeft="1" tabSelected="1" zoomScale="11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18" customWidth="1" min="4" max="4"/>
    <col width="14" customWidth="1" min="5" max="5"/>
    <col width="13" customWidth="1" min="6" max="6"/>
    <col width="13" customWidth="1" min="7" max="7"/>
    <col width="18" customWidth="1" min="8" max="8"/>
  </cols>
  <sheetData>
    <row r="1" ht="24" customHeight="1">
      <c r="A1" s="1" t="inlineStr">
        <is>
          <t>الإعدادات</t>
        </is>
      </c>
    </row>
    <row r="2">
      <c r="A2" s="2" t="inlineStr">
        <is>
          <t>عدّل الخلايا الصفراء فقط. القوائم هنا تغذي القوائم المنسدلة في كل الأوراق.</t>
        </is>
      </c>
    </row>
    <row r="4">
      <c r="A4" s="3" t="inlineStr">
        <is>
          <t>اسم العيادة</t>
        </is>
      </c>
      <c r="B4" s="4" t="inlineStr">
        <is>
          <t>مجمع النور الطبي</t>
        </is>
      </c>
    </row>
    <row r="5">
      <c r="A5" s="3" t="inlineStr">
        <is>
          <t>العملة</t>
        </is>
      </c>
      <c r="B5" s="4" t="inlineStr">
        <is>
          <t>ر.س</t>
        </is>
      </c>
    </row>
    <row r="6">
      <c r="A6" s="3" t="inlineStr">
        <is>
          <t>أصفر إذا تجاوزت نسبة الغياب</t>
        </is>
      </c>
      <c r="B6" s="5" t="n">
        <v>0.08</v>
      </c>
    </row>
    <row r="7">
      <c r="A7" s="3" t="inlineStr">
        <is>
          <t>أحمر إذا تجاوزت نسبة الغياب</t>
        </is>
      </c>
      <c r="B7" s="5" t="n">
        <v>0.12</v>
      </c>
    </row>
    <row r="9">
      <c r="A9" s="6" t="inlineStr">
        <is>
          <t>الفروع</t>
        </is>
      </c>
      <c r="B9" s="6" t="inlineStr">
        <is>
          <t>الأطباء</t>
        </is>
      </c>
      <c r="C9" s="6" t="inlineStr">
        <is>
          <t>الخدمات</t>
        </is>
      </c>
      <c r="D9" s="6" t="inlineStr">
        <is>
          <t>قناة الحجز</t>
        </is>
      </c>
      <c r="E9" s="6" t="inlineStr">
        <is>
          <t>النتيجة</t>
        </is>
      </c>
      <c r="F9" s="6" t="inlineStr">
        <is>
          <t>نعم / لا</t>
        </is>
      </c>
      <c r="G9" s="6" t="inlineStr">
        <is>
          <t>الأيام</t>
        </is>
      </c>
      <c r="H9" s="6" t="inlineStr">
        <is>
          <t>التذكير</t>
        </is>
      </c>
    </row>
    <row r="10">
      <c r="A10" s="4" t="inlineStr">
        <is>
          <t>الفرع الرئيسي</t>
        </is>
      </c>
      <c r="B10" s="4" t="inlineStr">
        <is>
          <t>د. سارة الحربي</t>
        </is>
      </c>
      <c r="C10" s="4" t="inlineStr">
        <is>
          <t>كشف استشاري</t>
        </is>
      </c>
      <c r="D10" s="4" t="inlineStr">
        <is>
          <t>هاتف</t>
        </is>
      </c>
      <c r="E10" s="7" t="inlineStr">
        <is>
          <t>حضر</t>
        </is>
      </c>
      <c r="F10" s="7" t="inlineStr">
        <is>
          <t>نعم</t>
        </is>
      </c>
      <c r="G10" s="7" t="inlineStr">
        <is>
          <t>الإثنين</t>
        </is>
      </c>
      <c r="H10" s="7" t="inlineStr">
        <is>
          <t>بلا تذكير</t>
        </is>
      </c>
    </row>
    <row r="11">
      <c r="A11" s="4" t="inlineStr">
        <is>
          <t>فرع الشمال</t>
        </is>
      </c>
      <c r="B11" s="4" t="inlineStr">
        <is>
          <t>د. أحمد منصور</t>
        </is>
      </c>
      <c r="C11" s="4" t="inlineStr">
        <is>
          <t>كشف متابعة</t>
        </is>
      </c>
      <c r="D11" s="4" t="inlineStr">
        <is>
          <t>واتساب</t>
        </is>
      </c>
      <c r="E11" s="7" t="inlineStr">
        <is>
          <t>غياب</t>
        </is>
      </c>
      <c r="F11" s="7" t="inlineStr">
        <is>
          <t>لا</t>
        </is>
      </c>
      <c r="G11" s="7" t="inlineStr">
        <is>
          <t>الثلاثاء</t>
        </is>
      </c>
      <c r="H11" s="7" t="inlineStr">
        <is>
          <t>24 ساعة فقط</t>
        </is>
      </c>
    </row>
    <row r="12">
      <c r="A12" s="4" t="n"/>
      <c r="B12" s="4" t="inlineStr">
        <is>
          <t>د. ليلى القحطاني</t>
        </is>
      </c>
      <c r="C12" s="4" t="inlineStr">
        <is>
          <t>جلسة ليزر</t>
        </is>
      </c>
      <c r="D12" s="4" t="inlineStr">
        <is>
          <t>الموقع الإلكتروني</t>
        </is>
      </c>
      <c r="E12" s="7" t="inlineStr">
        <is>
          <t>إلغاء متأخر</t>
        </is>
      </c>
      <c r="F12" s="4" t="n"/>
      <c r="G12" s="7" t="inlineStr">
        <is>
          <t>الأربعاء</t>
        </is>
      </c>
      <c r="H12" s="7" t="inlineStr">
        <is>
          <t>3 ساعات فقط</t>
        </is>
      </c>
    </row>
    <row r="13">
      <c r="A13" s="4" t="n"/>
      <c r="B13" s="4" t="inlineStr">
        <is>
          <t>د. محمد عادل</t>
        </is>
      </c>
      <c r="C13" s="4" t="inlineStr">
        <is>
          <t>حقن فيلر</t>
        </is>
      </c>
      <c r="D13" s="4" t="inlineStr">
        <is>
          <t>إنستغرام</t>
        </is>
      </c>
      <c r="E13" s="7" t="inlineStr">
        <is>
          <t>أُعيد حجزه</t>
        </is>
      </c>
      <c r="F13" s="4" t="n"/>
      <c r="G13" s="7" t="inlineStr">
        <is>
          <t>الخميس</t>
        </is>
      </c>
      <c r="H13" s="7" t="inlineStr">
        <is>
          <t>24 ساعة و3 ساعات</t>
        </is>
      </c>
    </row>
    <row r="14">
      <c r="A14" s="4" t="n"/>
      <c r="B14" s="4" t="inlineStr">
        <is>
          <t>د. نورة السبيعي</t>
        </is>
      </c>
      <c r="C14" s="4" t="inlineStr">
        <is>
          <t>بوتوكس</t>
        </is>
      </c>
      <c r="D14" s="4" t="inlineStr">
        <is>
          <t>تحويل من طبيب</t>
        </is>
      </c>
      <c r="E14" s="4" t="n"/>
      <c r="F14" s="4" t="n"/>
      <c r="G14" s="7" t="inlineStr">
        <is>
          <t>الجمعة</t>
        </is>
      </c>
      <c r="H14" s="4" t="n"/>
    </row>
    <row r="15">
      <c r="A15" s="4" t="n"/>
      <c r="B15" s="4" t="inlineStr">
        <is>
          <t>د. خالد يوسف</t>
        </is>
      </c>
      <c r="C15" s="4" t="inlineStr">
        <is>
          <t>جلسة علاج طبيعي</t>
        </is>
      </c>
      <c r="D15" s="4" t="n"/>
      <c r="E15" s="4" t="n"/>
      <c r="F15" s="4" t="n"/>
      <c r="G15" s="7" t="inlineStr">
        <is>
          <t>السبت</t>
        </is>
      </c>
      <c r="H15" s="4" t="n"/>
    </row>
    <row r="16">
      <c r="A16" s="4" t="n"/>
      <c r="B16" s="4" t="n"/>
      <c r="C16" s="4" t="inlineStr">
        <is>
          <t>تنظيف بشرة</t>
        </is>
      </c>
      <c r="D16" s="4" t="n"/>
      <c r="E16" s="4" t="n"/>
      <c r="F16" s="4" t="n"/>
      <c r="G16" s="7" t="inlineStr">
        <is>
          <t>الأحد</t>
        </is>
      </c>
      <c r="H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1">
    <dataValidation sqref="B5" showDropDown="0" showInputMessage="0" showErrorMessage="0" allowBlank="1" errorTitle="قيمة غير صحيحة" error="اختر من القائمة." type="list">
      <formula1>"ر.س,ج.م,د.ك,د.إ,د.ب"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كيف تستخدمه</t>
        </is>
      </c>
    </row>
    <row r="3" ht="30" customHeight="1">
      <c r="A3" s="3" t="n">
        <v>1</v>
      </c>
      <c r="B3" s="8" t="inlineStr">
        <is>
          <t>في «الإعدادات» عدّل الأطباء والخدمات وقنوات الحجز، وحدود اللون الأصفر والأحمر لنسبة الغياب.</t>
        </is>
      </c>
    </row>
    <row r="4" ht="30" customHeight="1">
      <c r="A4" s="3" t="n">
        <v>2</v>
      </c>
      <c r="B4" s="8" t="inlineStr">
        <is>
          <t>سجّل كل موعد في «السجل»، لا الغياب وحده: من دون المواعيد التي حضرت لا توجد نسبة. حدّث التذكير والتأكيد قبل الموعد والنتيجة بعده.</t>
        </is>
      </c>
    </row>
    <row r="5" ht="30" customHeight="1">
      <c r="A5" s="3" t="n">
        <v>3</v>
      </c>
      <c r="B5" s="8" t="inlineStr">
        <is>
          <t>«أُعيد حجزه» يعني أن الموعد نُقل قبل يومه، فلا يُحسب في النسبة. إذا غاب المريض ثم حجز من جديد فاختر «غياب» واكتب الموعد الجديد.</t>
        </is>
      </c>
    </row>
    <row r="6" ht="30" customHeight="1">
      <c r="A6" s="3" t="n">
        <v>4</v>
      </c>
      <c r="B6" s="8" t="inlineStr">
        <is>
          <t>«الملخص» يعطي نسبة الغياب حسب القناة والطبيب واليوم والتأكيد والتذكير والعربون، وأسبوعًا بأسبوع. غيّر «من» و«إلى» لفترة أخرى.</t>
        </is>
      </c>
    </row>
    <row r="7" ht="30" customHeight="1">
      <c r="A7" s="3" t="n">
        <v>5</v>
      </c>
      <c r="B7" s="8" t="inlineStr">
        <is>
          <t>الخلايا الرمادية معادلات محمية بلا كلمة مرور. لإلغاء الحماية: مراجعة ← إلغاء حماية الورقة.</t>
        </is>
      </c>
    </row>
    <row r="9">
      <c r="B9" s="9" t="inlineStr">
        <is>
          <t>مسح البيانات التجريبية</t>
        </is>
      </c>
    </row>
    <row r="10" ht="30" customHeight="1">
      <c r="B10" s="8" t="inlineStr">
        <is>
          <t>حدد هذه النطاقات واضغط Delete. لا تحذف الصفوف نفسها: المعادلات في الأعمدة الرمادية تبقى وتعمل مع أرقامك.</t>
        </is>
      </c>
    </row>
    <row r="11">
      <c r="B11" s="10" t="inlineStr">
        <is>
          <t>«السجل» A3:L637</t>
        </is>
      </c>
    </row>
    <row r="13">
      <c r="B13" s="9" t="inlineStr">
        <is>
          <t>هذه الأرقام تُملأ تلقائيًا في ميديكولايز.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3"/>
  </mergeCells>
  <hyperlinks>
    <hyperlink xmlns:r="http://schemas.openxmlformats.org/officeDocument/2006/relationships" ref="B13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V1002"/>
  <sheetViews>
    <sheetView showGridLines="0" rightToLeft="1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0" customWidth="1" min="2" max="2"/>
    <col width="13" customWidth="1" min="3" max="3"/>
    <col width="20" customWidth="1" min="4" max="4"/>
    <col width="20" customWidth="1" min="5" max="5"/>
    <col width="15" customWidth="1" min="6" max="6"/>
    <col width="10" customWidth="1" min="7" max="7"/>
    <col width="10" customWidth="1" min="8" max="8"/>
    <col width="9" customWidth="1" min="9" max="9"/>
    <col width="12" customWidth="1" min="10" max="10"/>
    <col width="12" customWidth="1" min="11" max="11"/>
    <col width="10" customWidth="1" min="12" max="12"/>
    <col width="11" customWidth="1" min="13" max="13"/>
    <col width="16" customWidth="1" min="14" max="14"/>
    <col width="11" customWidth="1" min="15" max="15"/>
    <col width="7" customWidth="1" min="16" max="16"/>
    <col width="8" customWidth="1" min="17" max="17"/>
    <col width="2" customWidth="1" min="21" max="21"/>
    <col width="2" customWidth="1" min="22" max="22"/>
  </cols>
  <sheetData>
    <row r="1" ht="22" customHeight="1">
      <c r="A1" s="11" t="inlineStr">
        <is>
          <t>بيانات تجريبية، احذفها وابدأ. طريقة المسح في ورقة «كيف تستخدمه».</t>
        </is>
      </c>
    </row>
    <row r="2" ht="32" customHeight="1">
      <c r="A2" s="6" t="inlineStr">
        <is>
          <t>التاريخ</t>
        </is>
      </c>
      <c r="B2" s="6" t="inlineStr">
        <is>
          <t>المريض</t>
        </is>
      </c>
      <c r="C2" s="6" t="inlineStr">
        <is>
          <t>الجوال</t>
        </is>
      </c>
      <c r="D2" s="6" t="inlineStr">
        <is>
          <t>الطبيب</t>
        </is>
      </c>
      <c r="E2" s="6" t="inlineStr">
        <is>
          <t>الخدمة</t>
        </is>
      </c>
      <c r="F2" s="6" t="inlineStr">
        <is>
          <t>قناة الحجز</t>
        </is>
      </c>
      <c r="G2" s="6" t="inlineStr">
        <is>
          <t>تذكير 24 ساعة</t>
        </is>
      </c>
      <c r="H2" s="6" t="inlineStr">
        <is>
          <t>تذكير 3 ساعات</t>
        </is>
      </c>
      <c r="I2" s="6" t="inlineStr">
        <is>
          <t>أكّد؟</t>
        </is>
      </c>
      <c r="J2" s="6" t="inlineStr">
        <is>
          <t>النتيجة</t>
        </is>
      </c>
      <c r="K2" s="6" t="inlineStr">
        <is>
          <t>موعد جديد</t>
        </is>
      </c>
      <c r="L2" s="6" t="inlineStr">
        <is>
          <t>عربون محجوز</t>
        </is>
      </c>
      <c r="M2" s="6" t="inlineStr">
        <is>
          <t>اليوم</t>
        </is>
      </c>
      <c r="N2" s="6" t="inlineStr">
        <is>
          <t>التذكير</t>
        </is>
      </c>
      <c r="O2" s="6" t="inlineStr">
        <is>
          <t>بداية الأسبوع</t>
        </is>
      </c>
      <c r="P2" s="6" t="inlineStr">
        <is>
          <t>غياب</t>
        </is>
      </c>
      <c r="Q2" s="6" t="inlineStr">
        <is>
          <t>فترة ضائعة</t>
        </is>
      </c>
      <c r="U2" s="2">
        <f>INDEX(Outcomes,2)</f>
        <v/>
      </c>
      <c r="V2" s="2">
        <f>INDEX(Outcomes,3)</f>
        <v/>
      </c>
    </row>
    <row r="3">
      <c r="A3" s="12" t="n">
        <v>46235</v>
      </c>
      <c r="B3" s="4" t="inlineStr">
        <is>
          <t>روان الشهري</t>
        </is>
      </c>
      <c r="C3" s="4" t="inlineStr">
        <is>
          <t>050 796 7285</t>
        </is>
      </c>
      <c r="D3" s="4" t="inlineStr">
        <is>
          <t>د. سارة الحربي</t>
        </is>
      </c>
      <c r="E3" s="4" t="inlineStr">
        <is>
          <t>جلسة علاج طبيعي</t>
        </is>
      </c>
      <c r="F3" s="4" t="inlineStr">
        <is>
          <t>إنستغرام</t>
        </is>
      </c>
      <c r="G3" s="4" t="inlineStr">
        <is>
          <t>لا</t>
        </is>
      </c>
      <c r="H3" s="4" t="inlineStr">
        <is>
          <t>لا</t>
        </is>
      </c>
      <c r="I3" s="4" t="inlineStr">
        <is>
          <t>لا</t>
        </is>
      </c>
      <c r="J3" s="4" t="inlineStr">
        <is>
          <t>حضر</t>
        </is>
      </c>
      <c r="K3" s="12" t="n"/>
      <c r="L3" s="13" t="n"/>
      <c r="M3" s="7">
        <f>IF($A3="","",INDEX(DayNames,WEEKDAY($A3,2)))</f>
        <v/>
      </c>
      <c r="N3" s="7">
        <f>IF($A3="","",IF(AND($G3="نعم",$H3="نعم"),INDEX(Reminders,4),IF($G3="نعم",INDEX(Reminders,2),IF($H3="نعم",INDEX(Reminders,3),INDEX(Reminders,1)))))</f>
        <v/>
      </c>
      <c r="O3" s="14">
        <f>IF($A3="","",$A3-WEEKDAY($A3,1)+1)</f>
        <v/>
      </c>
      <c r="P3" s="15">
        <f>IF($A3="","",IF($J3=INDEX(Outcomes,2),1,0))</f>
        <v/>
      </c>
      <c r="Q3" s="15">
        <f>IF($A3="","",IF(OR($J3=INDEX(Outcomes,2),$J3=INDEX(Outcomes,3)),1,0))</f>
        <v/>
      </c>
    </row>
    <row r="4">
      <c r="A4" s="12" t="n">
        <v>46235</v>
      </c>
      <c r="B4" s="4" t="inlineStr">
        <is>
          <t>عادل النفيعي</t>
        </is>
      </c>
      <c r="C4" s="4" t="inlineStr">
        <is>
          <t>055 602 5919</t>
        </is>
      </c>
      <c r="D4" s="4" t="inlineStr">
        <is>
          <t>د. نورة السبيعي</t>
        </is>
      </c>
      <c r="E4" s="4" t="inlineStr">
        <is>
          <t>كشف استشاري</t>
        </is>
      </c>
      <c r="F4" s="4" t="inlineStr">
        <is>
          <t>هاتف</t>
        </is>
      </c>
      <c r="G4" s="4" t="inlineStr">
        <is>
          <t>لا</t>
        </is>
      </c>
      <c r="H4" s="4" t="inlineStr">
        <is>
          <t>لا</t>
        </is>
      </c>
      <c r="I4" s="4" t="inlineStr">
        <is>
          <t>لا</t>
        </is>
      </c>
      <c r="J4" s="4" t="inlineStr">
        <is>
          <t>حضر</t>
        </is>
      </c>
      <c r="K4" s="12" t="n"/>
      <c r="L4" s="13" t="n"/>
      <c r="M4" s="7">
        <f>IF($A4="","",INDEX(DayNames,WEEKDAY($A4,2)))</f>
        <v/>
      </c>
      <c r="N4" s="7">
        <f>IF($A4="","",IF(AND($G4="نعم",$H4="نعم"),INDEX(Reminders,4),IF($G4="نعم",INDEX(Reminders,2),IF($H4="نعم",INDEX(Reminders,3),INDEX(Reminders,1)))))</f>
        <v/>
      </c>
      <c r="O4" s="14">
        <f>IF($A4="","",$A4-WEEKDAY($A4,1)+1)</f>
        <v/>
      </c>
      <c r="P4" s="15">
        <f>IF($A4="","",IF($J4=INDEX(Outcomes,2),1,0))</f>
        <v/>
      </c>
      <c r="Q4" s="15">
        <f>IF($A4="","",IF(OR($J4=INDEX(Outcomes,2),$J4=INDEX(Outcomes,3)),1,0))</f>
        <v/>
      </c>
    </row>
    <row r="5">
      <c r="A5" s="12" t="n">
        <v>46235</v>
      </c>
      <c r="B5" s="4" t="inlineStr">
        <is>
          <t>سمر العيسى</t>
        </is>
      </c>
      <c r="C5" s="4" t="inlineStr">
        <is>
          <t>055 488 4067</t>
        </is>
      </c>
      <c r="D5" s="4" t="inlineStr">
        <is>
          <t>د. محمد عادل</t>
        </is>
      </c>
      <c r="E5" s="4" t="inlineStr">
        <is>
          <t>تنظيف بشرة</t>
        </is>
      </c>
      <c r="F5" s="4" t="inlineStr">
        <is>
          <t>الموقع الإلكتروني</t>
        </is>
      </c>
      <c r="G5" s="4" t="inlineStr">
        <is>
          <t>لا</t>
        </is>
      </c>
      <c r="H5" s="4" t="inlineStr">
        <is>
          <t>لا</t>
        </is>
      </c>
      <c r="I5" s="4" t="inlineStr">
        <is>
          <t>لا</t>
        </is>
      </c>
      <c r="J5" s="4" t="inlineStr">
        <is>
          <t>حضر</t>
        </is>
      </c>
      <c r="K5" s="12" t="n"/>
      <c r="L5" s="13" t="n"/>
      <c r="M5" s="7">
        <f>IF($A5="","",INDEX(DayNames,WEEKDAY($A5,2)))</f>
        <v/>
      </c>
      <c r="N5" s="7">
        <f>IF($A5="","",IF(AND($G5="نعم",$H5="نعم"),INDEX(Reminders,4),IF($G5="نعم",INDEX(Reminders,2),IF($H5="نعم",INDEX(Reminders,3),INDEX(Reminders,1)))))</f>
        <v/>
      </c>
      <c r="O5" s="14">
        <f>IF($A5="","",$A5-WEEKDAY($A5,1)+1)</f>
        <v/>
      </c>
      <c r="P5" s="15">
        <f>IF($A5="","",IF($J5=INDEX(Outcomes,2),1,0))</f>
        <v/>
      </c>
      <c r="Q5" s="15">
        <f>IF($A5="","",IF(OR($J5=INDEX(Outcomes,2),$J5=INDEX(Outcomes,3)),1,0))</f>
        <v/>
      </c>
    </row>
    <row r="6">
      <c r="A6" s="12" t="n">
        <v>46235</v>
      </c>
      <c r="B6" s="4" t="inlineStr">
        <is>
          <t>إبراهيم الشايع</t>
        </is>
      </c>
      <c r="C6" s="4" t="inlineStr">
        <is>
          <t>055 493 8411</t>
        </is>
      </c>
      <c r="D6" s="4" t="inlineStr">
        <is>
          <t>د. محمد عادل</t>
        </is>
      </c>
      <c r="E6" s="4" t="inlineStr">
        <is>
          <t>جلسة ليزر</t>
        </is>
      </c>
      <c r="F6" s="4" t="inlineStr">
        <is>
          <t>الموقع الإلكتروني</t>
        </is>
      </c>
      <c r="G6" s="4" t="inlineStr">
        <is>
          <t>لا</t>
        </is>
      </c>
      <c r="H6" s="4" t="inlineStr">
        <is>
          <t>لا</t>
        </is>
      </c>
      <c r="I6" s="4" t="inlineStr">
        <is>
          <t>لا</t>
        </is>
      </c>
      <c r="J6" s="4" t="inlineStr">
        <is>
          <t>حضر</t>
        </is>
      </c>
      <c r="K6" s="12" t="n"/>
      <c r="L6" s="13" t="n">
        <v>200</v>
      </c>
      <c r="M6" s="7">
        <f>IF($A6="","",INDEX(DayNames,WEEKDAY($A6,2)))</f>
        <v/>
      </c>
      <c r="N6" s="7">
        <f>IF($A6="","",IF(AND($G6="نعم",$H6="نعم"),INDEX(Reminders,4),IF($G6="نعم",INDEX(Reminders,2),IF($H6="نعم",INDEX(Reminders,3),INDEX(Reminders,1)))))</f>
        <v/>
      </c>
      <c r="O6" s="14">
        <f>IF($A6="","",$A6-WEEKDAY($A6,1)+1)</f>
        <v/>
      </c>
      <c r="P6" s="15">
        <f>IF($A6="","",IF($J6=INDEX(Outcomes,2),1,0))</f>
        <v/>
      </c>
      <c r="Q6" s="15">
        <f>IF($A6="","",IF(OR($J6=INDEX(Outcomes,2),$J6=INDEX(Outcomes,3)),1,0))</f>
        <v/>
      </c>
    </row>
    <row r="7">
      <c r="A7" s="12" t="n">
        <v>46235</v>
      </c>
      <c r="B7" s="4" t="inlineStr">
        <is>
          <t>حسام المحمدي</t>
        </is>
      </c>
      <c r="C7" s="4" t="inlineStr">
        <is>
          <t>054 973 6902</t>
        </is>
      </c>
      <c r="D7" s="4" t="inlineStr">
        <is>
          <t>د. ليلى القحطاني</t>
        </is>
      </c>
      <c r="E7" s="4" t="inlineStr">
        <is>
          <t>كشف استشاري</t>
        </is>
      </c>
      <c r="F7" s="4" t="inlineStr">
        <is>
          <t>إنستغرام</t>
        </is>
      </c>
      <c r="G7" s="4" t="inlineStr">
        <is>
          <t>لا</t>
        </is>
      </c>
      <c r="H7" s="4" t="inlineStr">
        <is>
          <t>لا</t>
        </is>
      </c>
      <c r="I7" s="4" t="inlineStr">
        <is>
          <t>نعم</t>
        </is>
      </c>
      <c r="J7" s="4" t="inlineStr">
        <is>
          <t>حضر</t>
        </is>
      </c>
      <c r="K7" s="12" t="n"/>
      <c r="L7" s="13" t="n"/>
      <c r="M7" s="7">
        <f>IF($A7="","",INDEX(DayNames,WEEKDAY($A7,2)))</f>
        <v/>
      </c>
      <c r="N7" s="7">
        <f>IF($A7="","",IF(AND($G7="نعم",$H7="نعم"),INDEX(Reminders,4),IF($G7="نعم",INDEX(Reminders,2),IF($H7="نعم",INDEX(Reminders,3),INDEX(Reminders,1)))))</f>
        <v/>
      </c>
      <c r="O7" s="14">
        <f>IF($A7="","",$A7-WEEKDAY($A7,1)+1)</f>
        <v/>
      </c>
      <c r="P7" s="15">
        <f>IF($A7="","",IF($J7=INDEX(Outcomes,2),1,0))</f>
        <v/>
      </c>
      <c r="Q7" s="15">
        <f>IF($A7="","",IF(OR($J7=INDEX(Outcomes,2),$J7=INDEX(Outcomes,3)),1,0))</f>
        <v/>
      </c>
    </row>
    <row r="8">
      <c r="A8" s="12" t="n">
        <v>46235</v>
      </c>
      <c r="B8" s="4" t="inlineStr">
        <is>
          <t>وعد الأحمد</t>
        </is>
      </c>
      <c r="C8" s="4" t="inlineStr">
        <is>
          <t>054 489 4333</t>
        </is>
      </c>
      <c r="D8" s="4" t="inlineStr">
        <is>
          <t>د. سارة الحربي</t>
        </is>
      </c>
      <c r="E8" s="4" t="inlineStr">
        <is>
          <t>كشف استشاري</t>
        </is>
      </c>
      <c r="F8" s="4" t="inlineStr">
        <is>
          <t>هاتف</t>
        </is>
      </c>
      <c r="G8" s="4" t="inlineStr">
        <is>
          <t>لا</t>
        </is>
      </c>
      <c r="H8" s="4" t="inlineStr">
        <is>
          <t>لا</t>
        </is>
      </c>
      <c r="I8" s="4" t="inlineStr">
        <is>
          <t>لا</t>
        </is>
      </c>
      <c r="J8" s="4" t="inlineStr">
        <is>
          <t>حضر</t>
        </is>
      </c>
      <c r="K8" s="12" t="n"/>
      <c r="L8" s="13" t="n"/>
      <c r="M8" s="7">
        <f>IF($A8="","",INDEX(DayNames,WEEKDAY($A8,2)))</f>
        <v/>
      </c>
      <c r="N8" s="7">
        <f>IF($A8="","",IF(AND($G8="نعم",$H8="نعم"),INDEX(Reminders,4),IF($G8="نعم",INDEX(Reminders,2),IF($H8="نعم",INDEX(Reminders,3),INDEX(Reminders,1)))))</f>
        <v/>
      </c>
      <c r="O8" s="14">
        <f>IF($A8="","",$A8-WEEKDAY($A8,1)+1)</f>
        <v/>
      </c>
      <c r="P8" s="15">
        <f>IF($A8="","",IF($J8=INDEX(Outcomes,2),1,0))</f>
        <v/>
      </c>
      <c r="Q8" s="15">
        <f>IF($A8="","",IF(OR($J8=INDEX(Outcomes,2),$J8=INDEX(Outcomes,3)),1,0))</f>
        <v/>
      </c>
    </row>
    <row r="9">
      <c r="A9" s="12" t="n">
        <v>46235</v>
      </c>
      <c r="B9" s="4" t="inlineStr">
        <is>
          <t>ريناد الجبر</t>
        </is>
      </c>
      <c r="C9" s="4" t="inlineStr">
        <is>
          <t>053 925 4604</t>
        </is>
      </c>
      <c r="D9" s="4" t="inlineStr">
        <is>
          <t>د. نورة السبيعي</t>
        </is>
      </c>
      <c r="E9" s="4" t="inlineStr">
        <is>
          <t>كشف استشاري</t>
        </is>
      </c>
      <c r="F9" s="4" t="inlineStr">
        <is>
          <t>تحويل من طبيب</t>
        </is>
      </c>
      <c r="G9" s="4" t="inlineStr">
        <is>
          <t>لا</t>
        </is>
      </c>
      <c r="H9" s="4" t="inlineStr">
        <is>
          <t>لا</t>
        </is>
      </c>
      <c r="I9" s="4" t="inlineStr">
        <is>
          <t>لا</t>
        </is>
      </c>
      <c r="J9" s="4" t="inlineStr">
        <is>
          <t>حضر</t>
        </is>
      </c>
      <c r="K9" s="12" t="n"/>
      <c r="L9" s="13" t="n"/>
      <c r="M9" s="7">
        <f>IF($A9="","",INDEX(DayNames,WEEKDAY($A9,2)))</f>
        <v/>
      </c>
      <c r="N9" s="7">
        <f>IF($A9="","",IF(AND($G9="نعم",$H9="نعم"),INDEX(Reminders,4),IF($G9="نعم",INDEX(Reminders,2),IF($H9="نعم",INDEX(Reminders,3),INDEX(Reminders,1)))))</f>
        <v/>
      </c>
      <c r="O9" s="14">
        <f>IF($A9="","",$A9-WEEKDAY($A9,1)+1)</f>
        <v/>
      </c>
      <c r="P9" s="15">
        <f>IF($A9="","",IF($J9=INDEX(Outcomes,2),1,0))</f>
        <v/>
      </c>
      <c r="Q9" s="15">
        <f>IF($A9="","",IF(OR($J9=INDEX(Outcomes,2),$J9=INDEX(Outcomes,3)),1,0))</f>
        <v/>
      </c>
    </row>
    <row r="10">
      <c r="A10" s="12" t="n">
        <v>46235</v>
      </c>
      <c r="B10" s="4" t="inlineStr">
        <is>
          <t>طلال العوفي</t>
        </is>
      </c>
      <c r="C10" s="4" t="inlineStr">
        <is>
          <t>054 797 8882</t>
        </is>
      </c>
      <c r="D10" s="4" t="inlineStr">
        <is>
          <t>د. سارة الحربي</t>
        </is>
      </c>
      <c r="E10" s="4" t="inlineStr">
        <is>
          <t>جلسة ليزر</t>
        </is>
      </c>
      <c r="F10" s="4" t="inlineStr">
        <is>
          <t>واتساب</t>
        </is>
      </c>
      <c r="G10" s="4" t="inlineStr">
        <is>
          <t>لا</t>
        </is>
      </c>
      <c r="H10" s="4" t="inlineStr">
        <is>
          <t>لا</t>
        </is>
      </c>
      <c r="I10" s="4" t="inlineStr">
        <is>
          <t>نعم</t>
        </is>
      </c>
      <c r="J10" s="4" t="inlineStr">
        <is>
          <t>غياب</t>
        </is>
      </c>
      <c r="K10" s="12" t="n">
        <v>46240</v>
      </c>
      <c r="L10" s="13" t="n"/>
      <c r="M10" s="7">
        <f>IF($A10="","",INDEX(DayNames,WEEKDAY($A10,2)))</f>
        <v/>
      </c>
      <c r="N10" s="7">
        <f>IF($A10="","",IF(AND($G10="نعم",$H10="نعم"),INDEX(Reminders,4),IF($G10="نعم",INDEX(Reminders,2),IF($H10="نعم",INDEX(Reminders,3),INDEX(Reminders,1)))))</f>
        <v/>
      </c>
      <c r="O10" s="14">
        <f>IF($A10="","",$A10-WEEKDAY($A10,1)+1)</f>
        <v/>
      </c>
      <c r="P10" s="15">
        <f>IF($A10="","",IF($J10=INDEX(Outcomes,2),1,0))</f>
        <v/>
      </c>
      <c r="Q10" s="15">
        <f>IF($A10="","",IF(OR($J10=INDEX(Outcomes,2),$J10=INDEX(Outcomes,3)),1,0))</f>
        <v/>
      </c>
    </row>
    <row r="11">
      <c r="A11" s="12" t="n">
        <v>46235</v>
      </c>
      <c r="B11" s="4" t="inlineStr">
        <is>
          <t>سامي الغنام</t>
        </is>
      </c>
      <c r="C11" s="4" t="inlineStr">
        <is>
          <t>050 808 8922</t>
        </is>
      </c>
      <c r="D11" s="4" t="inlineStr">
        <is>
          <t>د. أحمد منصور</t>
        </is>
      </c>
      <c r="E11" s="4" t="inlineStr">
        <is>
          <t>كشف متابعة</t>
        </is>
      </c>
      <c r="F11" s="4" t="inlineStr">
        <is>
          <t>واتساب</t>
        </is>
      </c>
      <c r="G11" s="4" t="inlineStr">
        <is>
          <t>لا</t>
        </is>
      </c>
      <c r="H11" s="4" t="inlineStr">
        <is>
          <t>لا</t>
        </is>
      </c>
      <c r="I11" s="4" t="inlineStr">
        <is>
          <t>لا</t>
        </is>
      </c>
      <c r="J11" s="4" t="inlineStr">
        <is>
          <t>حضر</t>
        </is>
      </c>
      <c r="K11" s="12" t="n"/>
      <c r="L11" s="13" t="n"/>
      <c r="M11" s="7">
        <f>IF($A11="","",INDEX(DayNames,WEEKDAY($A11,2)))</f>
        <v/>
      </c>
      <c r="N11" s="7">
        <f>IF($A11="","",IF(AND($G11="نعم",$H11="نعم"),INDEX(Reminders,4),IF($G11="نعم",INDEX(Reminders,2),IF($H11="نعم",INDEX(Reminders,3),INDEX(Reminders,1)))))</f>
        <v/>
      </c>
      <c r="O11" s="14">
        <f>IF($A11="","",$A11-WEEKDAY($A11,1)+1)</f>
        <v/>
      </c>
      <c r="P11" s="15">
        <f>IF($A11="","",IF($J11=INDEX(Outcomes,2),1,0))</f>
        <v/>
      </c>
      <c r="Q11" s="15">
        <f>IF($A11="","",IF(OR($J11=INDEX(Outcomes,2),$J11=INDEX(Outcomes,3)),1,0))</f>
        <v/>
      </c>
    </row>
    <row r="12">
      <c r="A12" s="12" t="n">
        <v>46235</v>
      </c>
      <c r="B12" s="4" t="inlineStr">
        <is>
          <t>إبراهيم الشايع</t>
        </is>
      </c>
      <c r="C12" s="4" t="inlineStr">
        <is>
          <t>055 618 2989</t>
        </is>
      </c>
      <c r="D12" s="4" t="inlineStr">
        <is>
          <t>د. خالد يوسف</t>
        </is>
      </c>
      <c r="E12" s="4" t="inlineStr">
        <is>
          <t>كشف متابعة</t>
        </is>
      </c>
      <c r="F12" s="4" t="inlineStr">
        <is>
          <t>إنستغرام</t>
        </is>
      </c>
      <c r="G12" s="4" t="inlineStr">
        <is>
          <t>لا</t>
        </is>
      </c>
      <c r="H12" s="4" t="inlineStr">
        <is>
          <t>لا</t>
        </is>
      </c>
      <c r="I12" s="4" t="inlineStr">
        <is>
          <t>نعم</t>
        </is>
      </c>
      <c r="J12" s="4" t="inlineStr">
        <is>
          <t>حضر</t>
        </is>
      </c>
      <c r="K12" s="12" t="n"/>
      <c r="L12" s="13" t="n"/>
      <c r="M12" s="7">
        <f>IF($A12="","",INDEX(DayNames,WEEKDAY($A12,2)))</f>
        <v/>
      </c>
      <c r="N12" s="7">
        <f>IF($A12="","",IF(AND($G12="نعم",$H12="نعم"),INDEX(Reminders,4),IF($G12="نعم",INDEX(Reminders,2),IF($H12="نعم",INDEX(Reminders,3),INDEX(Reminders,1)))))</f>
        <v/>
      </c>
      <c r="O12" s="14">
        <f>IF($A12="","",$A12-WEEKDAY($A12,1)+1)</f>
        <v/>
      </c>
      <c r="P12" s="15">
        <f>IF($A12="","",IF($J12=INDEX(Outcomes,2),1,0))</f>
        <v/>
      </c>
      <c r="Q12" s="15">
        <f>IF($A12="","",IF(OR($J12=INDEX(Outcomes,2),$J12=INDEX(Outcomes,3)),1,0))</f>
        <v/>
      </c>
    </row>
    <row r="13">
      <c r="A13" s="12" t="n">
        <v>46235</v>
      </c>
      <c r="B13" s="4" t="inlineStr">
        <is>
          <t>إبراهيم الشايع</t>
        </is>
      </c>
      <c r="C13" s="4" t="inlineStr">
        <is>
          <t>050 549 8792</t>
        </is>
      </c>
      <c r="D13" s="4" t="inlineStr">
        <is>
          <t>د. نورة السبيعي</t>
        </is>
      </c>
      <c r="E13" s="4" t="inlineStr">
        <is>
          <t>كشف استشاري</t>
        </is>
      </c>
      <c r="F13" s="4" t="inlineStr">
        <is>
          <t>واتساب</t>
        </is>
      </c>
      <c r="G13" s="4" t="inlineStr">
        <is>
          <t>لا</t>
        </is>
      </c>
      <c r="H13" s="4" t="inlineStr">
        <is>
          <t>لا</t>
        </is>
      </c>
      <c r="I13" s="4" t="inlineStr">
        <is>
          <t>لا</t>
        </is>
      </c>
      <c r="J13" s="4" t="inlineStr">
        <is>
          <t>حضر</t>
        </is>
      </c>
      <c r="K13" s="12" t="n"/>
      <c r="L13" s="13" t="n"/>
      <c r="M13" s="7">
        <f>IF($A13="","",INDEX(DayNames,WEEKDAY($A13,2)))</f>
        <v/>
      </c>
      <c r="N13" s="7">
        <f>IF($A13="","",IF(AND($G13="نعم",$H13="نعم"),INDEX(Reminders,4),IF($G13="نعم",INDEX(Reminders,2),IF($H13="نعم",INDEX(Reminders,3),INDEX(Reminders,1)))))</f>
        <v/>
      </c>
      <c r="O13" s="14">
        <f>IF($A13="","",$A13-WEEKDAY($A13,1)+1)</f>
        <v/>
      </c>
      <c r="P13" s="15">
        <f>IF($A13="","",IF($J13=INDEX(Outcomes,2),1,0))</f>
        <v/>
      </c>
      <c r="Q13" s="15">
        <f>IF($A13="","",IF(OR($J13=INDEX(Outcomes,2),$J13=INDEX(Outcomes,3)),1,0))</f>
        <v/>
      </c>
    </row>
    <row r="14">
      <c r="A14" s="12" t="n">
        <v>46235</v>
      </c>
      <c r="B14" s="4" t="inlineStr">
        <is>
          <t>عادل النفيعي</t>
        </is>
      </c>
      <c r="C14" s="4" t="inlineStr">
        <is>
          <t>050 678 6845</t>
        </is>
      </c>
      <c r="D14" s="4" t="inlineStr">
        <is>
          <t>د. خالد يوسف</t>
        </is>
      </c>
      <c r="E14" s="4" t="inlineStr">
        <is>
          <t>كشف استشاري</t>
        </is>
      </c>
      <c r="F14" s="4" t="inlineStr">
        <is>
          <t>إنستغرام</t>
        </is>
      </c>
      <c r="G14" s="4" t="inlineStr">
        <is>
          <t>لا</t>
        </is>
      </c>
      <c r="H14" s="4" t="inlineStr">
        <is>
          <t>لا</t>
        </is>
      </c>
      <c r="I14" s="4" t="inlineStr">
        <is>
          <t>لا</t>
        </is>
      </c>
      <c r="J14" s="4" t="inlineStr">
        <is>
          <t>حضر</t>
        </is>
      </c>
      <c r="K14" s="12" t="n"/>
      <c r="L14" s="13" t="n"/>
      <c r="M14" s="7">
        <f>IF($A14="","",INDEX(DayNames,WEEKDAY($A14,2)))</f>
        <v/>
      </c>
      <c r="N14" s="7">
        <f>IF($A14="","",IF(AND($G14="نعم",$H14="نعم"),INDEX(Reminders,4),IF($G14="نعم",INDEX(Reminders,2),IF($H14="نعم",INDEX(Reminders,3),INDEX(Reminders,1)))))</f>
        <v/>
      </c>
      <c r="O14" s="14">
        <f>IF($A14="","",$A14-WEEKDAY($A14,1)+1)</f>
        <v/>
      </c>
      <c r="P14" s="15">
        <f>IF($A14="","",IF($J14=INDEX(Outcomes,2),1,0))</f>
        <v/>
      </c>
      <c r="Q14" s="15">
        <f>IF($A14="","",IF(OR($J14=INDEX(Outcomes,2),$J14=INDEX(Outcomes,3)),1,0))</f>
        <v/>
      </c>
    </row>
    <row r="15">
      <c r="A15" s="12" t="n">
        <v>46236</v>
      </c>
      <c r="B15" s="4" t="inlineStr">
        <is>
          <t>تهاني الزامل</t>
        </is>
      </c>
      <c r="C15" s="4" t="inlineStr">
        <is>
          <t>053 263 2689</t>
        </is>
      </c>
      <c r="D15" s="4" t="inlineStr">
        <is>
          <t>د. ليلى القحطاني</t>
        </is>
      </c>
      <c r="E15" s="4" t="inlineStr">
        <is>
          <t>جلسة علاج طبيعي</t>
        </is>
      </c>
      <c r="F15" s="4" t="inlineStr">
        <is>
          <t>تحويل من طبيب</t>
        </is>
      </c>
      <c r="G15" s="4" t="inlineStr">
        <is>
          <t>لا</t>
        </is>
      </c>
      <c r="H15" s="4" t="inlineStr">
        <is>
          <t>لا</t>
        </is>
      </c>
      <c r="I15" s="4" t="inlineStr">
        <is>
          <t>لا</t>
        </is>
      </c>
      <c r="J15" s="4" t="inlineStr">
        <is>
          <t>حضر</t>
        </is>
      </c>
      <c r="K15" s="12" t="n"/>
      <c r="L15" s="13" t="n"/>
      <c r="M15" s="7">
        <f>IF($A15="","",INDEX(DayNames,WEEKDAY($A15,2)))</f>
        <v/>
      </c>
      <c r="N15" s="7">
        <f>IF($A15="","",IF(AND($G15="نعم",$H15="نعم"),INDEX(Reminders,4),IF($G15="نعم",INDEX(Reminders,2),IF($H15="نعم",INDEX(Reminders,3),INDEX(Reminders,1)))))</f>
        <v/>
      </c>
      <c r="O15" s="14">
        <f>IF($A15="","",$A15-WEEKDAY($A15,1)+1)</f>
        <v/>
      </c>
      <c r="P15" s="15">
        <f>IF($A15="","",IF($J15=INDEX(Outcomes,2),1,0))</f>
        <v/>
      </c>
      <c r="Q15" s="15">
        <f>IF($A15="","",IF(OR($J15=INDEX(Outcomes,2),$J15=INDEX(Outcomes,3)),1,0))</f>
        <v/>
      </c>
    </row>
    <row r="16">
      <c r="A16" s="12" t="n">
        <v>46236</v>
      </c>
      <c r="B16" s="4" t="inlineStr">
        <is>
          <t>أنس الخثلان</t>
        </is>
      </c>
      <c r="C16" s="4" t="inlineStr">
        <is>
          <t>055 556 4672</t>
        </is>
      </c>
      <c r="D16" s="4" t="inlineStr">
        <is>
          <t>د. ليلى القحطاني</t>
        </is>
      </c>
      <c r="E16" s="4" t="inlineStr">
        <is>
          <t>كشف متابعة</t>
        </is>
      </c>
      <c r="F16" s="4" t="inlineStr">
        <is>
          <t>إنستغرام</t>
        </is>
      </c>
      <c r="G16" s="4" t="inlineStr">
        <is>
          <t>لا</t>
        </is>
      </c>
      <c r="H16" s="4" t="inlineStr">
        <is>
          <t>لا</t>
        </is>
      </c>
      <c r="I16" s="4" t="inlineStr">
        <is>
          <t>لا</t>
        </is>
      </c>
      <c r="J16" s="4" t="inlineStr">
        <is>
          <t>غياب</t>
        </is>
      </c>
      <c r="K16" s="12" t="n">
        <v>46239</v>
      </c>
      <c r="L16" s="13" t="n"/>
      <c r="M16" s="7">
        <f>IF($A16="","",INDEX(DayNames,WEEKDAY($A16,2)))</f>
        <v/>
      </c>
      <c r="N16" s="7">
        <f>IF($A16="","",IF(AND($G16="نعم",$H16="نعم"),INDEX(Reminders,4),IF($G16="نعم",INDEX(Reminders,2),IF($H16="نعم",INDEX(Reminders,3),INDEX(Reminders,1)))))</f>
        <v/>
      </c>
      <c r="O16" s="14">
        <f>IF($A16="","",$A16-WEEKDAY($A16,1)+1)</f>
        <v/>
      </c>
      <c r="P16" s="15">
        <f>IF($A16="","",IF($J16=INDEX(Outcomes,2),1,0))</f>
        <v/>
      </c>
      <c r="Q16" s="15">
        <f>IF($A16="","",IF(OR($J16=INDEX(Outcomes,2),$J16=INDEX(Outcomes,3)),1,0))</f>
        <v/>
      </c>
    </row>
    <row r="17">
      <c r="A17" s="12" t="n">
        <v>46236</v>
      </c>
      <c r="B17" s="4" t="inlineStr">
        <is>
          <t>مازن الصالح</t>
        </is>
      </c>
      <c r="C17" s="4" t="inlineStr">
        <is>
          <t>053 790 2900</t>
        </is>
      </c>
      <c r="D17" s="4" t="inlineStr">
        <is>
          <t>د. محمد عادل</t>
        </is>
      </c>
      <c r="E17" s="4" t="inlineStr">
        <is>
          <t>كشف استشاري</t>
        </is>
      </c>
      <c r="F17" s="4" t="inlineStr">
        <is>
          <t>هاتف</t>
        </is>
      </c>
      <c r="G17" s="4" t="inlineStr">
        <is>
          <t>لا</t>
        </is>
      </c>
      <c r="H17" s="4" t="inlineStr">
        <is>
          <t>لا</t>
        </is>
      </c>
      <c r="I17" s="4" t="inlineStr">
        <is>
          <t>لا</t>
        </is>
      </c>
      <c r="J17" s="4" t="inlineStr">
        <is>
          <t>غياب</t>
        </is>
      </c>
      <c r="K17" s="12" t="n">
        <v>46243</v>
      </c>
      <c r="L17" s="13" t="n"/>
      <c r="M17" s="7">
        <f>IF($A17="","",INDEX(DayNames,WEEKDAY($A17,2)))</f>
        <v/>
      </c>
      <c r="N17" s="7">
        <f>IF($A17="","",IF(AND($G17="نعم",$H17="نعم"),INDEX(Reminders,4),IF($G17="نعم",INDEX(Reminders,2),IF($H17="نعم",INDEX(Reminders,3),INDEX(Reminders,1)))))</f>
        <v/>
      </c>
      <c r="O17" s="14">
        <f>IF($A17="","",$A17-WEEKDAY($A17,1)+1)</f>
        <v/>
      </c>
      <c r="P17" s="15">
        <f>IF($A17="","",IF($J17=INDEX(Outcomes,2),1,0))</f>
        <v/>
      </c>
      <c r="Q17" s="15">
        <f>IF($A17="","",IF(OR($J17=INDEX(Outcomes,2),$J17=INDEX(Outcomes,3)),1,0))</f>
        <v/>
      </c>
    </row>
    <row r="18">
      <c r="A18" s="12" t="n">
        <v>46236</v>
      </c>
      <c r="B18" s="4" t="inlineStr">
        <is>
          <t>سامي الغنام</t>
        </is>
      </c>
      <c r="C18" s="4" t="inlineStr">
        <is>
          <t>055 868 1090</t>
        </is>
      </c>
      <c r="D18" s="4" t="inlineStr">
        <is>
          <t>د. سارة الحربي</t>
        </is>
      </c>
      <c r="E18" s="4" t="inlineStr">
        <is>
          <t>جلسة ليزر</t>
        </is>
      </c>
      <c r="F18" s="4" t="inlineStr">
        <is>
          <t>إنستغرام</t>
        </is>
      </c>
      <c r="G18" s="4" t="inlineStr">
        <is>
          <t>لا</t>
        </is>
      </c>
      <c r="H18" s="4" t="inlineStr">
        <is>
          <t>لا</t>
        </is>
      </c>
      <c r="I18" s="4" t="inlineStr">
        <is>
          <t>لا</t>
        </is>
      </c>
      <c r="J18" s="4" t="inlineStr">
        <is>
          <t>حضر</t>
        </is>
      </c>
      <c r="K18" s="12" t="n"/>
      <c r="L18" s="13" t="n">
        <v>200</v>
      </c>
      <c r="M18" s="7">
        <f>IF($A18="","",INDEX(DayNames,WEEKDAY($A18,2)))</f>
        <v/>
      </c>
      <c r="N18" s="7">
        <f>IF($A18="","",IF(AND($G18="نعم",$H18="نعم"),INDEX(Reminders,4),IF($G18="نعم",INDEX(Reminders,2),IF($H18="نعم",INDEX(Reminders,3),INDEX(Reminders,1)))))</f>
        <v/>
      </c>
      <c r="O18" s="14">
        <f>IF($A18="","",$A18-WEEKDAY($A18,1)+1)</f>
        <v/>
      </c>
      <c r="P18" s="15">
        <f>IF($A18="","",IF($J18=INDEX(Outcomes,2),1,0))</f>
        <v/>
      </c>
      <c r="Q18" s="15">
        <f>IF($A18="","",IF(OR($J18=INDEX(Outcomes,2),$J18=INDEX(Outcomes,3)),1,0))</f>
        <v/>
      </c>
    </row>
    <row r="19">
      <c r="A19" s="12" t="n">
        <v>46236</v>
      </c>
      <c r="B19" s="4" t="inlineStr">
        <is>
          <t>إبراهيم الشايع</t>
        </is>
      </c>
      <c r="C19" s="4" t="inlineStr">
        <is>
          <t>054 633 5676</t>
        </is>
      </c>
      <c r="D19" s="4" t="inlineStr">
        <is>
          <t>د. سارة الحربي</t>
        </is>
      </c>
      <c r="E19" s="4" t="inlineStr">
        <is>
          <t>تنظيف بشرة</t>
        </is>
      </c>
      <c r="F19" s="4" t="inlineStr">
        <is>
          <t>هاتف</t>
        </is>
      </c>
      <c r="G19" s="4" t="inlineStr">
        <is>
          <t>لا</t>
        </is>
      </c>
      <c r="H19" s="4" t="inlineStr">
        <is>
          <t>لا</t>
        </is>
      </c>
      <c r="I19" s="4" t="inlineStr">
        <is>
          <t>لا</t>
        </is>
      </c>
      <c r="J19" s="4" t="inlineStr">
        <is>
          <t>حضر</t>
        </is>
      </c>
      <c r="K19" s="12" t="n"/>
      <c r="L19" s="13" t="n"/>
      <c r="M19" s="7">
        <f>IF($A19="","",INDEX(DayNames,WEEKDAY($A19,2)))</f>
        <v/>
      </c>
      <c r="N19" s="7">
        <f>IF($A19="","",IF(AND($G19="نعم",$H19="نعم"),INDEX(Reminders,4),IF($G19="نعم",INDEX(Reminders,2),IF($H19="نعم",INDEX(Reminders,3),INDEX(Reminders,1)))))</f>
        <v/>
      </c>
      <c r="O19" s="14">
        <f>IF($A19="","",$A19-WEEKDAY($A19,1)+1)</f>
        <v/>
      </c>
      <c r="P19" s="15">
        <f>IF($A19="","",IF($J19=INDEX(Outcomes,2),1,0))</f>
        <v/>
      </c>
      <c r="Q19" s="15">
        <f>IF($A19="","",IF(OR($J19=INDEX(Outcomes,2),$J19=INDEX(Outcomes,3)),1,0))</f>
        <v/>
      </c>
    </row>
    <row r="20">
      <c r="A20" s="12" t="n">
        <v>46236</v>
      </c>
      <c r="B20" s="4" t="inlineStr">
        <is>
          <t>عبدالعزيز الفهد</t>
        </is>
      </c>
      <c r="C20" s="4" t="inlineStr">
        <is>
          <t>054 700 6183</t>
        </is>
      </c>
      <c r="D20" s="4" t="inlineStr">
        <is>
          <t>د. ليلى القحطاني</t>
        </is>
      </c>
      <c r="E20" s="4" t="inlineStr">
        <is>
          <t>تنظيف بشرة</t>
        </is>
      </c>
      <c r="F20" s="4" t="inlineStr">
        <is>
          <t>واتساب</t>
        </is>
      </c>
      <c r="G20" s="4" t="inlineStr">
        <is>
          <t>لا</t>
        </is>
      </c>
      <c r="H20" s="4" t="inlineStr">
        <is>
          <t>لا</t>
        </is>
      </c>
      <c r="I20" s="4" t="inlineStr">
        <is>
          <t>لا</t>
        </is>
      </c>
      <c r="J20" s="4" t="inlineStr">
        <is>
          <t>حضر</t>
        </is>
      </c>
      <c r="K20" s="12" t="n"/>
      <c r="L20" s="13" t="n"/>
      <c r="M20" s="7">
        <f>IF($A20="","",INDEX(DayNames,WEEKDAY($A20,2)))</f>
        <v/>
      </c>
      <c r="N20" s="7">
        <f>IF($A20="","",IF(AND($G20="نعم",$H20="نعم"),INDEX(Reminders,4),IF($G20="نعم",INDEX(Reminders,2),IF($H20="نعم",INDEX(Reminders,3),INDEX(Reminders,1)))))</f>
        <v/>
      </c>
      <c r="O20" s="14">
        <f>IF($A20="","",$A20-WEEKDAY($A20,1)+1)</f>
        <v/>
      </c>
      <c r="P20" s="15">
        <f>IF($A20="","",IF($J20=INDEX(Outcomes,2),1,0))</f>
        <v/>
      </c>
      <c r="Q20" s="15">
        <f>IF($A20="","",IF(OR($J20=INDEX(Outcomes,2),$J20=INDEX(Outcomes,3)),1,0))</f>
        <v/>
      </c>
    </row>
    <row r="21">
      <c r="A21" s="12" t="n">
        <v>46236</v>
      </c>
      <c r="B21" s="4" t="inlineStr">
        <is>
          <t>سامي الغنام</t>
        </is>
      </c>
      <c r="C21" s="4" t="inlineStr">
        <is>
          <t>054 120 4201</t>
        </is>
      </c>
      <c r="D21" s="4" t="inlineStr">
        <is>
          <t>د. نورة السبيعي</t>
        </is>
      </c>
      <c r="E21" s="4" t="inlineStr">
        <is>
          <t>جلسة ليزر</t>
        </is>
      </c>
      <c r="F21" s="4" t="inlineStr">
        <is>
          <t>إنستغرام</t>
        </is>
      </c>
      <c r="G21" s="4" t="inlineStr">
        <is>
          <t>لا</t>
        </is>
      </c>
      <c r="H21" s="4" t="inlineStr">
        <is>
          <t>لا</t>
        </is>
      </c>
      <c r="I21" s="4" t="inlineStr">
        <is>
          <t>لا</t>
        </is>
      </c>
      <c r="J21" s="4" t="inlineStr">
        <is>
          <t>غياب</t>
        </is>
      </c>
      <c r="K21" s="12" t="n"/>
      <c r="L21" s="13" t="n"/>
      <c r="M21" s="7">
        <f>IF($A21="","",INDEX(DayNames,WEEKDAY($A21,2)))</f>
        <v/>
      </c>
      <c r="N21" s="7">
        <f>IF($A21="","",IF(AND($G21="نعم",$H21="نعم"),INDEX(Reminders,4),IF($G21="نعم",INDEX(Reminders,2),IF($H21="نعم",INDEX(Reminders,3),INDEX(Reminders,1)))))</f>
        <v/>
      </c>
      <c r="O21" s="14">
        <f>IF($A21="","",$A21-WEEKDAY($A21,1)+1)</f>
        <v/>
      </c>
      <c r="P21" s="15">
        <f>IF($A21="","",IF($J21=INDEX(Outcomes,2),1,0))</f>
        <v/>
      </c>
      <c r="Q21" s="15">
        <f>IF($A21="","",IF(OR($J21=INDEX(Outcomes,2),$J21=INDEX(Outcomes,3)),1,0))</f>
        <v/>
      </c>
    </row>
    <row r="22">
      <c r="A22" s="12" t="n">
        <v>46236</v>
      </c>
      <c r="B22" s="4" t="inlineStr">
        <is>
          <t>حسام المحمدي</t>
        </is>
      </c>
      <c r="C22" s="4" t="inlineStr">
        <is>
          <t>055 118 9879</t>
        </is>
      </c>
      <c r="D22" s="4" t="inlineStr">
        <is>
          <t>د. نورة السبيعي</t>
        </is>
      </c>
      <c r="E22" s="4" t="inlineStr">
        <is>
          <t>كشف استشاري</t>
        </is>
      </c>
      <c r="F22" s="4" t="inlineStr">
        <is>
          <t>هاتف</t>
        </is>
      </c>
      <c r="G22" s="4" t="inlineStr">
        <is>
          <t>لا</t>
        </is>
      </c>
      <c r="H22" s="4" t="inlineStr">
        <is>
          <t>لا</t>
        </is>
      </c>
      <c r="I22" s="4" t="inlineStr">
        <is>
          <t>لا</t>
        </is>
      </c>
      <c r="J22" s="4" t="inlineStr">
        <is>
          <t>غياب</t>
        </is>
      </c>
      <c r="K22" s="12" t="n">
        <v>46242</v>
      </c>
      <c r="L22" s="13" t="n"/>
      <c r="M22" s="7">
        <f>IF($A22="","",INDEX(DayNames,WEEKDAY($A22,2)))</f>
        <v/>
      </c>
      <c r="N22" s="7">
        <f>IF($A22="","",IF(AND($G22="نعم",$H22="نعم"),INDEX(Reminders,4),IF($G22="نعم",INDEX(Reminders,2),IF($H22="نعم",INDEX(Reminders,3),INDEX(Reminders,1)))))</f>
        <v/>
      </c>
      <c r="O22" s="14">
        <f>IF($A22="","",$A22-WEEKDAY($A22,1)+1)</f>
        <v/>
      </c>
      <c r="P22" s="15">
        <f>IF($A22="","",IF($J22=INDEX(Outcomes,2),1,0))</f>
        <v/>
      </c>
      <c r="Q22" s="15">
        <f>IF($A22="","",IF(OR($J22=INDEX(Outcomes,2),$J22=INDEX(Outcomes,3)),1,0))</f>
        <v/>
      </c>
    </row>
    <row r="23">
      <c r="A23" s="12" t="n">
        <v>46236</v>
      </c>
      <c r="B23" s="4" t="inlineStr">
        <is>
          <t>ريناد الجبر</t>
        </is>
      </c>
      <c r="C23" s="4" t="inlineStr">
        <is>
          <t>053 591 9654</t>
        </is>
      </c>
      <c r="D23" s="4" t="inlineStr">
        <is>
          <t>د. ليلى القحطاني</t>
        </is>
      </c>
      <c r="E23" s="4" t="inlineStr">
        <is>
          <t>كشف متابعة</t>
        </is>
      </c>
      <c r="F23" s="4" t="inlineStr">
        <is>
          <t>واتساب</t>
        </is>
      </c>
      <c r="G23" s="4" t="inlineStr">
        <is>
          <t>لا</t>
        </is>
      </c>
      <c r="H23" s="4" t="inlineStr">
        <is>
          <t>لا</t>
        </is>
      </c>
      <c r="I23" s="4" t="inlineStr">
        <is>
          <t>لا</t>
        </is>
      </c>
      <c r="J23" s="4" t="inlineStr">
        <is>
          <t>غياب</t>
        </is>
      </c>
      <c r="K23" s="12" t="n"/>
      <c r="L23" s="13" t="n"/>
      <c r="M23" s="7">
        <f>IF($A23="","",INDEX(DayNames,WEEKDAY($A23,2)))</f>
        <v/>
      </c>
      <c r="N23" s="7">
        <f>IF($A23="","",IF(AND($G23="نعم",$H23="نعم"),INDEX(Reminders,4),IF($G23="نعم",INDEX(Reminders,2),IF($H23="نعم",INDEX(Reminders,3),INDEX(Reminders,1)))))</f>
        <v/>
      </c>
      <c r="O23" s="14">
        <f>IF($A23="","",$A23-WEEKDAY($A23,1)+1)</f>
        <v/>
      </c>
      <c r="P23" s="15">
        <f>IF($A23="","",IF($J23=INDEX(Outcomes,2),1,0))</f>
        <v/>
      </c>
      <c r="Q23" s="15">
        <f>IF($A23="","",IF(OR($J23=INDEX(Outcomes,2),$J23=INDEX(Outcomes,3)),1,0))</f>
        <v/>
      </c>
    </row>
    <row r="24">
      <c r="A24" s="12" t="n">
        <v>46237</v>
      </c>
      <c r="B24" s="4" t="inlineStr">
        <is>
          <t>حسام المحمدي</t>
        </is>
      </c>
      <c r="C24" s="4" t="inlineStr">
        <is>
          <t>055 520 9240</t>
        </is>
      </c>
      <c r="D24" s="4" t="inlineStr">
        <is>
          <t>د. سارة الحربي</t>
        </is>
      </c>
      <c r="E24" s="4" t="inlineStr">
        <is>
          <t>كشف متابعة</t>
        </is>
      </c>
      <c r="F24" s="4" t="inlineStr">
        <is>
          <t>إنستغرام</t>
        </is>
      </c>
      <c r="G24" s="4" t="inlineStr">
        <is>
          <t>لا</t>
        </is>
      </c>
      <c r="H24" s="4" t="inlineStr">
        <is>
          <t>لا</t>
        </is>
      </c>
      <c r="I24" s="4" t="inlineStr">
        <is>
          <t>نعم</t>
        </is>
      </c>
      <c r="J24" s="4" t="inlineStr">
        <is>
          <t>إلغاء متأخر</t>
        </is>
      </c>
      <c r="K24" s="12" t="n"/>
      <c r="L24" s="13" t="n"/>
      <c r="M24" s="7">
        <f>IF($A24="","",INDEX(DayNames,WEEKDAY($A24,2)))</f>
        <v/>
      </c>
      <c r="N24" s="7">
        <f>IF($A24="","",IF(AND($G24="نعم",$H24="نعم"),INDEX(Reminders,4),IF($G24="نعم",INDEX(Reminders,2),IF($H24="نعم",INDEX(Reminders,3),INDEX(Reminders,1)))))</f>
        <v/>
      </c>
      <c r="O24" s="14">
        <f>IF($A24="","",$A24-WEEKDAY($A24,1)+1)</f>
        <v/>
      </c>
      <c r="P24" s="15">
        <f>IF($A24="","",IF($J24=INDEX(Outcomes,2),1,0))</f>
        <v/>
      </c>
      <c r="Q24" s="15">
        <f>IF($A24="","",IF(OR($J24=INDEX(Outcomes,2),$J24=INDEX(Outcomes,3)),1,0))</f>
        <v/>
      </c>
    </row>
    <row r="25">
      <c r="A25" s="12" t="n">
        <v>46237</v>
      </c>
      <c r="B25" s="4" t="inlineStr">
        <is>
          <t>جواهر الحمدان</t>
        </is>
      </c>
      <c r="C25" s="4" t="inlineStr">
        <is>
          <t>053 456 2191</t>
        </is>
      </c>
      <c r="D25" s="4" t="inlineStr">
        <is>
          <t>د. خالد يوسف</t>
        </is>
      </c>
      <c r="E25" s="4" t="inlineStr">
        <is>
          <t>جلسة ليزر</t>
        </is>
      </c>
      <c r="F25" s="4" t="inlineStr">
        <is>
          <t>هاتف</t>
        </is>
      </c>
      <c r="G25" s="4" t="inlineStr">
        <is>
          <t>لا</t>
        </is>
      </c>
      <c r="H25" s="4" t="inlineStr">
        <is>
          <t>لا</t>
        </is>
      </c>
      <c r="I25" s="4" t="inlineStr">
        <is>
          <t>لا</t>
        </is>
      </c>
      <c r="J25" s="4" t="inlineStr">
        <is>
          <t>حضر</t>
        </is>
      </c>
      <c r="K25" s="12" t="n"/>
      <c r="L25" s="13" t="n"/>
      <c r="M25" s="7">
        <f>IF($A25="","",INDEX(DayNames,WEEKDAY($A25,2)))</f>
        <v/>
      </c>
      <c r="N25" s="7">
        <f>IF($A25="","",IF(AND($G25="نعم",$H25="نعم"),INDEX(Reminders,4),IF($G25="نعم",INDEX(Reminders,2),IF($H25="نعم",INDEX(Reminders,3),INDEX(Reminders,1)))))</f>
        <v/>
      </c>
      <c r="O25" s="14">
        <f>IF($A25="","",$A25-WEEKDAY($A25,1)+1)</f>
        <v/>
      </c>
      <c r="P25" s="15">
        <f>IF($A25="","",IF($J25=INDEX(Outcomes,2),1,0))</f>
        <v/>
      </c>
      <c r="Q25" s="15">
        <f>IF($A25="","",IF(OR($J25=INDEX(Outcomes,2),$J25=INDEX(Outcomes,3)),1,0))</f>
        <v/>
      </c>
    </row>
    <row r="26">
      <c r="A26" s="12" t="n">
        <v>46237</v>
      </c>
      <c r="B26" s="4" t="inlineStr">
        <is>
          <t>نجلاء الشريف</t>
        </is>
      </c>
      <c r="C26" s="4" t="inlineStr">
        <is>
          <t>055 718 3488</t>
        </is>
      </c>
      <c r="D26" s="4" t="inlineStr">
        <is>
          <t>د. محمد عادل</t>
        </is>
      </c>
      <c r="E26" s="4" t="inlineStr">
        <is>
          <t>كشف استشاري</t>
        </is>
      </c>
      <c r="F26" s="4" t="inlineStr">
        <is>
          <t>الموقع الإلكتروني</t>
        </is>
      </c>
      <c r="G26" s="4" t="inlineStr">
        <is>
          <t>لا</t>
        </is>
      </c>
      <c r="H26" s="4" t="inlineStr">
        <is>
          <t>لا</t>
        </is>
      </c>
      <c r="I26" s="4" t="inlineStr">
        <is>
          <t>لا</t>
        </is>
      </c>
      <c r="J26" s="4" t="inlineStr">
        <is>
          <t>حضر</t>
        </is>
      </c>
      <c r="K26" s="12" t="n"/>
      <c r="L26" s="13" t="n"/>
      <c r="M26" s="7">
        <f>IF($A26="","",INDEX(DayNames,WEEKDAY($A26,2)))</f>
        <v/>
      </c>
      <c r="N26" s="7">
        <f>IF($A26="","",IF(AND($G26="نعم",$H26="نعم"),INDEX(Reminders,4),IF($G26="نعم",INDEX(Reminders,2),IF($H26="نعم",INDEX(Reminders,3),INDEX(Reminders,1)))))</f>
        <v/>
      </c>
      <c r="O26" s="14">
        <f>IF($A26="","",$A26-WEEKDAY($A26,1)+1)</f>
        <v/>
      </c>
      <c r="P26" s="15">
        <f>IF($A26="","",IF($J26=INDEX(Outcomes,2),1,0))</f>
        <v/>
      </c>
      <c r="Q26" s="15">
        <f>IF($A26="","",IF(OR($J26=INDEX(Outcomes,2),$J26=INDEX(Outcomes,3)),1,0))</f>
        <v/>
      </c>
    </row>
    <row r="27">
      <c r="A27" s="12" t="n">
        <v>46237</v>
      </c>
      <c r="B27" s="4" t="inlineStr">
        <is>
          <t>إبراهيم الشايع</t>
        </is>
      </c>
      <c r="C27" s="4" t="inlineStr">
        <is>
          <t>055 878 1215</t>
        </is>
      </c>
      <c r="D27" s="4" t="inlineStr">
        <is>
          <t>د. ليلى القحطاني</t>
        </is>
      </c>
      <c r="E27" s="4" t="inlineStr">
        <is>
          <t>بوتوكس</t>
        </is>
      </c>
      <c r="F27" s="4" t="inlineStr">
        <is>
          <t>إنستغرام</t>
        </is>
      </c>
      <c r="G27" s="4" t="inlineStr">
        <is>
          <t>لا</t>
        </is>
      </c>
      <c r="H27" s="4" t="inlineStr">
        <is>
          <t>لا</t>
        </is>
      </c>
      <c r="I27" s="4" t="inlineStr">
        <is>
          <t>لا</t>
        </is>
      </c>
      <c r="J27" s="4" t="inlineStr">
        <is>
          <t>حضر</t>
        </is>
      </c>
      <c r="K27" s="12" t="n"/>
      <c r="L27" s="13" t="n">
        <v>200</v>
      </c>
      <c r="M27" s="7">
        <f>IF($A27="","",INDEX(DayNames,WEEKDAY($A27,2)))</f>
        <v/>
      </c>
      <c r="N27" s="7">
        <f>IF($A27="","",IF(AND($G27="نعم",$H27="نعم"),INDEX(Reminders,4),IF($G27="نعم",INDEX(Reminders,2),IF($H27="نعم",INDEX(Reminders,3),INDEX(Reminders,1)))))</f>
        <v/>
      </c>
      <c r="O27" s="14">
        <f>IF($A27="","",$A27-WEEKDAY($A27,1)+1)</f>
        <v/>
      </c>
      <c r="P27" s="15">
        <f>IF($A27="","",IF($J27=INDEX(Outcomes,2),1,0))</f>
        <v/>
      </c>
      <c r="Q27" s="15">
        <f>IF($A27="","",IF(OR($J27=INDEX(Outcomes,2),$J27=INDEX(Outcomes,3)),1,0))</f>
        <v/>
      </c>
    </row>
    <row r="28">
      <c r="A28" s="12" t="n">
        <v>46237</v>
      </c>
      <c r="B28" s="4" t="inlineStr">
        <is>
          <t>مازن الصالح</t>
        </is>
      </c>
      <c r="C28" s="4" t="inlineStr">
        <is>
          <t>050 610 3270</t>
        </is>
      </c>
      <c r="D28" s="4" t="inlineStr">
        <is>
          <t>د. خالد يوسف</t>
        </is>
      </c>
      <c r="E28" s="4" t="inlineStr">
        <is>
          <t>جلسة ليزر</t>
        </is>
      </c>
      <c r="F28" s="4" t="inlineStr">
        <is>
          <t>إنستغرام</t>
        </is>
      </c>
      <c r="G28" s="4" t="inlineStr">
        <is>
          <t>لا</t>
        </is>
      </c>
      <c r="H28" s="4" t="inlineStr">
        <is>
          <t>لا</t>
        </is>
      </c>
      <c r="I28" s="4" t="inlineStr">
        <is>
          <t>لا</t>
        </is>
      </c>
      <c r="J28" s="4" t="inlineStr">
        <is>
          <t>غياب</t>
        </is>
      </c>
      <c r="K28" s="12" t="n"/>
      <c r="L28" s="13" t="n"/>
      <c r="M28" s="7">
        <f>IF($A28="","",INDEX(DayNames,WEEKDAY($A28,2)))</f>
        <v/>
      </c>
      <c r="N28" s="7">
        <f>IF($A28="","",IF(AND($G28="نعم",$H28="نعم"),INDEX(Reminders,4),IF($G28="نعم",INDEX(Reminders,2),IF($H28="نعم",INDEX(Reminders,3),INDEX(Reminders,1)))))</f>
        <v/>
      </c>
      <c r="O28" s="14">
        <f>IF($A28="","",$A28-WEEKDAY($A28,1)+1)</f>
        <v/>
      </c>
      <c r="P28" s="15">
        <f>IF($A28="","",IF($J28=INDEX(Outcomes,2),1,0))</f>
        <v/>
      </c>
      <c r="Q28" s="15">
        <f>IF($A28="","",IF(OR($J28=INDEX(Outcomes,2),$J28=INDEX(Outcomes,3)),1,0))</f>
        <v/>
      </c>
    </row>
    <row r="29">
      <c r="A29" s="12" t="n">
        <v>46237</v>
      </c>
      <c r="B29" s="4" t="inlineStr">
        <is>
          <t>مها السديري</t>
        </is>
      </c>
      <c r="C29" s="4" t="inlineStr">
        <is>
          <t>053 981 8908</t>
        </is>
      </c>
      <c r="D29" s="4" t="inlineStr">
        <is>
          <t>د. خالد يوسف</t>
        </is>
      </c>
      <c r="E29" s="4" t="inlineStr">
        <is>
          <t>كشف استشاري</t>
        </is>
      </c>
      <c r="F29" s="4" t="inlineStr">
        <is>
          <t>إنستغرام</t>
        </is>
      </c>
      <c r="G29" s="4" t="inlineStr">
        <is>
          <t>لا</t>
        </is>
      </c>
      <c r="H29" s="4" t="inlineStr">
        <is>
          <t>لا</t>
        </is>
      </c>
      <c r="I29" s="4" t="inlineStr">
        <is>
          <t>لا</t>
        </is>
      </c>
      <c r="J29" s="4" t="inlineStr">
        <is>
          <t>إلغاء متأخر</t>
        </is>
      </c>
      <c r="K29" s="12" t="n"/>
      <c r="L29" s="13" t="n"/>
      <c r="M29" s="7">
        <f>IF($A29="","",INDEX(DayNames,WEEKDAY($A29,2)))</f>
        <v/>
      </c>
      <c r="N29" s="7">
        <f>IF($A29="","",IF(AND($G29="نعم",$H29="نعم"),INDEX(Reminders,4),IF($G29="نعم",INDEX(Reminders,2),IF($H29="نعم",INDEX(Reminders,3),INDEX(Reminders,1)))))</f>
        <v/>
      </c>
      <c r="O29" s="14">
        <f>IF($A29="","",$A29-WEEKDAY($A29,1)+1)</f>
        <v/>
      </c>
      <c r="P29" s="15">
        <f>IF($A29="","",IF($J29=INDEX(Outcomes,2),1,0))</f>
        <v/>
      </c>
      <c r="Q29" s="15">
        <f>IF($A29="","",IF(OR($J29=INDEX(Outcomes,2),$J29=INDEX(Outcomes,3)),1,0))</f>
        <v/>
      </c>
    </row>
    <row r="30">
      <c r="A30" s="12" t="n">
        <v>46237</v>
      </c>
      <c r="B30" s="4" t="inlineStr">
        <is>
          <t>مها السديري</t>
        </is>
      </c>
      <c r="C30" s="4" t="inlineStr">
        <is>
          <t>055 921 2258</t>
        </is>
      </c>
      <c r="D30" s="4" t="inlineStr">
        <is>
          <t>د. محمد عادل</t>
        </is>
      </c>
      <c r="E30" s="4" t="inlineStr">
        <is>
          <t>كشف استشاري</t>
        </is>
      </c>
      <c r="F30" s="4" t="inlineStr">
        <is>
          <t>هاتف</t>
        </is>
      </c>
      <c r="G30" s="4" t="inlineStr">
        <is>
          <t>لا</t>
        </is>
      </c>
      <c r="H30" s="4" t="inlineStr">
        <is>
          <t>لا</t>
        </is>
      </c>
      <c r="I30" s="4" t="inlineStr">
        <is>
          <t>لا</t>
        </is>
      </c>
      <c r="J30" s="4" t="inlineStr">
        <is>
          <t>حضر</t>
        </is>
      </c>
      <c r="K30" s="12" t="n"/>
      <c r="L30" s="13" t="n"/>
      <c r="M30" s="7">
        <f>IF($A30="","",INDEX(DayNames,WEEKDAY($A30,2)))</f>
        <v/>
      </c>
      <c r="N30" s="7">
        <f>IF($A30="","",IF(AND($G30="نعم",$H30="نعم"),INDEX(Reminders,4),IF($G30="نعم",INDEX(Reminders,2),IF($H30="نعم",INDEX(Reminders,3),INDEX(Reminders,1)))))</f>
        <v/>
      </c>
      <c r="O30" s="14">
        <f>IF($A30="","",$A30-WEEKDAY($A30,1)+1)</f>
        <v/>
      </c>
      <c r="P30" s="15">
        <f>IF($A30="","",IF($J30=INDEX(Outcomes,2),1,0))</f>
        <v/>
      </c>
      <c r="Q30" s="15">
        <f>IF($A30="","",IF(OR($J30=INDEX(Outcomes,2),$J30=INDEX(Outcomes,3)),1,0))</f>
        <v/>
      </c>
    </row>
    <row r="31">
      <c r="A31" s="12" t="n">
        <v>46237</v>
      </c>
      <c r="B31" s="4" t="inlineStr">
        <is>
          <t>شذى الحربي</t>
        </is>
      </c>
      <c r="C31" s="4" t="inlineStr">
        <is>
          <t>055 240 3468</t>
        </is>
      </c>
      <c r="D31" s="4" t="inlineStr">
        <is>
          <t>د. خالد يوسف</t>
        </is>
      </c>
      <c r="E31" s="4" t="inlineStr">
        <is>
          <t>كشف استشاري</t>
        </is>
      </c>
      <c r="F31" s="4" t="inlineStr">
        <is>
          <t>تحويل من طبيب</t>
        </is>
      </c>
      <c r="G31" s="4" t="inlineStr">
        <is>
          <t>لا</t>
        </is>
      </c>
      <c r="H31" s="4" t="inlineStr">
        <is>
          <t>لا</t>
        </is>
      </c>
      <c r="I31" s="4" t="inlineStr">
        <is>
          <t>لا</t>
        </is>
      </c>
      <c r="J31" s="4" t="inlineStr">
        <is>
          <t>حضر</t>
        </is>
      </c>
      <c r="K31" s="12" t="n"/>
      <c r="L31" s="13" t="n"/>
      <c r="M31" s="7">
        <f>IF($A31="","",INDEX(DayNames,WEEKDAY($A31,2)))</f>
        <v/>
      </c>
      <c r="N31" s="7">
        <f>IF($A31="","",IF(AND($G31="نعم",$H31="نعم"),INDEX(Reminders,4),IF($G31="نعم",INDEX(Reminders,2),IF($H31="نعم",INDEX(Reminders,3),INDEX(Reminders,1)))))</f>
        <v/>
      </c>
      <c r="O31" s="14">
        <f>IF($A31="","",$A31-WEEKDAY($A31,1)+1)</f>
        <v/>
      </c>
      <c r="P31" s="15">
        <f>IF($A31="","",IF($J31=INDEX(Outcomes,2),1,0))</f>
        <v/>
      </c>
      <c r="Q31" s="15">
        <f>IF($A31="","",IF(OR($J31=INDEX(Outcomes,2),$J31=INDEX(Outcomes,3)),1,0))</f>
        <v/>
      </c>
    </row>
    <row r="32">
      <c r="A32" s="12" t="n">
        <v>46237</v>
      </c>
      <c r="B32" s="4" t="inlineStr">
        <is>
          <t>سمر العيسى</t>
        </is>
      </c>
      <c r="C32" s="4" t="inlineStr">
        <is>
          <t>050 734 6602</t>
        </is>
      </c>
      <c r="D32" s="4" t="inlineStr">
        <is>
          <t>د. خالد يوسف</t>
        </is>
      </c>
      <c r="E32" s="4" t="inlineStr">
        <is>
          <t>جلسة علاج طبيعي</t>
        </is>
      </c>
      <c r="F32" s="4" t="inlineStr">
        <is>
          <t>هاتف</t>
        </is>
      </c>
      <c r="G32" s="4" t="inlineStr">
        <is>
          <t>لا</t>
        </is>
      </c>
      <c r="H32" s="4" t="inlineStr">
        <is>
          <t>لا</t>
        </is>
      </c>
      <c r="I32" s="4" t="inlineStr">
        <is>
          <t>لا</t>
        </is>
      </c>
      <c r="J32" s="4" t="inlineStr">
        <is>
          <t>غياب</t>
        </is>
      </c>
      <c r="K32" s="12" t="n">
        <v>46242</v>
      </c>
      <c r="L32" s="13" t="n"/>
      <c r="M32" s="7">
        <f>IF($A32="","",INDEX(DayNames,WEEKDAY($A32,2)))</f>
        <v/>
      </c>
      <c r="N32" s="7">
        <f>IF($A32="","",IF(AND($G32="نعم",$H32="نعم"),INDEX(Reminders,4),IF($G32="نعم",INDEX(Reminders,2),IF($H32="نعم",INDEX(Reminders,3),INDEX(Reminders,1)))))</f>
        <v/>
      </c>
      <c r="O32" s="14">
        <f>IF($A32="","",$A32-WEEKDAY($A32,1)+1)</f>
        <v/>
      </c>
      <c r="P32" s="15">
        <f>IF($A32="","",IF($J32=INDEX(Outcomes,2),1,0))</f>
        <v/>
      </c>
      <c r="Q32" s="15">
        <f>IF($A32="","",IF(OR($J32=INDEX(Outcomes,2),$J32=INDEX(Outcomes,3)),1,0))</f>
        <v/>
      </c>
    </row>
    <row r="33">
      <c r="A33" s="12" t="n">
        <v>46237</v>
      </c>
      <c r="B33" s="4" t="inlineStr">
        <is>
          <t>مازن الصالح</t>
        </is>
      </c>
      <c r="C33" s="4" t="inlineStr">
        <is>
          <t>055 967 5672</t>
        </is>
      </c>
      <c r="D33" s="4" t="inlineStr">
        <is>
          <t>د. محمد عادل</t>
        </is>
      </c>
      <c r="E33" s="4" t="inlineStr">
        <is>
          <t>تنظيف بشرة</t>
        </is>
      </c>
      <c r="F33" s="4" t="inlineStr">
        <is>
          <t>هاتف</t>
        </is>
      </c>
      <c r="G33" s="4" t="inlineStr">
        <is>
          <t>لا</t>
        </is>
      </c>
      <c r="H33" s="4" t="inlineStr">
        <is>
          <t>لا</t>
        </is>
      </c>
      <c r="I33" s="4" t="inlineStr">
        <is>
          <t>لا</t>
        </is>
      </c>
      <c r="J33" s="4" t="inlineStr">
        <is>
          <t>حضر</t>
        </is>
      </c>
      <c r="K33" s="12" t="n"/>
      <c r="L33" s="13" t="n"/>
      <c r="M33" s="7">
        <f>IF($A33="","",INDEX(DayNames,WEEKDAY($A33,2)))</f>
        <v/>
      </c>
      <c r="N33" s="7">
        <f>IF($A33="","",IF(AND($G33="نعم",$H33="نعم"),INDEX(Reminders,4),IF($G33="نعم",INDEX(Reminders,2),IF($H33="نعم",INDEX(Reminders,3),INDEX(Reminders,1)))))</f>
        <v/>
      </c>
      <c r="O33" s="14">
        <f>IF($A33="","",$A33-WEEKDAY($A33,1)+1)</f>
        <v/>
      </c>
      <c r="P33" s="15">
        <f>IF($A33="","",IF($J33=INDEX(Outcomes,2),1,0))</f>
        <v/>
      </c>
      <c r="Q33" s="15">
        <f>IF($A33="","",IF(OR($J33=INDEX(Outcomes,2),$J33=INDEX(Outcomes,3)),1,0))</f>
        <v/>
      </c>
    </row>
    <row r="34">
      <c r="A34" s="12" t="n">
        <v>46238</v>
      </c>
      <c r="B34" s="4" t="inlineStr">
        <is>
          <t>فيصل المري</t>
        </is>
      </c>
      <c r="C34" s="4" t="inlineStr">
        <is>
          <t>050 951 2231</t>
        </is>
      </c>
      <c r="D34" s="4" t="inlineStr">
        <is>
          <t>د. سارة الحربي</t>
        </is>
      </c>
      <c r="E34" s="4" t="inlineStr">
        <is>
          <t>جلسة علاج طبيعي</t>
        </is>
      </c>
      <c r="F34" s="4" t="inlineStr">
        <is>
          <t>الموقع الإلكتروني</t>
        </is>
      </c>
      <c r="G34" s="4" t="inlineStr">
        <is>
          <t>لا</t>
        </is>
      </c>
      <c r="H34" s="4" t="inlineStr">
        <is>
          <t>لا</t>
        </is>
      </c>
      <c r="I34" s="4" t="inlineStr">
        <is>
          <t>لا</t>
        </is>
      </c>
      <c r="J34" s="4" t="inlineStr">
        <is>
          <t>حضر</t>
        </is>
      </c>
      <c r="K34" s="12" t="n"/>
      <c r="L34" s="13" t="n"/>
      <c r="M34" s="7">
        <f>IF($A34="","",INDEX(DayNames,WEEKDAY($A34,2)))</f>
        <v/>
      </c>
      <c r="N34" s="7">
        <f>IF($A34="","",IF(AND($G34="نعم",$H34="نعم"),INDEX(Reminders,4),IF($G34="نعم",INDEX(Reminders,2),IF($H34="نعم",INDEX(Reminders,3),INDEX(Reminders,1)))))</f>
        <v/>
      </c>
      <c r="O34" s="14">
        <f>IF($A34="","",$A34-WEEKDAY($A34,1)+1)</f>
        <v/>
      </c>
      <c r="P34" s="15">
        <f>IF($A34="","",IF($J34=INDEX(Outcomes,2),1,0))</f>
        <v/>
      </c>
      <c r="Q34" s="15">
        <f>IF($A34="","",IF(OR($J34=INDEX(Outcomes,2),$J34=INDEX(Outcomes,3)),1,0))</f>
        <v/>
      </c>
    </row>
    <row r="35">
      <c r="A35" s="12" t="n">
        <v>46238</v>
      </c>
      <c r="B35" s="4" t="inlineStr">
        <is>
          <t>مهند البراك</t>
        </is>
      </c>
      <c r="C35" s="4" t="inlineStr">
        <is>
          <t>053 202 3282</t>
        </is>
      </c>
      <c r="D35" s="4" t="inlineStr">
        <is>
          <t>د. ليلى القحطاني</t>
        </is>
      </c>
      <c r="E35" s="4" t="inlineStr">
        <is>
          <t>كشف متابعة</t>
        </is>
      </c>
      <c r="F35" s="4" t="inlineStr">
        <is>
          <t>إنستغرام</t>
        </is>
      </c>
      <c r="G35" s="4" t="inlineStr">
        <is>
          <t>لا</t>
        </is>
      </c>
      <c r="H35" s="4" t="inlineStr">
        <is>
          <t>لا</t>
        </is>
      </c>
      <c r="I35" s="4" t="inlineStr">
        <is>
          <t>لا</t>
        </is>
      </c>
      <c r="J35" s="4" t="inlineStr">
        <is>
          <t>غياب</t>
        </is>
      </c>
      <c r="K35" s="12" t="n"/>
      <c r="L35" s="13" t="n"/>
      <c r="M35" s="7">
        <f>IF($A35="","",INDEX(DayNames,WEEKDAY($A35,2)))</f>
        <v/>
      </c>
      <c r="N35" s="7">
        <f>IF($A35="","",IF(AND($G35="نعم",$H35="نعم"),INDEX(Reminders,4),IF($G35="نعم",INDEX(Reminders,2),IF($H35="نعم",INDEX(Reminders,3),INDEX(Reminders,1)))))</f>
        <v/>
      </c>
      <c r="O35" s="14">
        <f>IF($A35="","",$A35-WEEKDAY($A35,1)+1)</f>
        <v/>
      </c>
      <c r="P35" s="15">
        <f>IF($A35="","",IF($J35=INDEX(Outcomes,2),1,0))</f>
        <v/>
      </c>
      <c r="Q35" s="15">
        <f>IF($A35="","",IF(OR($J35=INDEX(Outcomes,2),$J35=INDEX(Outcomes,3)),1,0))</f>
        <v/>
      </c>
    </row>
    <row r="36">
      <c r="A36" s="12" t="n">
        <v>46238</v>
      </c>
      <c r="B36" s="4" t="inlineStr">
        <is>
          <t>عبدالعزيز الفهد</t>
        </is>
      </c>
      <c r="C36" s="4" t="inlineStr">
        <is>
          <t>055 194 6184</t>
        </is>
      </c>
      <c r="D36" s="4" t="inlineStr">
        <is>
          <t>د. سارة الحربي</t>
        </is>
      </c>
      <c r="E36" s="4" t="inlineStr">
        <is>
          <t>كشف استشاري</t>
        </is>
      </c>
      <c r="F36" s="4" t="inlineStr">
        <is>
          <t>هاتف</t>
        </is>
      </c>
      <c r="G36" s="4" t="inlineStr">
        <is>
          <t>لا</t>
        </is>
      </c>
      <c r="H36" s="4" t="inlineStr">
        <is>
          <t>لا</t>
        </is>
      </c>
      <c r="I36" s="4" t="inlineStr">
        <is>
          <t>لا</t>
        </is>
      </c>
      <c r="J36" s="4" t="inlineStr">
        <is>
          <t>حضر</t>
        </is>
      </c>
      <c r="K36" s="12" t="n"/>
      <c r="L36" s="13" t="n"/>
      <c r="M36" s="7">
        <f>IF($A36="","",INDEX(DayNames,WEEKDAY($A36,2)))</f>
        <v/>
      </c>
      <c r="N36" s="7">
        <f>IF($A36="","",IF(AND($G36="نعم",$H36="نعم"),INDEX(Reminders,4),IF($G36="نعم",INDEX(Reminders,2),IF($H36="نعم",INDEX(Reminders,3),INDEX(Reminders,1)))))</f>
        <v/>
      </c>
      <c r="O36" s="14">
        <f>IF($A36="","",$A36-WEEKDAY($A36,1)+1)</f>
        <v/>
      </c>
      <c r="P36" s="15">
        <f>IF($A36="","",IF($J36=INDEX(Outcomes,2),1,0))</f>
        <v/>
      </c>
      <c r="Q36" s="15">
        <f>IF($A36="","",IF(OR($J36=INDEX(Outcomes,2),$J36=INDEX(Outcomes,3)),1,0))</f>
        <v/>
      </c>
    </row>
    <row r="37">
      <c r="A37" s="12" t="n">
        <v>46238</v>
      </c>
      <c r="B37" s="4" t="inlineStr">
        <is>
          <t>عبدالعزيز الفهد</t>
        </is>
      </c>
      <c r="C37" s="4" t="inlineStr">
        <is>
          <t>053 454 3020</t>
        </is>
      </c>
      <c r="D37" s="4" t="inlineStr">
        <is>
          <t>د. نورة السبيعي</t>
        </is>
      </c>
      <c r="E37" s="4" t="inlineStr">
        <is>
          <t>كشف متابعة</t>
        </is>
      </c>
      <c r="F37" s="4" t="inlineStr">
        <is>
          <t>تحويل من طبيب</t>
        </is>
      </c>
      <c r="G37" s="4" t="inlineStr">
        <is>
          <t>لا</t>
        </is>
      </c>
      <c r="H37" s="4" t="inlineStr">
        <is>
          <t>لا</t>
        </is>
      </c>
      <c r="I37" s="4" t="inlineStr">
        <is>
          <t>لا</t>
        </is>
      </c>
      <c r="J37" s="4" t="inlineStr">
        <is>
          <t>حضر</t>
        </is>
      </c>
      <c r="K37" s="12" t="n"/>
      <c r="L37" s="13" t="n"/>
      <c r="M37" s="7">
        <f>IF($A37="","",INDEX(DayNames,WEEKDAY($A37,2)))</f>
        <v/>
      </c>
      <c r="N37" s="7">
        <f>IF($A37="","",IF(AND($G37="نعم",$H37="نعم"),INDEX(Reminders,4),IF($G37="نعم",INDEX(Reminders,2),IF($H37="نعم",INDEX(Reminders,3),INDEX(Reminders,1)))))</f>
        <v/>
      </c>
      <c r="O37" s="14">
        <f>IF($A37="","",$A37-WEEKDAY($A37,1)+1)</f>
        <v/>
      </c>
      <c r="P37" s="15">
        <f>IF($A37="","",IF($J37=INDEX(Outcomes,2),1,0))</f>
        <v/>
      </c>
      <c r="Q37" s="15">
        <f>IF($A37="","",IF(OR($J37=INDEX(Outcomes,2),$J37=INDEX(Outcomes,3)),1,0))</f>
        <v/>
      </c>
    </row>
    <row r="38">
      <c r="A38" s="12" t="n">
        <v>46238</v>
      </c>
      <c r="B38" s="4" t="inlineStr">
        <is>
          <t>إبراهيم الشايع</t>
        </is>
      </c>
      <c r="C38" s="4" t="inlineStr">
        <is>
          <t>054 569 3631</t>
        </is>
      </c>
      <c r="D38" s="4" t="inlineStr">
        <is>
          <t>د. أحمد منصور</t>
        </is>
      </c>
      <c r="E38" s="4" t="inlineStr">
        <is>
          <t>جلسة ليزر</t>
        </is>
      </c>
      <c r="F38" s="4" t="inlineStr">
        <is>
          <t>هاتف</t>
        </is>
      </c>
      <c r="G38" s="4" t="inlineStr">
        <is>
          <t>لا</t>
        </is>
      </c>
      <c r="H38" s="4" t="inlineStr">
        <is>
          <t>لا</t>
        </is>
      </c>
      <c r="I38" s="4" t="inlineStr">
        <is>
          <t>لا</t>
        </is>
      </c>
      <c r="J38" s="4" t="inlineStr">
        <is>
          <t>حضر</t>
        </is>
      </c>
      <c r="K38" s="12" t="n"/>
      <c r="L38" s="13" t="n"/>
      <c r="M38" s="7">
        <f>IF($A38="","",INDEX(DayNames,WEEKDAY($A38,2)))</f>
        <v/>
      </c>
      <c r="N38" s="7">
        <f>IF($A38="","",IF(AND($G38="نعم",$H38="نعم"),INDEX(Reminders,4),IF($G38="نعم",INDEX(Reminders,2),IF($H38="نعم",INDEX(Reminders,3),INDEX(Reminders,1)))))</f>
        <v/>
      </c>
      <c r="O38" s="14">
        <f>IF($A38="","",$A38-WEEKDAY($A38,1)+1)</f>
        <v/>
      </c>
      <c r="P38" s="15">
        <f>IF($A38="","",IF($J38=INDEX(Outcomes,2),1,0))</f>
        <v/>
      </c>
      <c r="Q38" s="15">
        <f>IF($A38="","",IF(OR($J38=INDEX(Outcomes,2),$J38=INDEX(Outcomes,3)),1,0))</f>
        <v/>
      </c>
    </row>
    <row r="39">
      <c r="A39" s="12" t="n">
        <v>46238</v>
      </c>
      <c r="B39" s="4" t="inlineStr">
        <is>
          <t>مهند البراك</t>
        </is>
      </c>
      <c r="C39" s="4" t="inlineStr">
        <is>
          <t>053 656 9995</t>
        </is>
      </c>
      <c r="D39" s="4" t="inlineStr">
        <is>
          <t>د. أحمد منصور</t>
        </is>
      </c>
      <c r="E39" s="4" t="inlineStr">
        <is>
          <t>جلسة علاج طبيعي</t>
        </is>
      </c>
      <c r="F39" s="4" t="inlineStr">
        <is>
          <t>هاتف</t>
        </is>
      </c>
      <c r="G39" s="4" t="inlineStr">
        <is>
          <t>لا</t>
        </is>
      </c>
      <c r="H39" s="4" t="inlineStr">
        <is>
          <t>لا</t>
        </is>
      </c>
      <c r="I39" s="4" t="inlineStr">
        <is>
          <t>لا</t>
        </is>
      </c>
      <c r="J39" s="4" t="inlineStr">
        <is>
          <t>حضر</t>
        </is>
      </c>
      <c r="K39" s="12" t="n"/>
      <c r="L39" s="13" t="n"/>
      <c r="M39" s="7">
        <f>IF($A39="","",INDEX(DayNames,WEEKDAY($A39,2)))</f>
        <v/>
      </c>
      <c r="N39" s="7">
        <f>IF($A39="","",IF(AND($G39="نعم",$H39="نعم"),INDEX(Reminders,4),IF($G39="نعم",INDEX(Reminders,2),IF($H39="نعم",INDEX(Reminders,3),INDEX(Reminders,1)))))</f>
        <v/>
      </c>
      <c r="O39" s="14">
        <f>IF($A39="","",$A39-WEEKDAY($A39,1)+1)</f>
        <v/>
      </c>
      <c r="P39" s="15">
        <f>IF($A39="","",IF($J39=INDEX(Outcomes,2),1,0))</f>
        <v/>
      </c>
      <c r="Q39" s="15">
        <f>IF($A39="","",IF(OR($J39=INDEX(Outcomes,2),$J39=INDEX(Outcomes,3)),1,0))</f>
        <v/>
      </c>
    </row>
    <row r="40">
      <c r="A40" s="12" t="n">
        <v>46238</v>
      </c>
      <c r="B40" s="4" t="inlineStr">
        <is>
          <t>عبدالعزيز الفهد</t>
        </is>
      </c>
      <c r="C40" s="4" t="inlineStr">
        <is>
          <t>050 829 1712</t>
        </is>
      </c>
      <c r="D40" s="4" t="inlineStr">
        <is>
          <t>د. محمد عادل</t>
        </is>
      </c>
      <c r="E40" s="4" t="inlineStr">
        <is>
          <t>جلسة علاج طبيعي</t>
        </is>
      </c>
      <c r="F40" s="4" t="inlineStr">
        <is>
          <t>هاتف</t>
        </is>
      </c>
      <c r="G40" s="4" t="inlineStr">
        <is>
          <t>لا</t>
        </is>
      </c>
      <c r="H40" s="4" t="inlineStr">
        <is>
          <t>لا</t>
        </is>
      </c>
      <c r="I40" s="4" t="inlineStr">
        <is>
          <t>نعم</t>
        </is>
      </c>
      <c r="J40" s="4" t="inlineStr">
        <is>
          <t>حضر</t>
        </is>
      </c>
      <c r="K40" s="12" t="n"/>
      <c r="L40" s="13" t="n"/>
      <c r="M40" s="7">
        <f>IF($A40="","",INDEX(DayNames,WEEKDAY($A40,2)))</f>
        <v/>
      </c>
      <c r="N40" s="7">
        <f>IF($A40="","",IF(AND($G40="نعم",$H40="نعم"),INDEX(Reminders,4),IF($G40="نعم",INDEX(Reminders,2),IF($H40="نعم",INDEX(Reminders,3),INDEX(Reminders,1)))))</f>
        <v/>
      </c>
      <c r="O40" s="14">
        <f>IF($A40="","",$A40-WEEKDAY($A40,1)+1)</f>
        <v/>
      </c>
      <c r="P40" s="15">
        <f>IF($A40="","",IF($J40=INDEX(Outcomes,2),1,0))</f>
        <v/>
      </c>
      <c r="Q40" s="15">
        <f>IF($A40="","",IF(OR($J40=INDEX(Outcomes,2),$J40=INDEX(Outcomes,3)),1,0))</f>
        <v/>
      </c>
    </row>
    <row r="41">
      <c r="A41" s="12" t="n">
        <v>46238</v>
      </c>
      <c r="B41" s="4" t="inlineStr">
        <is>
          <t>تهاني الزامل</t>
        </is>
      </c>
      <c r="C41" s="4" t="inlineStr">
        <is>
          <t>053 946 1863</t>
        </is>
      </c>
      <c r="D41" s="4" t="inlineStr">
        <is>
          <t>د. ليلى القحطاني</t>
        </is>
      </c>
      <c r="E41" s="4" t="inlineStr">
        <is>
          <t>كشف متابعة</t>
        </is>
      </c>
      <c r="F41" s="4" t="inlineStr">
        <is>
          <t>الموقع الإلكتروني</t>
        </is>
      </c>
      <c r="G41" s="4" t="inlineStr">
        <is>
          <t>لا</t>
        </is>
      </c>
      <c r="H41" s="4" t="inlineStr">
        <is>
          <t>لا</t>
        </is>
      </c>
      <c r="I41" s="4" t="inlineStr">
        <is>
          <t>لا</t>
        </is>
      </c>
      <c r="J41" s="4" t="inlineStr">
        <is>
          <t>أُعيد حجزه</t>
        </is>
      </c>
      <c r="K41" s="12" t="n">
        <v>46245</v>
      </c>
      <c r="L41" s="13" t="n"/>
      <c r="M41" s="7">
        <f>IF($A41="","",INDEX(DayNames,WEEKDAY($A41,2)))</f>
        <v/>
      </c>
      <c r="N41" s="7">
        <f>IF($A41="","",IF(AND($G41="نعم",$H41="نعم"),INDEX(Reminders,4),IF($G41="نعم",INDEX(Reminders,2),IF($H41="نعم",INDEX(Reminders,3),INDEX(Reminders,1)))))</f>
        <v/>
      </c>
      <c r="O41" s="14">
        <f>IF($A41="","",$A41-WEEKDAY($A41,1)+1)</f>
        <v/>
      </c>
      <c r="P41" s="15">
        <f>IF($A41="","",IF($J41=INDEX(Outcomes,2),1,0))</f>
        <v/>
      </c>
      <c r="Q41" s="15">
        <f>IF($A41="","",IF(OR($J41=INDEX(Outcomes,2),$J41=INDEX(Outcomes,3)),1,0))</f>
        <v/>
      </c>
    </row>
    <row r="42">
      <c r="A42" s="12" t="n">
        <v>46238</v>
      </c>
      <c r="B42" s="4" t="inlineStr">
        <is>
          <t>أنس الخثلان</t>
        </is>
      </c>
      <c r="C42" s="4" t="inlineStr">
        <is>
          <t>054 368 9158</t>
        </is>
      </c>
      <c r="D42" s="4" t="inlineStr">
        <is>
          <t>د. أحمد منصور</t>
        </is>
      </c>
      <c r="E42" s="4" t="inlineStr">
        <is>
          <t>كشف استشاري</t>
        </is>
      </c>
      <c r="F42" s="4" t="inlineStr">
        <is>
          <t>واتساب</t>
        </is>
      </c>
      <c r="G42" s="4" t="inlineStr">
        <is>
          <t>لا</t>
        </is>
      </c>
      <c r="H42" s="4" t="inlineStr">
        <is>
          <t>لا</t>
        </is>
      </c>
      <c r="I42" s="4" t="inlineStr">
        <is>
          <t>لا</t>
        </is>
      </c>
      <c r="J42" s="4" t="inlineStr">
        <is>
          <t>حضر</t>
        </is>
      </c>
      <c r="K42" s="12" t="n"/>
      <c r="L42" s="13" t="n"/>
      <c r="M42" s="7">
        <f>IF($A42="","",INDEX(DayNames,WEEKDAY($A42,2)))</f>
        <v/>
      </c>
      <c r="N42" s="7">
        <f>IF($A42="","",IF(AND($G42="نعم",$H42="نعم"),INDEX(Reminders,4),IF($G42="نعم",INDEX(Reminders,2),IF($H42="نعم",INDEX(Reminders,3),INDEX(Reminders,1)))))</f>
        <v/>
      </c>
      <c r="O42" s="14">
        <f>IF($A42="","",$A42-WEEKDAY($A42,1)+1)</f>
        <v/>
      </c>
      <c r="P42" s="15">
        <f>IF($A42="","",IF($J42=INDEX(Outcomes,2),1,0))</f>
        <v/>
      </c>
      <c r="Q42" s="15">
        <f>IF($A42="","",IF(OR($J42=INDEX(Outcomes,2),$J42=INDEX(Outcomes,3)),1,0))</f>
        <v/>
      </c>
    </row>
    <row r="43">
      <c r="A43" s="12" t="n">
        <v>46238</v>
      </c>
      <c r="B43" s="4" t="inlineStr">
        <is>
          <t>فيصل المري</t>
        </is>
      </c>
      <c r="C43" s="4" t="inlineStr">
        <is>
          <t>055 771 3499</t>
        </is>
      </c>
      <c r="D43" s="4" t="inlineStr">
        <is>
          <t>د. سارة الحربي</t>
        </is>
      </c>
      <c r="E43" s="4" t="inlineStr">
        <is>
          <t>كشف متابعة</t>
        </is>
      </c>
      <c r="F43" s="4" t="inlineStr">
        <is>
          <t>هاتف</t>
        </is>
      </c>
      <c r="G43" s="4" t="inlineStr">
        <is>
          <t>لا</t>
        </is>
      </c>
      <c r="H43" s="4" t="inlineStr">
        <is>
          <t>لا</t>
        </is>
      </c>
      <c r="I43" s="4" t="inlineStr">
        <is>
          <t>لا</t>
        </is>
      </c>
      <c r="J43" s="4" t="inlineStr">
        <is>
          <t>حضر</t>
        </is>
      </c>
      <c r="K43" s="12" t="n"/>
      <c r="L43" s="13" t="n"/>
      <c r="M43" s="7">
        <f>IF($A43="","",INDEX(DayNames,WEEKDAY($A43,2)))</f>
        <v/>
      </c>
      <c r="N43" s="7">
        <f>IF($A43="","",IF(AND($G43="نعم",$H43="نعم"),INDEX(Reminders,4),IF($G43="نعم",INDEX(Reminders,2),IF($H43="نعم",INDEX(Reminders,3),INDEX(Reminders,1)))))</f>
        <v/>
      </c>
      <c r="O43" s="14">
        <f>IF($A43="","",$A43-WEEKDAY($A43,1)+1)</f>
        <v/>
      </c>
      <c r="P43" s="15">
        <f>IF($A43="","",IF($J43=INDEX(Outcomes,2),1,0))</f>
        <v/>
      </c>
      <c r="Q43" s="15">
        <f>IF($A43="","",IF(OR($J43=INDEX(Outcomes,2),$J43=INDEX(Outcomes,3)),1,0))</f>
        <v/>
      </c>
    </row>
    <row r="44">
      <c r="A44" s="12" t="n">
        <v>46238</v>
      </c>
      <c r="B44" s="4" t="inlineStr">
        <is>
          <t>العنود الرويلي</t>
        </is>
      </c>
      <c r="C44" s="4" t="inlineStr">
        <is>
          <t>054 228 1709</t>
        </is>
      </c>
      <c r="D44" s="4" t="inlineStr">
        <is>
          <t>د. سارة الحربي</t>
        </is>
      </c>
      <c r="E44" s="4" t="inlineStr">
        <is>
          <t>جلسة علاج طبيعي</t>
        </is>
      </c>
      <c r="F44" s="4" t="inlineStr">
        <is>
          <t>الموقع الإلكتروني</t>
        </is>
      </c>
      <c r="G44" s="4" t="inlineStr">
        <is>
          <t>لا</t>
        </is>
      </c>
      <c r="H44" s="4" t="inlineStr">
        <is>
          <t>لا</t>
        </is>
      </c>
      <c r="I44" s="4" t="inlineStr">
        <is>
          <t>لا</t>
        </is>
      </c>
      <c r="J44" s="4" t="inlineStr">
        <is>
          <t>حضر</t>
        </is>
      </c>
      <c r="K44" s="12" t="n"/>
      <c r="L44" s="13" t="n"/>
      <c r="M44" s="7">
        <f>IF($A44="","",INDEX(DayNames,WEEKDAY($A44,2)))</f>
        <v/>
      </c>
      <c r="N44" s="7">
        <f>IF($A44="","",IF(AND($G44="نعم",$H44="نعم"),INDEX(Reminders,4),IF($G44="نعم",INDEX(Reminders,2),IF($H44="نعم",INDEX(Reminders,3),INDEX(Reminders,1)))))</f>
        <v/>
      </c>
      <c r="O44" s="14">
        <f>IF($A44="","",$A44-WEEKDAY($A44,1)+1)</f>
        <v/>
      </c>
      <c r="P44" s="15">
        <f>IF($A44="","",IF($J44=INDEX(Outcomes,2),1,0))</f>
        <v/>
      </c>
      <c r="Q44" s="15">
        <f>IF($A44="","",IF(OR($J44=INDEX(Outcomes,2),$J44=INDEX(Outcomes,3)),1,0))</f>
        <v/>
      </c>
    </row>
    <row r="45">
      <c r="A45" s="12" t="n">
        <v>46238</v>
      </c>
      <c r="B45" s="4" t="inlineStr">
        <is>
          <t>أنس الخثلان</t>
        </is>
      </c>
      <c r="C45" s="4" t="inlineStr">
        <is>
          <t>050 823 2338</t>
        </is>
      </c>
      <c r="D45" s="4" t="inlineStr">
        <is>
          <t>د. سارة الحربي</t>
        </is>
      </c>
      <c r="E45" s="4" t="inlineStr">
        <is>
          <t>جلسة علاج طبيعي</t>
        </is>
      </c>
      <c r="F45" s="4" t="inlineStr">
        <is>
          <t>الموقع الإلكتروني</t>
        </is>
      </c>
      <c r="G45" s="4" t="inlineStr">
        <is>
          <t>لا</t>
        </is>
      </c>
      <c r="H45" s="4" t="inlineStr">
        <is>
          <t>لا</t>
        </is>
      </c>
      <c r="I45" s="4" t="inlineStr">
        <is>
          <t>لا</t>
        </is>
      </c>
      <c r="J45" s="4" t="inlineStr">
        <is>
          <t>حضر</t>
        </is>
      </c>
      <c r="K45" s="12" t="n"/>
      <c r="L45" s="13" t="n"/>
      <c r="M45" s="7">
        <f>IF($A45="","",INDEX(DayNames,WEEKDAY($A45,2)))</f>
        <v/>
      </c>
      <c r="N45" s="7">
        <f>IF($A45="","",IF(AND($G45="نعم",$H45="نعم"),INDEX(Reminders,4),IF($G45="نعم",INDEX(Reminders,2),IF($H45="نعم",INDEX(Reminders,3),INDEX(Reminders,1)))))</f>
        <v/>
      </c>
      <c r="O45" s="14">
        <f>IF($A45="","",$A45-WEEKDAY($A45,1)+1)</f>
        <v/>
      </c>
      <c r="P45" s="15">
        <f>IF($A45="","",IF($J45=INDEX(Outcomes,2),1,0))</f>
        <v/>
      </c>
      <c r="Q45" s="15">
        <f>IF($A45="","",IF(OR($J45=INDEX(Outcomes,2),$J45=INDEX(Outcomes,3)),1,0))</f>
        <v/>
      </c>
    </row>
    <row r="46">
      <c r="A46" s="12" t="n">
        <v>46239</v>
      </c>
      <c r="B46" s="4" t="inlineStr">
        <is>
          <t>مازن الصالح</t>
        </is>
      </c>
      <c r="C46" s="4" t="inlineStr">
        <is>
          <t>055 900 2558</t>
        </is>
      </c>
      <c r="D46" s="4" t="inlineStr">
        <is>
          <t>د. نورة السبيعي</t>
        </is>
      </c>
      <c r="E46" s="4" t="inlineStr">
        <is>
          <t>بوتوكس</t>
        </is>
      </c>
      <c r="F46" s="4" t="inlineStr">
        <is>
          <t>تحويل من طبيب</t>
        </is>
      </c>
      <c r="G46" s="4" t="inlineStr">
        <is>
          <t>لا</t>
        </is>
      </c>
      <c r="H46" s="4" t="inlineStr">
        <is>
          <t>لا</t>
        </is>
      </c>
      <c r="I46" s="4" t="inlineStr">
        <is>
          <t>لا</t>
        </is>
      </c>
      <c r="J46" s="4" t="inlineStr">
        <is>
          <t>حضر</t>
        </is>
      </c>
      <c r="K46" s="12" t="n"/>
      <c r="L46" s="13" t="n"/>
      <c r="M46" s="7">
        <f>IF($A46="","",INDEX(DayNames,WEEKDAY($A46,2)))</f>
        <v/>
      </c>
      <c r="N46" s="7">
        <f>IF($A46="","",IF(AND($G46="نعم",$H46="نعم"),INDEX(Reminders,4),IF($G46="نعم",INDEX(Reminders,2),IF($H46="نعم",INDEX(Reminders,3),INDEX(Reminders,1)))))</f>
        <v/>
      </c>
      <c r="O46" s="14">
        <f>IF($A46="","",$A46-WEEKDAY($A46,1)+1)</f>
        <v/>
      </c>
      <c r="P46" s="15">
        <f>IF($A46="","",IF($J46=INDEX(Outcomes,2),1,0))</f>
        <v/>
      </c>
      <c r="Q46" s="15">
        <f>IF($A46="","",IF(OR($J46=INDEX(Outcomes,2),$J46=INDEX(Outcomes,3)),1,0))</f>
        <v/>
      </c>
    </row>
    <row r="47">
      <c r="A47" s="12" t="n">
        <v>46239</v>
      </c>
      <c r="B47" s="4" t="inlineStr">
        <is>
          <t>فيصل المري</t>
        </is>
      </c>
      <c r="C47" s="4" t="inlineStr">
        <is>
          <t>055 455 4016</t>
        </is>
      </c>
      <c r="D47" s="4" t="inlineStr">
        <is>
          <t>د. نورة السبيعي</t>
        </is>
      </c>
      <c r="E47" s="4" t="inlineStr">
        <is>
          <t>جلسة علاج طبيعي</t>
        </is>
      </c>
      <c r="F47" s="4" t="inlineStr">
        <is>
          <t>إنستغرام</t>
        </is>
      </c>
      <c r="G47" s="4" t="inlineStr">
        <is>
          <t>لا</t>
        </is>
      </c>
      <c r="H47" s="4" t="inlineStr">
        <is>
          <t>لا</t>
        </is>
      </c>
      <c r="I47" s="4" t="inlineStr">
        <is>
          <t>لا</t>
        </is>
      </c>
      <c r="J47" s="4" t="inlineStr">
        <is>
          <t>غياب</t>
        </is>
      </c>
      <c r="K47" s="12" t="n"/>
      <c r="L47" s="13" t="n"/>
      <c r="M47" s="7">
        <f>IF($A47="","",INDEX(DayNames,WEEKDAY($A47,2)))</f>
        <v/>
      </c>
      <c r="N47" s="7">
        <f>IF($A47="","",IF(AND($G47="نعم",$H47="نعم"),INDEX(Reminders,4),IF($G47="نعم",INDEX(Reminders,2),IF($H47="نعم",INDEX(Reminders,3),INDEX(Reminders,1)))))</f>
        <v/>
      </c>
      <c r="O47" s="14">
        <f>IF($A47="","",$A47-WEEKDAY($A47,1)+1)</f>
        <v/>
      </c>
      <c r="P47" s="15">
        <f>IF($A47="","",IF($J47=INDEX(Outcomes,2),1,0))</f>
        <v/>
      </c>
      <c r="Q47" s="15">
        <f>IF($A47="","",IF(OR($J47=INDEX(Outcomes,2),$J47=INDEX(Outcomes,3)),1,0))</f>
        <v/>
      </c>
    </row>
    <row r="48">
      <c r="A48" s="12" t="n">
        <v>46239</v>
      </c>
      <c r="B48" s="4" t="inlineStr">
        <is>
          <t>عادل النفيعي</t>
        </is>
      </c>
      <c r="C48" s="4" t="inlineStr">
        <is>
          <t>050 833 5877</t>
        </is>
      </c>
      <c r="D48" s="4" t="inlineStr">
        <is>
          <t>د. سارة الحربي</t>
        </is>
      </c>
      <c r="E48" s="4" t="inlineStr">
        <is>
          <t>جلسة ليزر</t>
        </is>
      </c>
      <c r="F48" s="4" t="inlineStr">
        <is>
          <t>واتساب</t>
        </is>
      </c>
      <c r="G48" s="4" t="inlineStr">
        <is>
          <t>لا</t>
        </is>
      </c>
      <c r="H48" s="4" t="inlineStr">
        <is>
          <t>لا</t>
        </is>
      </c>
      <c r="I48" s="4" t="inlineStr">
        <is>
          <t>لا</t>
        </is>
      </c>
      <c r="J48" s="4" t="inlineStr">
        <is>
          <t>حضر</t>
        </is>
      </c>
      <c r="K48" s="12" t="n"/>
      <c r="L48" s="13" t="n"/>
      <c r="M48" s="7">
        <f>IF($A48="","",INDEX(DayNames,WEEKDAY($A48,2)))</f>
        <v/>
      </c>
      <c r="N48" s="7">
        <f>IF($A48="","",IF(AND($G48="نعم",$H48="نعم"),INDEX(Reminders,4),IF($G48="نعم",INDEX(Reminders,2),IF($H48="نعم",INDEX(Reminders,3),INDEX(Reminders,1)))))</f>
        <v/>
      </c>
      <c r="O48" s="14">
        <f>IF($A48="","",$A48-WEEKDAY($A48,1)+1)</f>
        <v/>
      </c>
      <c r="P48" s="15">
        <f>IF($A48="","",IF($J48=INDEX(Outcomes,2),1,0))</f>
        <v/>
      </c>
      <c r="Q48" s="15">
        <f>IF($A48="","",IF(OR($J48=INDEX(Outcomes,2),$J48=INDEX(Outcomes,3)),1,0))</f>
        <v/>
      </c>
    </row>
    <row r="49">
      <c r="A49" s="12" t="n">
        <v>46239</v>
      </c>
      <c r="B49" s="4" t="inlineStr">
        <is>
          <t>فيصل المري</t>
        </is>
      </c>
      <c r="C49" s="4" t="inlineStr">
        <is>
          <t>055 685 2838</t>
        </is>
      </c>
      <c r="D49" s="4" t="inlineStr">
        <is>
          <t>د. سارة الحربي</t>
        </is>
      </c>
      <c r="E49" s="4" t="inlineStr">
        <is>
          <t>كشف استشاري</t>
        </is>
      </c>
      <c r="F49" s="4" t="inlineStr">
        <is>
          <t>واتساب</t>
        </is>
      </c>
      <c r="G49" s="4" t="inlineStr">
        <is>
          <t>لا</t>
        </is>
      </c>
      <c r="H49" s="4" t="inlineStr">
        <is>
          <t>لا</t>
        </is>
      </c>
      <c r="I49" s="4" t="inlineStr">
        <is>
          <t>لا</t>
        </is>
      </c>
      <c r="J49" s="4" t="inlineStr">
        <is>
          <t>غياب</t>
        </is>
      </c>
      <c r="K49" s="12" t="n">
        <v>46245</v>
      </c>
      <c r="L49" s="13" t="n"/>
      <c r="M49" s="7">
        <f>IF($A49="","",INDEX(DayNames,WEEKDAY($A49,2)))</f>
        <v/>
      </c>
      <c r="N49" s="7">
        <f>IF($A49="","",IF(AND($G49="نعم",$H49="نعم"),INDEX(Reminders,4),IF($G49="نعم",INDEX(Reminders,2),IF($H49="نعم",INDEX(Reminders,3),INDEX(Reminders,1)))))</f>
        <v/>
      </c>
      <c r="O49" s="14">
        <f>IF($A49="","",$A49-WEEKDAY($A49,1)+1)</f>
        <v/>
      </c>
      <c r="P49" s="15">
        <f>IF($A49="","",IF($J49=INDEX(Outcomes,2),1,0))</f>
        <v/>
      </c>
      <c r="Q49" s="15">
        <f>IF($A49="","",IF(OR($J49=INDEX(Outcomes,2),$J49=INDEX(Outcomes,3)),1,0))</f>
        <v/>
      </c>
    </row>
    <row r="50">
      <c r="A50" s="12" t="n">
        <v>46239</v>
      </c>
      <c r="B50" s="4" t="inlineStr">
        <is>
          <t>فيصل المري</t>
        </is>
      </c>
      <c r="C50" s="4" t="inlineStr">
        <is>
          <t>054 301 9686</t>
        </is>
      </c>
      <c r="D50" s="4" t="inlineStr">
        <is>
          <t>د. سارة الحربي</t>
        </is>
      </c>
      <c r="E50" s="4" t="inlineStr">
        <is>
          <t>كشف متابعة</t>
        </is>
      </c>
      <c r="F50" s="4" t="inlineStr">
        <is>
          <t>إنستغرام</t>
        </is>
      </c>
      <c r="G50" s="4" t="inlineStr">
        <is>
          <t>لا</t>
        </is>
      </c>
      <c r="H50" s="4" t="inlineStr">
        <is>
          <t>لا</t>
        </is>
      </c>
      <c r="I50" s="4" t="inlineStr">
        <is>
          <t>لا</t>
        </is>
      </c>
      <c r="J50" s="4" t="inlineStr">
        <is>
          <t>غياب</t>
        </is>
      </c>
      <c r="K50" s="12" t="n"/>
      <c r="L50" s="13" t="n"/>
      <c r="M50" s="7">
        <f>IF($A50="","",INDEX(DayNames,WEEKDAY($A50,2)))</f>
        <v/>
      </c>
      <c r="N50" s="7">
        <f>IF($A50="","",IF(AND($G50="نعم",$H50="نعم"),INDEX(Reminders,4),IF($G50="نعم",INDEX(Reminders,2),IF($H50="نعم",INDEX(Reminders,3),INDEX(Reminders,1)))))</f>
        <v/>
      </c>
      <c r="O50" s="14">
        <f>IF($A50="","",$A50-WEEKDAY($A50,1)+1)</f>
        <v/>
      </c>
      <c r="P50" s="15">
        <f>IF($A50="","",IF($J50=INDEX(Outcomes,2),1,0))</f>
        <v/>
      </c>
      <c r="Q50" s="15">
        <f>IF($A50="","",IF(OR($J50=INDEX(Outcomes,2),$J50=INDEX(Outcomes,3)),1,0))</f>
        <v/>
      </c>
    </row>
    <row r="51">
      <c r="A51" s="12" t="n">
        <v>46239</v>
      </c>
      <c r="B51" s="4" t="inlineStr">
        <is>
          <t>مها السديري</t>
        </is>
      </c>
      <c r="C51" s="4" t="inlineStr">
        <is>
          <t>050 196 5188</t>
        </is>
      </c>
      <c r="D51" s="4" t="inlineStr">
        <is>
          <t>د. خالد يوسف</t>
        </is>
      </c>
      <c r="E51" s="4" t="inlineStr">
        <is>
          <t>تنظيف بشرة</t>
        </is>
      </c>
      <c r="F51" s="4" t="inlineStr">
        <is>
          <t>واتساب</t>
        </is>
      </c>
      <c r="G51" s="4" t="inlineStr">
        <is>
          <t>لا</t>
        </is>
      </c>
      <c r="H51" s="4" t="inlineStr">
        <is>
          <t>لا</t>
        </is>
      </c>
      <c r="I51" s="4" t="inlineStr">
        <is>
          <t>لا</t>
        </is>
      </c>
      <c r="J51" s="4" t="inlineStr">
        <is>
          <t>غياب</t>
        </is>
      </c>
      <c r="K51" s="12" t="n">
        <v>46245</v>
      </c>
      <c r="L51" s="13" t="n"/>
      <c r="M51" s="7">
        <f>IF($A51="","",INDEX(DayNames,WEEKDAY($A51,2)))</f>
        <v/>
      </c>
      <c r="N51" s="7">
        <f>IF($A51="","",IF(AND($G51="نعم",$H51="نعم"),INDEX(Reminders,4),IF($G51="نعم",INDEX(Reminders,2),IF($H51="نعم",INDEX(Reminders,3),INDEX(Reminders,1)))))</f>
        <v/>
      </c>
      <c r="O51" s="14">
        <f>IF($A51="","",$A51-WEEKDAY($A51,1)+1)</f>
        <v/>
      </c>
      <c r="P51" s="15">
        <f>IF($A51="","",IF($J51=INDEX(Outcomes,2),1,0))</f>
        <v/>
      </c>
      <c r="Q51" s="15">
        <f>IF($A51="","",IF(OR($J51=INDEX(Outcomes,2),$J51=INDEX(Outcomes,3)),1,0))</f>
        <v/>
      </c>
    </row>
    <row r="52">
      <c r="A52" s="12" t="n">
        <v>46239</v>
      </c>
      <c r="B52" s="4" t="inlineStr">
        <is>
          <t>وعد الأحمد</t>
        </is>
      </c>
      <c r="C52" s="4" t="inlineStr">
        <is>
          <t>050 555 7354</t>
        </is>
      </c>
      <c r="D52" s="4" t="inlineStr">
        <is>
          <t>د. سارة الحربي</t>
        </is>
      </c>
      <c r="E52" s="4" t="inlineStr">
        <is>
          <t>كشف استشاري</t>
        </is>
      </c>
      <c r="F52" s="4" t="inlineStr">
        <is>
          <t>الموقع الإلكتروني</t>
        </is>
      </c>
      <c r="G52" s="4" t="inlineStr">
        <is>
          <t>لا</t>
        </is>
      </c>
      <c r="H52" s="4" t="inlineStr">
        <is>
          <t>لا</t>
        </is>
      </c>
      <c r="I52" s="4" t="inlineStr">
        <is>
          <t>لا</t>
        </is>
      </c>
      <c r="J52" s="4" t="inlineStr">
        <is>
          <t>حضر</t>
        </is>
      </c>
      <c r="K52" s="12" t="n"/>
      <c r="L52" s="13" t="n"/>
      <c r="M52" s="7">
        <f>IF($A52="","",INDEX(DayNames,WEEKDAY($A52,2)))</f>
        <v/>
      </c>
      <c r="N52" s="7">
        <f>IF($A52="","",IF(AND($G52="نعم",$H52="نعم"),INDEX(Reminders,4),IF($G52="نعم",INDEX(Reminders,2),IF($H52="نعم",INDEX(Reminders,3),INDEX(Reminders,1)))))</f>
        <v/>
      </c>
      <c r="O52" s="14">
        <f>IF($A52="","",$A52-WEEKDAY($A52,1)+1)</f>
        <v/>
      </c>
      <c r="P52" s="15">
        <f>IF($A52="","",IF($J52=INDEX(Outcomes,2),1,0))</f>
        <v/>
      </c>
      <c r="Q52" s="15">
        <f>IF($A52="","",IF(OR($J52=INDEX(Outcomes,2),$J52=INDEX(Outcomes,3)),1,0))</f>
        <v/>
      </c>
    </row>
    <row r="53">
      <c r="A53" s="12" t="n">
        <v>46239</v>
      </c>
      <c r="B53" s="4" t="inlineStr">
        <is>
          <t>مازن الصالح</t>
        </is>
      </c>
      <c r="C53" s="4" t="inlineStr">
        <is>
          <t>050 359 8601</t>
        </is>
      </c>
      <c r="D53" s="4" t="inlineStr">
        <is>
          <t>د. أحمد منصور</t>
        </is>
      </c>
      <c r="E53" s="4" t="inlineStr">
        <is>
          <t>جلسة علاج طبيعي</t>
        </is>
      </c>
      <c r="F53" s="4" t="inlineStr">
        <is>
          <t>تحويل من طبيب</t>
        </is>
      </c>
      <c r="G53" s="4" t="inlineStr">
        <is>
          <t>لا</t>
        </is>
      </c>
      <c r="H53" s="4" t="inlineStr">
        <is>
          <t>لا</t>
        </is>
      </c>
      <c r="I53" s="4" t="inlineStr">
        <is>
          <t>لا</t>
        </is>
      </c>
      <c r="J53" s="4" t="inlineStr">
        <is>
          <t>حضر</t>
        </is>
      </c>
      <c r="K53" s="12" t="n"/>
      <c r="L53" s="13" t="n"/>
      <c r="M53" s="7">
        <f>IF($A53="","",INDEX(DayNames,WEEKDAY($A53,2)))</f>
        <v/>
      </c>
      <c r="N53" s="7">
        <f>IF($A53="","",IF(AND($G53="نعم",$H53="نعم"),INDEX(Reminders,4),IF($G53="نعم",INDEX(Reminders,2),IF($H53="نعم",INDEX(Reminders,3),INDEX(Reminders,1)))))</f>
        <v/>
      </c>
      <c r="O53" s="14">
        <f>IF($A53="","",$A53-WEEKDAY($A53,1)+1)</f>
        <v/>
      </c>
      <c r="P53" s="15">
        <f>IF($A53="","",IF($J53=INDEX(Outcomes,2),1,0))</f>
        <v/>
      </c>
      <c r="Q53" s="15">
        <f>IF($A53="","",IF(OR($J53=INDEX(Outcomes,2),$J53=INDEX(Outcomes,3)),1,0))</f>
        <v/>
      </c>
    </row>
    <row r="54">
      <c r="A54" s="12" t="n">
        <v>46239</v>
      </c>
      <c r="B54" s="4" t="inlineStr">
        <is>
          <t>سمر العيسى</t>
        </is>
      </c>
      <c r="C54" s="4" t="inlineStr">
        <is>
          <t>054 915 9606</t>
        </is>
      </c>
      <c r="D54" s="4" t="inlineStr">
        <is>
          <t>د. سارة الحربي</t>
        </is>
      </c>
      <c r="E54" s="4" t="inlineStr">
        <is>
          <t>كشف استشاري</t>
        </is>
      </c>
      <c r="F54" s="4" t="inlineStr">
        <is>
          <t>الموقع الإلكتروني</t>
        </is>
      </c>
      <c r="G54" s="4" t="inlineStr">
        <is>
          <t>لا</t>
        </is>
      </c>
      <c r="H54" s="4" t="inlineStr">
        <is>
          <t>لا</t>
        </is>
      </c>
      <c r="I54" s="4" t="inlineStr">
        <is>
          <t>لا</t>
        </is>
      </c>
      <c r="J54" s="4" t="inlineStr">
        <is>
          <t>غياب</t>
        </is>
      </c>
      <c r="K54" s="12" t="n">
        <v>46243</v>
      </c>
      <c r="L54" s="13" t="n"/>
      <c r="M54" s="7">
        <f>IF($A54="","",INDEX(DayNames,WEEKDAY($A54,2)))</f>
        <v/>
      </c>
      <c r="N54" s="7">
        <f>IF($A54="","",IF(AND($G54="نعم",$H54="نعم"),INDEX(Reminders,4),IF($G54="نعم",INDEX(Reminders,2),IF($H54="نعم",INDEX(Reminders,3),INDEX(Reminders,1)))))</f>
        <v/>
      </c>
      <c r="O54" s="14">
        <f>IF($A54="","",$A54-WEEKDAY($A54,1)+1)</f>
        <v/>
      </c>
      <c r="P54" s="15">
        <f>IF($A54="","",IF($J54=INDEX(Outcomes,2),1,0))</f>
        <v/>
      </c>
      <c r="Q54" s="15">
        <f>IF($A54="","",IF(OR($J54=INDEX(Outcomes,2),$J54=INDEX(Outcomes,3)),1,0))</f>
        <v/>
      </c>
    </row>
    <row r="55">
      <c r="A55" s="12" t="n">
        <v>46239</v>
      </c>
      <c r="B55" s="4" t="inlineStr">
        <is>
          <t>راكان العجمي</t>
        </is>
      </c>
      <c r="C55" s="4" t="inlineStr">
        <is>
          <t>053 362 7370</t>
        </is>
      </c>
      <c r="D55" s="4" t="inlineStr">
        <is>
          <t>د. سارة الحربي</t>
        </is>
      </c>
      <c r="E55" s="4" t="inlineStr">
        <is>
          <t>كشف استشاري</t>
        </is>
      </c>
      <c r="F55" s="4" t="inlineStr">
        <is>
          <t>الموقع الإلكتروني</t>
        </is>
      </c>
      <c r="G55" s="4" t="inlineStr">
        <is>
          <t>لا</t>
        </is>
      </c>
      <c r="H55" s="4" t="inlineStr">
        <is>
          <t>لا</t>
        </is>
      </c>
      <c r="I55" s="4" t="inlineStr">
        <is>
          <t>لا</t>
        </is>
      </c>
      <c r="J55" s="4" t="inlineStr">
        <is>
          <t>حضر</t>
        </is>
      </c>
      <c r="K55" s="12" t="n"/>
      <c r="L55" s="13" t="n"/>
      <c r="M55" s="7">
        <f>IF($A55="","",INDEX(DayNames,WEEKDAY($A55,2)))</f>
        <v/>
      </c>
      <c r="N55" s="7">
        <f>IF($A55="","",IF(AND($G55="نعم",$H55="نعم"),INDEX(Reminders,4),IF($G55="نعم",INDEX(Reminders,2),IF($H55="نعم",INDEX(Reminders,3),INDEX(Reminders,1)))))</f>
        <v/>
      </c>
      <c r="O55" s="14">
        <f>IF($A55="","",$A55-WEEKDAY($A55,1)+1)</f>
        <v/>
      </c>
      <c r="P55" s="15">
        <f>IF($A55="","",IF($J55=INDEX(Outcomes,2),1,0))</f>
        <v/>
      </c>
      <c r="Q55" s="15">
        <f>IF($A55="","",IF(OR($J55=INDEX(Outcomes,2),$J55=INDEX(Outcomes,3)),1,0))</f>
        <v/>
      </c>
    </row>
    <row r="56">
      <c r="A56" s="12" t="n">
        <v>46239</v>
      </c>
      <c r="B56" s="4" t="inlineStr">
        <is>
          <t>أنس الخثلان</t>
        </is>
      </c>
      <c r="C56" s="4" t="inlineStr">
        <is>
          <t>050 408 6243</t>
        </is>
      </c>
      <c r="D56" s="4" t="inlineStr">
        <is>
          <t>د. محمد عادل</t>
        </is>
      </c>
      <c r="E56" s="4" t="inlineStr">
        <is>
          <t>حقن فيلر</t>
        </is>
      </c>
      <c r="F56" s="4" t="inlineStr">
        <is>
          <t>إنستغرام</t>
        </is>
      </c>
      <c r="G56" s="4" t="inlineStr">
        <is>
          <t>لا</t>
        </is>
      </c>
      <c r="H56" s="4" t="inlineStr">
        <is>
          <t>لا</t>
        </is>
      </c>
      <c r="I56" s="4" t="inlineStr">
        <is>
          <t>نعم</t>
        </is>
      </c>
      <c r="J56" s="4" t="inlineStr">
        <is>
          <t>حضر</t>
        </is>
      </c>
      <c r="K56" s="12" t="n"/>
      <c r="L56" s="13" t="n"/>
      <c r="M56" s="7">
        <f>IF($A56="","",INDEX(DayNames,WEEKDAY($A56,2)))</f>
        <v/>
      </c>
      <c r="N56" s="7">
        <f>IF($A56="","",IF(AND($G56="نعم",$H56="نعم"),INDEX(Reminders,4),IF($G56="نعم",INDEX(Reminders,2),IF($H56="نعم",INDEX(Reminders,3),INDEX(Reminders,1)))))</f>
        <v/>
      </c>
      <c r="O56" s="14">
        <f>IF($A56="","",$A56-WEEKDAY($A56,1)+1)</f>
        <v/>
      </c>
      <c r="P56" s="15">
        <f>IF($A56="","",IF($J56=INDEX(Outcomes,2),1,0))</f>
        <v/>
      </c>
      <c r="Q56" s="15">
        <f>IF($A56="","",IF(OR($J56=INDEX(Outcomes,2),$J56=INDEX(Outcomes,3)),1,0))</f>
        <v/>
      </c>
    </row>
    <row r="57">
      <c r="A57" s="12" t="n">
        <v>46239</v>
      </c>
      <c r="B57" s="4" t="inlineStr">
        <is>
          <t>راكان العجمي</t>
        </is>
      </c>
      <c r="C57" s="4" t="inlineStr">
        <is>
          <t>055 631 7260</t>
        </is>
      </c>
      <c r="D57" s="4" t="inlineStr">
        <is>
          <t>د. خالد يوسف</t>
        </is>
      </c>
      <c r="E57" s="4" t="inlineStr">
        <is>
          <t>جلسة ليزر</t>
        </is>
      </c>
      <c r="F57" s="4" t="inlineStr">
        <is>
          <t>إنستغرام</t>
        </is>
      </c>
      <c r="G57" s="4" t="inlineStr">
        <is>
          <t>لا</t>
        </is>
      </c>
      <c r="H57" s="4" t="inlineStr">
        <is>
          <t>لا</t>
        </is>
      </c>
      <c r="I57" s="4" t="inlineStr">
        <is>
          <t>لا</t>
        </is>
      </c>
      <c r="J57" s="4" t="inlineStr">
        <is>
          <t>أُعيد حجزه</t>
        </is>
      </c>
      <c r="K57" s="12" t="n">
        <v>46245</v>
      </c>
      <c r="L57" s="13" t="n">
        <v>200</v>
      </c>
      <c r="M57" s="7">
        <f>IF($A57="","",INDEX(DayNames,WEEKDAY($A57,2)))</f>
        <v/>
      </c>
      <c r="N57" s="7">
        <f>IF($A57="","",IF(AND($G57="نعم",$H57="نعم"),INDEX(Reminders,4),IF($G57="نعم",INDEX(Reminders,2),IF($H57="نعم",INDEX(Reminders,3),INDEX(Reminders,1)))))</f>
        <v/>
      </c>
      <c r="O57" s="14">
        <f>IF($A57="","",$A57-WEEKDAY($A57,1)+1)</f>
        <v/>
      </c>
      <c r="P57" s="15">
        <f>IF($A57="","",IF($J57=INDEX(Outcomes,2),1,0))</f>
        <v/>
      </c>
      <c r="Q57" s="15">
        <f>IF($A57="","",IF(OR($J57=INDEX(Outcomes,2),$J57=INDEX(Outcomes,3)),1,0))</f>
        <v/>
      </c>
    </row>
    <row r="58">
      <c r="A58" s="12" t="n">
        <v>46239</v>
      </c>
      <c r="B58" s="4" t="inlineStr">
        <is>
          <t>عادل النفيعي</t>
        </is>
      </c>
      <c r="C58" s="4" t="inlineStr">
        <is>
          <t>055 835 6587</t>
        </is>
      </c>
      <c r="D58" s="4" t="inlineStr">
        <is>
          <t>د. نورة السبيعي</t>
        </is>
      </c>
      <c r="E58" s="4" t="inlineStr">
        <is>
          <t>جلسة علاج طبيعي</t>
        </is>
      </c>
      <c r="F58" s="4" t="inlineStr">
        <is>
          <t>هاتف</t>
        </is>
      </c>
      <c r="G58" s="4" t="inlineStr">
        <is>
          <t>لا</t>
        </is>
      </c>
      <c r="H58" s="4" t="inlineStr">
        <is>
          <t>لا</t>
        </is>
      </c>
      <c r="I58" s="4" t="inlineStr">
        <is>
          <t>لا</t>
        </is>
      </c>
      <c r="J58" s="4" t="inlineStr">
        <is>
          <t>حضر</t>
        </is>
      </c>
      <c r="K58" s="12" t="n"/>
      <c r="L58" s="13" t="n"/>
      <c r="M58" s="7">
        <f>IF($A58="","",INDEX(DayNames,WEEKDAY($A58,2)))</f>
        <v/>
      </c>
      <c r="N58" s="7">
        <f>IF($A58="","",IF(AND($G58="نعم",$H58="نعم"),INDEX(Reminders,4),IF($G58="نعم",INDEX(Reminders,2),IF($H58="نعم",INDEX(Reminders,3),INDEX(Reminders,1)))))</f>
        <v/>
      </c>
      <c r="O58" s="14">
        <f>IF($A58="","",$A58-WEEKDAY($A58,1)+1)</f>
        <v/>
      </c>
      <c r="P58" s="15">
        <f>IF($A58="","",IF($J58=INDEX(Outcomes,2),1,0))</f>
        <v/>
      </c>
      <c r="Q58" s="15">
        <f>IF($A58="","",IF(OR($J58=INDEX(Outcomes,2),$J58=INDEX(Outcomes,3)),1,0))</f>
        <v/>
      </c>
    </row>
    <row r="59">
      <c r="A59" s="12" t="n">
        <v>46240</v>
      </c>
      <c r="B59" s="4" t="inlineStr">
        <is>
          <t>مهند البراك</t>
        </is>
      </c>
      <c r="C59" s="4" t="inlineStr">
        <is>
          <t>053 367 3020</t>
        </is>
      </c>
      <c r="D59" s="4" t="inlineStr">
        <is>
          <t>د. ليلى القحطاني</t>
        </is>
      </c>
      <c r="E59" s="4" t="inlineStr">
        <is>
          <t>تنظيف بشرة</t>
        </is>
      </c>
      <c r="F59" s="4" t="inlineStr">
        <is>
          <t>واتساب</t>
        </is>
      </c>
      <c r="G59" s="4" t="inlineStr">
        <is>
          <t>لا</t>
        </is>
      </c>
      <c r="H59" s="4" t="inlineStr">
        <is>
          <t>لا</t>
        </is>
      </c>
      <c r="I59" s="4" t="inlineStr">
        <is>
          <t>نعم</t>
        </is>
      </c>
      <c r="J59" s="4" t="inlineStr">
        <is>
          <t>حضر</t>
        </is>
      </c>
      <c r="K59" s="12" t="n"/>
      <c r="L59" s="13" t="n"/>
      <c r="M59" s="7">
        <f>IF($A59="","",INDEX(DayNames,WEEKDAY($A59,2)))</f>
        <v/>
      </c>
      <c r="N59" s="7">
        <f>IF($A59="","",IF(AND($G59="نعم",$H59="نعم"),INDEX(Reminders,4),IF($G59="نعم",INDEX(Reminders,2),IF($H59="نعم",INDEX(Reminders,3),INDEX(Reminders,1)))))</f>
        <v/>
      </c>
      <c r="O59" s="14">
        <f>IF($A59="","",$A59-WEEKDAY($A59,1)+1)</f>
        <v/>
      </c>
      <c r="P59" s="15">
        <f>IF($A59="","",IF($J59=INDEX(Outcomes,2),1,0))</f>
        <v/>
      </c>
      <c r="Q59" s="15">
        <f>IF($A59="","",IF(OR($J59=INDEX(Outcomes,2),$J59=INDEX(Outcomes,3)),1,0))</f>
        <v/>
      </c>
    </row>
    <row r="60">
      <c r="A60" s="12" t="n">
        <v>46240</v>
      </c>
      <c r="B60" s="4" t="inlineStr">
        <is>
          <t>تهاني الزامل</t>
        </is>
      </c>
      <c r="C60" s="4" t="inlineStr">
        <is>
          <t>054 202 9904</t>
        </is>
      </c>
      <c r="D60" s="4" t="inlineStr">
        <is>
          <t>د. خالد يوسف</t>
        </is>
      </c>
      <c r="E60" s="4" t="inlineStr">
        <is>
          <t>كشف متابعة</t>
        </is>
      </c>
      <c r="F60" s="4" t="inlineStr">
        <is>
          <t>إنستغرام</t>
        </is>
      </c>
      <c r="G60" s="4" t="inlineStr">
        <is>
          <t>لا</t>
        </is>
      </c>
      <c r="H60" s="4" t="inlineStr">
        <is>
          <t>لا</t>
        </is>
      </c>
      <c r="I60" s="4" t="inlineStr">
        <is>
          <t>لا</t>
        </is>
      </c>
      <c r="J60" s="4" t="inlineStr">
        <is>
          <t>أُعيد حجزه</t>
        </is>
      </c>
      <c r="K60" s="12" t="n">
        <v>46249</v>
      </c>
      <c r="L60" s="13" t="n"/>
      <c r="M60" s="7">
        <f>IF($A60="","",INDEX(DayNames,WEEKDAY($A60,2)))</f>
        <v/>
      </c>
      <c r="N60" s="7">
        <f>IF($A60="","",IF(AND($G60="نعم",$H60="نعم"),INDEX(Reminders,4),IF($G60="نعم",INDEX(Reminders,2),IF($H60="نعم",INDEX(Reminders,3),INDEX(Reminders,1)))))</f>
        <v/>
      </c>
      <c r="O60" s="14">
        <f>IF($A60="","",$A60-WEEKDAY($A60,1)+1)</f>
        <v/>
      </c>
      <c r="P60" s="15">
        <f>IF($A60="","",IF($J60=INDEX(Outcomes,2),1,0))</f>
        <v/>
      </c>
      <c r="Q60" s="15">
        <f>IF($A60="","",IF(OR($J60=INDEX(Outcomes,2),$J60=INDEX(Outcomes,3)),1,0))</f>
        <v/>
      </c>
    </row>
    <row r="61">
      <c r="A61" s="12" t="n">
        <v>46240</v>
      </c>
      <c r="B61" s="4" t="inlineStr">
        <is>
          <t>مها السديري</t>
        </is>
      </c>
      <c r="C61" s="4" t="inlineStr">
        <is>
          <t>050 148 5104</t>
        </is>
      </c>
      <c r="D61" s="4" t="inlineStr">
        <is>
          <t>د. نورة السبيعي</t>
        </is>
      </c>
      <c r="E61" s="4" t="inlineStr">
        <is>
          <t>بوتوكس</t>
        </is>
      </c>
      <c r="F61" s="4" t="inlineStr">
        <is>
          <t>إنستغرام</t>
        </is>
      </c>
      <c r="G61" s="4" t="inlineStr">
        <is>
          <t>لا</t>
        </is>
      </c>
      <c r="H61" s="4" t="inlineStr">
        <is>
          <t>لا</t>
        </is>
      </c>
      <c r="I61" s="4" t="inlineStr">
        <is>
          <t>لا</t>
        </is>
      </c>
      <c r="J61" s="4" t="inlineStr">
        <is>
          <t>غياب</t>
        </is>
      </c>
      <c r="K61" s="12" t="n">
        <v>46245</v>
      </c>
      <c r="L61" s="13" t="n"/>
      <c r="M61" s="7">
        <f>IF($A61="","",INDEX(DayNames,WEEKDAY($A61,2)))</f>
        <v/>
      </c>
      <c r="N61" s="7">
        <f>IF($A61="","",IF(AND($G61="نعم",$H61="نعم"),INDEX(Reminders,4),IF($G61="نعم",INDEX(Reminders,2),IF($H61="نعم",INDEX(Reminders,3),INDEX(Reminders,1)))))</f>
        <v/>
      </c>
      <c r="O61" s="14">
        <f>IF($A61="","",$A61-WEEKDAY($A61,1)+1)</f>
        <v/>
      </c>
      <c r="P61" s="15">
        <f>IF($A61="","",IF($J61=INDEX(Outcomes,2),1,0))</f>
        <v/>
      </c>
      <c r="Q61" s="15">
        <f>IF($A61="","",IF(OR($J61=INDEX(Outcomes,2),$J61=INDEX(Outcomes,3)),1,0))</f>
        <v/>
      </c>
    </row>
    <row r="62">
      <c r="A62" s="12" t="n">
        <v>46240</v>
      </c>
      <c r="B62" s="4" t="inlineStr">
        <is>
          <t>روان الشهري</t>
        </is>
      </c>
      <c r="C62" s="4" t="inlineStr">
        <is>
          <t>054 394 5190</t>
        </is>
      </c>
      <c r="D62" s="4" t="inlineStr">
        <is>
          <t>د. سارة الحربي</t>
        </is>
      </c>
      <c r="E62" s="4" t="inlineStr">
        <is>
          <t>تنظيف بشرة</t>
        </is>
      </c>
      <c r="F62" s="4" t="inlineStr">
        <is>
          <t>إنستغرام</t>
        </is>
      </c>
      <c r="G62" s="4" t="inlineStr">
        <is>
          <t>لا</t>
        </is>
      </c>
      <c r="H62" s="4" t="inlineStr">
        <is>
          <t>لا</t>
        </is>
      </c>
      <c r="I62" s="4" t="inlineStr">
        <is>
          <t>نعم</t>
        </is>
      </c>
      <c r="J62" s="4" t="inlineStr">
        <is>
          <t>حضر</t>
        </is>
      </c>
      <c r="K62" s="12" t="n"/>
      <c r="L62" s="13" t="n"/>
      <c r="M62" s="7">
        <f>IF($A62="","",INDEX(DayNames,WEEKDAY($A62,2)))</f>
        <v/>
      </c>
      <c r="N62" s="7">
        <f>IF($A62="","",IF(AND($G62="نعم",$H62="نعم"),INDEX(Reminders,4),IF($G62="نعم",INDEX(Reminders,2),IF($H62="نعم",INDEX(Reminders,3),INDEX(Reminders,1)))))</f>
        <v/>
      </c>
      <c r="O62" s="14">
        <f>IF($A62="","",$A62-WEEKDAY($A62,1)+1)</f>
        <v/>
      </c>
      <c r="P62" s="15">
        <f>IF($A62="","",IF($J62=INDEX(Outcomes,2),1,0))</f>
        <v/>
      </c>
      <c r="Q62" s="15">
        <f>IF($A62="","",IF(OR($J62=INDEX(Outcomes,2),$J62=INDEX(Outcomes,3)),1,0))</f>
        <v/>
      </c>
    </row>
    <row r="63">
      <c r="A63" s="12" t="n">
        <v>46240</v>
      </c>
      <c r="B63" s="4" t="inlineStr">
        <is>
          <t>جواهر الحمدان</t>
        </is>
      </c>
      <c r="C63" s="4" t="inlineStr">
        <is>
          <t>050 636 7013</t>
        </is>
      </c>
      <c r="D63" s="4" t="inlineStr">
        <is>
          <t>د. سارة الحربي</t>
        </is>
      </c>
      <c r="E63" s="4" t="inlineStr">
        <is>
          <t>كشف استشاري</t>
        </is>
      </c>
      <c r="F63" s="4" t="inlineStr">
        <is>
          <t>الموقع الإلكتروني</t>
        </is>
      </c>
      <c r="G63" s="4" t="inlineStr">
        <is>
          <t>لا</t>
        </is>
      </c>
      <c r="H63" s="4" t="inlineStr">
        <is>
          <t>لا</t>
        </is>
      </c>
      <c r="I63" s="4" t="inlineStr">
        <is>
          <t>لا</t>
        </is>
      </c>
      <c r="J63" s="4" t="inlineStr">
        <is>
          <t>حضر</t>
        </is>
      </c>
      <c r="K63" s="12" t="n"/>
      <c r="L63" s="13" t="n"/>
      <c r="M63" s="7">
        <f>IF($A63="","",INDEX(DayNames,WEEKDAY($A63,2)))</f>
        <v/>
      </c>
      <c r="N63" s="7">
        <f>IF($A63="","",IF(AND($G63="نعم",$H63="نعم"),INDEX(Reminders,4),IF($G63="نعم",INDEX(Reminders,2),IF($H63="نعم",INDEX(Reminders,3),INDEX(Reminders,1)))))</f>
        <v/>
      </c>
      <c r="O63" s="14">
        <f>IF($A63="","",$A63-WEEKDAY($A63,1)+1)</f>
        <v/>
      </c>
      <c r="P63" s="15">
        <f>IF($A63="","",IF($J63=INDEX(Outcomes,2),1,0))</f>
        <v/>
      </c>
      <c r="Q63" s="15">
        <f>IF($A63="","",IF(OR($J63=INDEX(Outcomes,2),$J63=INDEX(Outcomes,3)),1,0))</f>
        <v/>
      </c>
    </row>
    <row r="64">
      <c r="A64" s="12" t="n">
        <v>46240</v>
      </c>
      <c r="B64" s="4" t="inlineStr">
        <is>
          <t>مها السديري</t>
        </is>
      </c>
      <c r="C64" s="4" t="inlineStr">
        <is>
          <t>054 655 8644</t>
        </is>
      </c>
      <c r="D64" s="4" t="inlineStr">
        <is>
          <t>د. أحمد منصور</t>
        </is>
      </c>
      <c r="E64" s="4" t="inlineStr">
        <is>
          <t>جلسة ليزر</t>
        </is>
      </c>
      <c r="F64" s="4" t="inlineStr">
        <is>
          <t>هاتف</t>
        </is>
      </c>
      <c r="G64" s="4" t="inlineStr">
        <is>
          <t>لا</t>
        </is>
      </c>
      <c r="H64" s="4" t="inlineStr">
        <is>
          <t>لا</t>
        </is>
      </c>
      <c r="I64" s="4" t="inlineStr">
        <is>
          <t>لا</t>
        </is>
      </c>
      <c r="J64" s="4" t="inlineStr">
        <is>
          <t>حضر</t>
        </is>
      </c>
      <c r="K64" s="12" t="n"/>
      <c r="L64" s="13" t="n"/>
      <c r="M64" s="7">
        <f>IF($A64="","",INDEX(DayNames,WEEKDAY($A64,2)))</f>
        <v/>
      </c>
      <c r="N64" s="7">
        <f>IF($A64="","",IF(AND($G64="نعم",$H64="نعم"),INDEX(Reminders,4),IF($G64="نعم",INDEX(Reminders,2),IF($H64="نعم",INDEX(Reminders,3),INDEX(Reminders,1)))))</f>
        <v/>
      </c>
      <c r="O64" s="14">
        <f>IF($A64="","",$A64-WEEKDAY($A64,1)+1)</f>
        <v/>
      </c>
      <c r="P64" s="15">
        <f>IF($A64="","",IF($J64=INDEX(Outcomes,2),1,0))</f>
        <v/>
      </c>
      <c r="Q64" s="15">
        <f>IF($A64="","",IF(OR($J64=INDEX(Outcomes,2),$J64=INDEX(Outcomes,3)),1,0))</f>
        <v/>
      </c>
    </row>
    <row r="65">
      <c r="A65" s="12" t="n">
        <v>46240</v>
      </c>
      <c r="B65" s="4" t="inlineStr">
        <is>
          <t>أنس الخثلان</t>
        </is>
      </c>
      <c r="C65" s="4" t="inlineStr">
        <is>
          <t>050 796 5338</t>
        </is>
      </c>
      <c r="D65" s="4" t="inlineStr">
        <is>
          <t>د. نورة السبيعي</t>
        </is>
      </c>
      <c r="E65" s="4" t="inlineStr">
        <is>
          <t>بوتوكس</t>
        </is>
      </c>
      <c r="F65" s="4" t="inlineStr">
        <is>
          <t>إنستغرام</t>
        </is>
      </c>
      <c r="G65" s="4" t="inlineStr">
        <is>
          <t>لا</t>
        </is>
      </c>
      <c r="H65" s="4" t="inlineStr">
        <is>
          <t>لا</t>
        </is>
      </c>
      <c r="I65" s="4" t="inlineStr">
        <is>
          <t>نعم</t>
        </is>
      </c>
      <c r="J65" s="4" t="inlineStr">
        <is>
          <t>حضر</t>
        </is>
      </c>
      <c r="K65" s="12" t="n"/>
      <c r="L65" s="13" t="n"/>
      <c r="M65" s="7">
        <f>IF($A65="","",INDEX(DayNames,WEEKDAY($A65,2)))</f>
        <v/>
      </c>
      <c r="N65" s="7">
        <f>IF($A65="","",IF(AND($G65="نعم",$H65="نعم"),INDEX(Reminders,4),IF($G65="نعم",INDEX(Reminders,2),IF($H65="نعم",INDEX(Reminders,3),INDEX(Reminders,1)))))</f>
        <v/>
      </c>
      <c r="O65" s="14">
        <f>IF($A65="","",$A65-WEEKDAY($A65,1)+1)</f>
        <v/>
      </c>
      <c r="P65" s="15">
        <f>IF($A65="","",IF($J65=INDEX(Outcomes,2),1,0))</f>
        <v/>
      </c>
      <c r="Q65" s="15">
        <f>IF($A65="","",IF(OR($J65=INDEX(Outcomes,2),$J65=INDEX(Outcomes,3)),1,0))</f>
        <v/>
      </c>
    </row>
    <row r="66">
      <c r="A66" s="12" t="n">
        <v>46240</v>
      </c>
      <c r="B66" s="4" t="inlineStr">
        <is>
          <t>سامي الغنام</t>
        </is>
      </c>
      <c r="C66" s="4" t="inlineStr">
        <is>
          <t>054 309 5793</t>
        </is>
      </c>
      <c r="D66" s="4" t="inlineStr">
        <is>
          <t>د. خالد يوسف</t>
        </is>
      </c>
      <c r="E66" s="4" t="inlineStr">
        <is>
          <t>جلسة ليزر</t>
        </is>
      </c>
      <c r="F66" s="4" t="inlineStr">
        <is>
          <t>الموقع الإلكتروني</t>
        </is>
      </c>
      <c r="G66" s="4" t="inlineStr">
        <is>
          <t>لا</t>
        </is>
      </c>
      <c r="H66" s="4" t="inlineStr">
        <is>
          <t>لا</t>
        </is>
      </c>
      <c r="I66" s="4" t="inlineStr">
        <is>
          <t>لا</t>
        </is>
      </c>
      <c r="J66" s="4" t="inlineStr">
        <is>
          <t>غياب</t>
        </is>
      </c>
      <c r="K66" s="12" t="n">
        <v>46246</v>
      </c>
      <c r="L66" s="13" t="n"/>
      <c r="M66" s="7">
        <f>IF($A66="","",INDEX(DayNames,WEEKDAY($A66,2)))</f>
        <v/>
      </c>
      <c r="N66" s="7">
        <f>IF($A66="","",IF(AND($G66="نعم",$H66="نعم"),INDEX(Reminders,4),IF($G66="نعم",INDEX(Reminders,2),IF($H66="نعم",INDEX(Reminders,3),INDEX(Reminders,1)))))</f>
        <v/>
      </c>
      <c r="O66" s="14">
        <f>IF($A66="","",$A66-WEEKDAY($A66,1)+1)</f>
        <v/>
      </c>
      <c r="P66" s="15">
        <f>IF($A66="","",IF($J66=INDEX(Outcomes,2),1,0))</f>
        <v/>
      </c>
      <c r="Q66" s="15">
        <f>IF($A66="","",IF(OR($J66=INDEX(Outcomes,2),$J66=INDEX(Outcomes,3)),1,0))</f>
        <v/>
      </c>
    </row>
    <row r="67">
      <c r="A67" s="12" t="n">
        <v>46240</v>
      </c>
      <c r="B67" s="4" t="inlineStr">
        <is>
          <t>ريناد الجبر</t>
        </is>
      </c>
      <c r="C67" s="4" t="inlineStr">
        <is>
          <t>054 382 8146</t>
        </is>
      </c>
      <c r="D67" s="4" t="inlineStr">
        <is>
          <t>د. سارة الحربي</t>
        </is>
      </c>
      <c r="E67" s="4" t="inlineStr">
        <is>
          <t>كشف متابعة</t>
        </is>
      </c>
      <c r="F67" s="4" t="inlineStr">
        <is>
          <t>هاتف</t>
        </is>
      </c>
      <c r="G67" s="4" t="inlineStr">
        <is>
          <t>لا</t>
        </is>
      </c>
      <c r="H67" s="4" t="inlineStr">
        <is>
          <t>لا</t>
        </is>
      </c>
      <c r="I67" s="4" t="inlineStr">
        <is>
          <t>نعم</t>
        </is>
      </c>
      <c r="J67" s="4" t="inlineStr">
        <is>
          <t>حضر</t>
        </is>
      </c>
      <c r="K67" s="12" t="n"/>
      <c r="L67" s="13" t="n"/>
      <c r="M67" s="7">
        <f>IF($A67="","",INDEX(DayNames,WEEKDAY($A67,2)))</f>
        <v/>
      </c>
      <c r="N67" s="7">
        <f>IF($A67="","",IF(AND($G67="نعم",$H67="نعم"),INDEX(Reminders,4),IF($G67="نعم",INDEX(Reminders,2),IF($H67="نعم",INDEX(Reminders,3),INDEX(Reminders,1)))))</f>
        <v/>
      </c>
      <c r="O67" s="14">
        <f>IF($A67="","",$A67-WEEKDAY($A67,1)+1)</f>
        <v/>
      </c>
      <c r="P67" s="15">
        <f>IF($A67="","",IF($J67=INDEX(Outcomes,2),1,0))</f>
        <v/>
      </c>
      <c r="Q67" s="15">
        <f>IF($A67="","",IF(OR($J67=INDEX(Outcomes,2),$J67=INDEX(Outcomes,3)),1,0))</f>
        <v/>
      </c>
    </row>
    <row r="68">
      <c r="A68" s="12" t="n">
        <v>46240</v>
      </c>
      <c r="B68" s="4" t="inlineStr">
        <is>
          <t>نجلاء الشريف</t>
        </is>
      </c>
      <c r="C68" s="4" t="inlineStr">
        <is>
          <t>055 241 1848</t>
        </is>
      </c>
      <c r="D68" s="4" t="inlineStr">
        <is>
          <t>د. سارة الحربي</t>
        </is>
      </c>
      <c r="E68" s="4" t="inlineStr">
        <is>
          <t>كشف متابعة</t>
        </is>
      </c>
      <c r="F68" s="4" t="inlineStr">
        <is>
          <t>واتساب</t>
        </is>
      </c>
      <c r="G68" s="4" t="inlineStr">
        <is>
          <t>لا</t>
        </is>
      </c>
      <c r="H68" s="4" t="inlineStr">
        <is>
          <t>لا</t>
        </is>
      </c>
      <c r="I68" s="4" t="inlineStr">
        <is>
          <t>لا</t>
        </is>
      </c>
      <c r="J68" s="4" t="inlineStr">
        <is>
          <t>غياب</t>
        </is>
      </c>
      <c r="K68" s="12" t="n"/>
      <c r="L68" s="13" t="n"/>
      <c r="M68" s="7">
        <f>IF($A68="","",INDEX(DayNames,WEEKDAY($A68,2)))</f>
        <v/>
      </c>
      <c r="N68" s="7">
        <f>IF($A68="","",IF(AND($G68="نعم",$H68="نعم"),INDEX(Reminders,4),IF($G68="نعم",INDEX(Reminders,2),IF($H68="نعم",INDEX(Reminders,3),INDEX(Reminders,1)))))</f>
        <v/>
      </c>
      <c r="O68" s="14">
        <f>IF($A68="","",$A68-WEEKDAY($A68,1)+1)</f>
        <v/>
      </c>
      <c r="P68" s="15">
        <f>IF($A68="","",IF($J68=INDEX(Outcomes,2),1,0))</f>
        <v/>
      </c>
      <c r="Q68" s="15">
        <f>IF($A68="","",IF(OR($J68=INDEX(Outcomes,2),$J68=INDEX(Outcomes,3)),1,0))</f>
        <v/>
      </c>
    </row>
    <row r="69">
      <c r="A69" s="12" t="n">
        <v>46240</v>
      </c>
      <c r="B69" s="4" t="inlineStr">
        <is>
          <t>أنس الخثلان</t>
        </is>
      </c>
      <c r="C69" s="4" t="inlineStr">
        <is>
          <t>054 718 3514</t>
        </is>
      </c>
      <c r="D69" s="4" t="inlineStr">
        <is>
          <t>د. نورة السبيعي</t>
        </is>
      </c>
      <c r="E69" s="4" t="inlineStr">
        <is>
          <t>تنظيف بشرة</t>
        </is>
      </c>
      <c r="F69" s="4" t="inlineStr">
        <is>
          <t>واتساب</t>
        </is>
      </c>
      <c r="G69" s="4" t="inlineStr">
        <is>
          <t>لا</t>
        </is>
      </c>
      <c r="H69" s="4" t="inlineStr">
        <is>
          <t>لا</t>
        </is>
      </c>
      <c r="I69" s="4" t="inlineStr">
        <is>
          <t>نعم</t>
        </is>
      </c>
      <c r="J69" s="4" t="inlineStr">
        <is>
          <t>حضر</t>
        </is>
      </c>
      <c r="K69" s="12" t="n"/>
      <c r="L69" s="13" t="n"/>
      <c r="M69" s="7">
        <f>IF($A69="","",INDEX(DayNames,WEEKDAY($A69,2)))</f>
        <v/>
      </c>
      <c r="N69" s="7">
        <f>IF($A69="","",IF(AND($G69="نعم",$H69="نعم"),INDEX(Reminders,4),IF($G69="نعم",INDEX(Reminders,2),IF($H69="نعم",INDEX(Reminders,3),INDEX(Reminders,1)))))</f>
        <v/>
      </c>
      <c r="O69" s="14">
        <f>IF($A69="","",$A69-WEEKDAY($A69,1)+1)</f>
        <v/>
      </c>
      <c r="P69" s="15">
        <f>IF($A69="","",IF($J69=INDEX(Outcomes,2),1,0))</f>
        <v/>
      </c>
      <c r="Q69" s="15">
        <f>IF($A69="","",IF(OR($J69=INDEX(Outcomes,2),$J69=INDEX(Outcomes,3)),1,0))</f>
        <v/>
      </c>
    </row>
    <row r="70">
      <c r="A70" s="12" t="n">
        <v>46240</v>
      </c>
      <c r="B70" s="4" t="inlineStr">
        <is>
          <t>العنود الرويلي</t>
        </is>
      </c>
      <c r="C70" s="4" t="inlineStr">
        <is>
          <t>053 906 5676</t>
        </is>
      </c>
      <c r="D70" s="4" t="inlineStr">
        <is>
          <t>د. نورة السبيعي</t>
        </is>
      </c>
      <c r="E70" s="4" t="inlineStr">
        <is>
          <t>كشف استشاري</t>
        </is>
      </c>
      <c r="F70" s="4" t="inlineStr">
        <is>
          <t>إنستغرام</t>
        </is>
      </c>
      <c r="G70" s="4" t="inlineStr">
        <is>
          <t>لا</t>
        </is>
      </c>
      <c r="H70" s="4" t="inlineStr">
        <is>
          <t>لا</t>
        </is>
      </c>
      <c r="I70" s="4" t="inlineStr">
        <is>
          <t>لا</t>
        </is>
      </c>
      <c r="J70" s="4" t="inlineStr">
        <is>
          <t>حضر</t>
        </is>
      </c>
      <c r="K70" s="12" t="n"/>
      <c r="L70" s="13" t="n"/>
      <c r="M70" s="7">
        <f>IF($A70="","",INDEX(DayNames,WEEKDAY($A70,2)))</f>
        <v/>
      </c>
      <c r="N70" s="7">
        <f>IF($A70="","",IF(AND($G70="نعم",$H70="نعم"),INDEX(Reminders,4),IF($G70="نعم",INDEX(Reminders,2),IF($H70="نعم",INDEX(Reminders,3),INDEX(Reminders,1)))))</f>
        <v/>
      </c>
      <c r="O70" s="14">
        <f>IF($A70="","",$A70-WEEKDAY($A70,1)+1)</f>
        <v/>
      </c>
      <c r="P70" s="15">
        <f>IF($A70="","",IF($J70=INDEX(Outcomes,2),1,0))</f>
        <v/>
      </c>
      <c r="Q70" s="15">
        <f>IF($A70="","",IF(OR($J70=INDEX(Outcomes,2),$J70=INDEX(Outcomes,3)),1,0))</f>
        <v/>
      </c>
    </row>
    <row r="71">
      <c r="A71" s="12" t="n">
        <v>46242</v>
      </c>
      <c r="B71" s="4" t="inlineStr">
        <is>
          <t>وعد الأحمد</t>
        </is>
      </c>
      <c r="C71" s="4" t="inlineStr">
        <is>
          <t>055 923 4009</t>
        </is>
      </c>
      <c r="D71" s="4" t="inlineStr">
        <is>
          <t>د. محمد عادل</t>
        </is>
      </c>
      <c r="E71" s="4" t="inlineStr">
        <is>
          <t>كشف متابعة</t>
        </is>
      </c>
      <c r="F71" s="4" t="inlineStr">
        <is>
          <t>هاتف</t>
        </is>
      </c>
      <c r="G71" s="4" t="inlineStr">
        <is>
          <t>لا</t>
        </is>
      </c>
      <c r="H71" s="4" t="inlineStr">
        <is>
          <t>لا</t>
        </is>
      </c>
      <c r="I71" s="4" t="inlineStr">
        <is>
          <t>لا</t>
        </is>
      </c>
      <c r="J71" s="4" t="inlineStr">
        <is>
          <t>حضر</t>
        </is>
      </c>
      <c r="K71" s="12" t="n"/>
      <c r="L71" s="13" t="n"/>
      <c r="M71" s="7">
        <f>IF($A71="","",INDEX(DayNames,WEEKDAY($A71,2)))</f>
        <v/>
      </c>
      <c r="N71" s="7">
        <f>IF($A71="","",IF(AND($G71="نعم",$H71="نعم"),INDEX(Reminders,4),IF($G71="نعم",INDEX(Reminders,2),IF($H71="نعم",INDEX(Reminders,3),INDEX(Reminders,1)))))</f>
        <v/>
      </c>
      <c r="O71" s="14">
        <f>IF($A71="","",$A71-WEEKDAY($A71,1)+1)</f>
        <v/>
      </c>
      <c r="P71" s="15">
        <f>IF($A71="","",IF($J71=INDEX(Outcomes,2),1,0))</f>
        <v/>
      </c>
      <c r="Q71" s="15">
        <f>IF($A71="","",IF(OR($J71=INDEX(Outcomes,2),$J71=INDEX(Outcomes,3)),1,0))</f>
        <v/>
      </c>
    </row>
    <row r="72">
      <c r="A72" s="12" t="n">
        <v>46242</v>
      </c>
      <c r="B72" s="4" t="inlineStr">
        <is>
          <t>سامي الغنام</t>
        </is>
      </c>
      <c r="C72" s="4" t="inlineStr">
        <is>
          <t>055 841 7489</t>
        </is>
      </c>
      <c r="D72" s="4" t="inlineStr">
        <is>
          <t>د. خالد يوسف</t>
        </is>
      </c>
      <c r="E72" s="4" t="inlineStr">
        <is>
          <t>كشف استشاري</t>
        </is>
      </c>
      <c r="F72" s="4" t="inlineStr">
        <is>
          <t>تحويل من طبيب</t>
        </is>
      </c>
      <c r="G72" s="4" t="inlineStr">
        <is>
          <t>لا</t>
        </is>
      </c>
      <c r="H72" s="4" t="inlineStr">
        <is>
          <t>لا</t>
        </is>
      </c>
      <c r="I72" s="4" t="inlineStr">
        <is>
          <t>لا</t>
        </is>
      </c>
      <c r="J72" s="4" t="inlineStr">
        <is>
          <t>حضر</t>
        </is>
      </c>
      <c r="K72" s="12" t="n"/>
      <c r="L72" s="13" t="n"/>
      <c r="M72" s="7">
        <f>IF($A72="","",INDEX(DayNames,WEEKDAY($A72,2)))</f>
        <v/>
      </c>
      <c r="N72" s="7">
        <f>IF($A72="","",IF(AND($G72="نعم",$H72="نعم"),INDEX(Reminders,4),IF($G72="نعم",INDEX(Reminders,2),IF($H72="نعم",INDEX(Reminders,3),INDEX(Reminders,1)))))</f>
        <v/>
      </c>
      <c r="O72" s="14">
        <f>IF($A72="","",$A72-WEEKDAY($A72,1)+1)</f>
        <v/>
      </c>
      <c r="P72" s="15">
        <f>IF($A72="","",IF($J72=INDEX(Outcomes,2),1,0))</f>
        <v/>
      </c>
      <c r="Q72" s="15">
        <f>IF($A72="","",IF(OR($J72=INDEX(Outcomes,2),$J72=INDEX(Outcomes,3)),1,0))</f>
        <v/>
      </c>
    </row>
    <row r="73">
      <c r="A73" s="12" t="n">
        <v>46242</v>
      </c>
      <c r="B73" s="4" t="inlineStr">
        <is>
          <t>روان الشهري</t>
        </is>
      </c>
      <c r="C73" s="4" t="inlineStr">
        <is>
          <t>054 289 6517</t>
        </is>
      </c>
      <c r="D73" s="4" t="inlineStr">
        <is>
          <t>د. خالد يوسف</t>
        </is>
      </c>
      <c r="E73" s="4" t="inlineStr">
        <is>
          <t>تنظيف بشرة</t>
        </is>
      </c>
      <c r="F73" s="4" t="inlineStr">
        <is>
          <t>واتساب</t>
        </is>
      </c>
      <c r="G73" s="4" t="inlineStr">
        <is>
          <t>لا</t>
        </is>
      </c>
      <c r="H73" s="4" t="inlineStr">
        <is>
          <t>لا</t>
        </is>
      </c>
      <c r="I73" s="4" t="inlineStr">
        <is>
          <t>لا</t>
        </is>
      </c>
      <c r="J73" s="4" t="inlineStr">
        <is>
          <t>حضر</t>
        </is>
      </c>
      <c r="K73" s="12" t="n"/>
      <c r="L73" s="13" t="n"/>
      <c r="M73" s="7">
        <f>IF($A73="","",INDEX(DayNames,WEEKDAY($A73,2)))</f>
        <v/>
      </c>
      <c r="N73" s="7">
        <f>IF($A73="","",IF(AND($G73="نعم",$H73="نعم"),INDEX(Reminders,4),IF($G73="نعم",INDEX(Reminders,2),IF($H73="نعم",INDEX(Reminders,3),INDEX(Reminders,1)))))</f>
        <v/>
      </c>
      <c r="O73" s="14">
        <f>IF($A73="","",$A73-WEEKDAY($A73,1)+1)</f>
        <v/>
      </c>
      <c r="P73" s="15">
        <f>IF($A73="","",IF($J73=INDEX(Outcomes,2),1,0))</f>
        <v/>
      </c>
      <c r="Q73" s="15">
        <f>IF($A73="","",IF(OR($J73=INDEX(Outcomes,2),$J73=INDEX(Outcomes,3)),1,0))</f>
        <v/>
      </c>
    </row>
    <row r="74">
      <c r="A74" s="12" t="n">
        <v>46242</v>
      </c>
      <c r="B74" s="4" t="inlineStr">
        <is>
          <t>زياد الكثيري</t>
        </is>
      </c>
      <c r="C74" s="4" t="inlineStr">
        <is>
          <t>050 535 7636</t>
        </is>
      </c>
      <c r="D74" s="4" t="inlineStr">
        <is>
          <t>د. ليلى القحطاني</t>
        </is>
      </c>
      <c r="E74" s="4" t="inlineStr">
        <is>
          <t>كشف استشاري</t>
        </is>
      </c>
      <c r="F74" s="4" t="inlineStr">
        <is>
          <t>تحويل من طبيب</t>
        </is>
      </c>
      <c r="G74" s="4" t="inlineStr">
        <is>
          <t>لا</t>
        </is>
      </c>
      <c r="H74" s="4" t="inlineStr">
        <is>
          <t>لا</t>
        </is>
      </c>
      <c r="I74" s="4" t="inlineStr">
        <is>
          <t>نعم</t>
        </is>
      </c>
      <c r="J74" s="4" t="inlineStr">
        <is>
          <t>إلغاء متأخر</t>
        </is>
      </c>
      <c r="K74" s="12" t="n"/>
      <c r="L74" s="13" t="n"/>
      <c r="M74" s="7">
        <f>IF($A74="","",INDEX(DayNames,WEEKDAY($A74,2)))</f>
        <v/>
      </c>
      <c r="N74" s="7">
        <f>IF($A74="","",IF(AND($G74="نعم",$H74="نعم"),INDEX(Reminders,4),IF($G74="نعم",INDEX(Reminders,2),IF($H74="نعم",INDEX(Reminders,3),INDEX(Reminders,1)))))</f>
        <v/>
      </c>
      <c r="O74" s="14">
        <f>IF($A74="","",$A74-WEEKDAY($A74,1)+1)</f>
        <v/>
      </c>
      <c r="P74" s="15">
        <f>IF($A74="","",IF($J74=INDEX(Outcomes,2),1,0))</f>
        <v/>
      </c>
      <c r="Q74" s="15">
        <f>IF($A74="","",IF(OR($J74=INDEX(Outcomes,2),$J74=INDEX(Outcomes,3)),1,0))</f>
        <v/>
      </c>
    </row>
    <row r="75">
      <c r="A75" s="12" t="n">
        <v>46242</v>
      </c>
      <c r="B75" s="4" t="inlineStr">
        <is>
          <t>روان الشهري</t>
        </is>
      </c>
      <c r="C75" s="4" t="inlineStr">
        <is>
          <t>054 979 4774</t>
        </is>
      </c>
      <c r="D75" s="4" t="inlineStr">
        <is>
          <t>د. ليلى القحطاني</t>
        </is>
      </c>
      <c r="E75" s="4" t="inlineStr">
        <is>
          <t>تنظيف بشرة</t>
        </is>
      </c>
      <c r="F75" s="4" t="inlineStr">
        <is>
          <t>واتساب</t>
        </is>
      </c>
      <c r="G75" s="4" t="inlineStr">
        <is>
          <t>لا</t>
        </is>
      </c>
      <c r="H75" s="4" t="inlineStr">
        <is>
          <t>لا</t>
        </is>
      </c>
      <c r="I75" s="4" t="inlineStr">
        <is>
          <t>لا</t>
        </is>
      </c>
      <c r="J75" s="4" t="inlineStr">
        <is>
          <t>حضر</t>
        </is>
      </c>
      <c r="K75" s="12" t="n"/>
      <c r="L75" s="13" t="n"/>
      <c r="M75" s="7">
        <f>IF($A75="","",INDEX(DayNames,WEEKDAY($A75,2)))</f>
        <v/>
      </c>
      <c r="N75" s="7">
        <f>IF($A75="","",IF(AND($G75="نعم",$H75="نعم"),INDEX(Reminders,4),IF($G75="نعم",INDEX(Reminders,2),IF($H75="نعم",INDEX(Reminders,3),INDEX(Reminders,1)))))</f>
        <v/>
      </c>
      <c r="O75" s="14">
        <f>IF($A75="","",$A75-WEEKDAY($A75,1)+1)</f>
        <v/>
      </c>
      <c r="P75" s="15">
        <f>IF($A75="","",IF($J75=INDEX(Outcomes,2),1,0))</f>
        <v/>
      </c>
      <c r="Q75" s="15">
        <f>IF($A75="","",IF(OR($J75=INDEX(Outcomes,2),$J75=INDEX(Outcomes,3)),1,0))</f>
        <v/>
      </c>
    </row>
    <row r="76">
      <c r="A76" s="12" t="n">
        <v>46242</v>
      </c>
      <c r="B76" s="4" t="inlineStr">
        <is>
          <t>أنس الخثلان</t>
        </is>
      </c>
      <c r="C76" s="4" t="inlineStr">
        <is>
          <t>050 598 1772</t>
        </is>
      </c>
      <c r="D76" s="4" t="inlineStr">
        <is>
          <t>د. سارة الحربي</t>
        </is>
      </c>
      <c r="E76" s="4" t="inlineStr">
        <is>
          <t>كشف متابعة</t>
        </is>
      </c>
      <c r="F76" s="4" t="inlineStr">
        <is>
          <t>هاتف</t>
        </is>
      </c>
      <c r="G76" s="4" t="inlineStr">
        <is>
          <t>لا</t>
        </is>
      </c>
      <c r="H76" s="4" t="inlineStr">
        <is>
          <t>لا</t>
        </is>
      </c>
      <c r="I76" s="4" t="inlineStr">
        <is>
          <t>نعم</t>
        </is>
      </c>
      <c r="J76" s="4" t="inlineStr">
        <is>
          <t>حضر</t>
        </is>
      </c>
      <c r="K76" s="12" t="n"/>
      <c r="L76" s="13" t="n"/>
      <c r="M76" s="7">
        <f>IF($A76="","",INDEX(DayNames,WEEKDAY($A76,2)))</f>
        <v/>
      </c>
      <c r="N76" s="7">
        <f>IF($A76="","",IF(AND($G76="نعم",$H76="نعم"),INDEX(Reminders,4),IF($G76="نعم",INDEX(Reminders,2),IF($H76="نعم",INDEX(Reminders,3),INDEX(Reminders,1)))))</f>
        <v/>
      </c>
      <c r="O76" s="14">
        <f>IF($A76="","",$A76-WEEKDAY($A76,1)+1)</f>
        <v/>
      </c>
      <c r="P76" s="15">
        <f>IF($A76="","",IF($J76=INDEX(Outcomes,2),1,0))</f>
        <v/>
      </c>
      <c r="Q76" s="15">
        <f>IF($A76="","",IF(OR($J76=INDEX(Outcomes,2),$J76=INDEX(Outcomes,3)),1,0))</f>
        <v/>
      </c>
    </row>
    <row r="77">
      <c r="A77" s="12" t="n">
        <v>46242</v>
      </c>
      <c r="B77" s="4" t="inlineStr">
        <is>
          <t>أنس الخثلان</t>
        </is>
      </c>
      <c r="C77" s="4" t="inlineStr">
        <is>
          <t>053 258 1655</t>
        </is>
      </c>
      <c r="D77" s="4" t="inlineStr">
        <is>
          <t>د. سارة الحربي</t>
        </is>
      </c>
      <c r="E77" s="4" t="inlineStr">
        <is>
          <t>كشف متابعة</t>
        </is>
      </c>
      <c r="F77" s="4" t="inlineStr">
        <is>
          <t>الموقع الإلكتروني</t>
        </is>
      </c>
      <c r="G77" s="4" t="inlineStr">
        <is>
          <t>لا</t>
        </is>
      </c>
      <c r="H77" s="4" t="inlineStr">
        <is>
          <t>لا</t>
        </is>
      </c>
      <c r="I77" s="4" t="inlineStr">
        <is>
          <t>لا</t>
        </is>
      </c>
      <c r="J77" s="4" t="inlineStr">
        <is>
          <t>حضر</t>
        </is>
      </c>
      <c r="K77" s="12" t="n"/>
      <c r="L77" s="13" t="n"/>
      <c r="M77" s="7">
        <f>IF($A77="","",INDEX(DayNames,WEEKDAY($A77,2)))</f>
        <v/>
      </c>
      <c r="N77" s="7">
        <f>IF($A77="","",IF(AND($G77="نعم",$H77="نعم"),INDEX(Reminders,4),IF($G77="نعم",INDEX(Reminders,2),IF($H77="نعم",INDEX(Reminders,3),INDEX(Reminders,1)))))</f>
        <v/>
      </c>
      <c r="O77" s="14">
        <f>IF($A77="","",$A77-WEEKDAY($A77,1)+1)</f>
        <v/>
      </c>
      <c r="P77" s="15">
        <f>IF($A77="","",IF($J77=INDEX(Outcomes,2),1,0))</f>
        <v/>
      </c>
      <c r="Q77" s="15">
        <f>IF($A77="","",IF(OR($J77=INDEX(Outcomes,2),$J77=INDEX(Outcomes,3)),1,0))</f>
        <v/>
      </c>
    </row>
    <row r="78">
      <c r="A78" s="12" t="n">
        <v>46242</v>
      </c>
      <c r="B78" s="4" t="inlineStr">
        <is>
          <t>مها السديري</t>
        </is>
      </c>
      <c r="C78" s="4" t="inlineStr">
        <is>
          <t>055 336 1002</t>
        </is>
      </c>
      <c r="D78" s="4" t="inlineStr">
        <is>
          <t>د. نورة السبيعي</t>
        </is>
      </c>
      <c r="E78" s="4" t="inlineStr">
        <is>
          <t>تنظيف بشرة</t>
        </is>
      </c>
      <c r="F78" s="4" t="inlineStr">
        <is>
          <t>الموقع الإلكتروني</t>
        </is>
      </c>
      <c r="G78" s="4" t="inlineStr">
        <is>
          <t>لا</t>
        </is>
      </c>
      <c r="H78" s="4" t="inlineStr">
        <is>
          <t>لا</t>
        </is>
      </c>
      <c r="I78" s="4" t="inlineStr">
        <is>
          <t>لا</t>
        </is>
      </c>
      <c r="J78" s="4" t="inlineStr">
        <is>
          <t>أُعيد حجزه</t>
        </is>
      </c>
      <c r="K78" s="12" t="n">
        <v>46246</v>
      </c>
      <c r="L78" s="13" t="n"/>
      <c r="M78" s="7">
        <f>IF($A78="","",INDEX(DayNames,WEEKDAY($A78,2)))</f>
        <v/>
      </c>
      <c r="N78" s="7">
        <f>IF($A78="","",IF(AND($G78="نعم",$H78="نعم"),INDEX(Reminders,4),IF($G78="نعم",INDEX(Reminders,2),IF($H78="نعم",INDEX(Reminders,3),INDEX(Reminders,1)))))</f>
        <v/>
      </c>
      <c r="O78" s="14">
        <f>IF($A78="","",$A78-WEEKDAY($A78,1)+1)</f>
        <v/>
      </c>
      <c r="P78" s="15">
        <f>IF($A78="","",IF($J78=INDEX(Outcomes,2),1,0))</f>
        <v/>
      </c>
      <c r="Q78" s="15">
        <f>IF($A78="","",IF(OR($J78=INDEX(Outcomes,2),$J78=INDEX(Outcomes,3)),1,0))</f>
        <v/>
      </c>
    </row>
    <row r="79">
      <c r="A79" s="12" t="n">
        <v>46242</v>
      </c>
      <c r="B79" s="4" t="inlineStr">
        <is>
          <t>عادل النفيعي</t>
        </is>
      </c>
      <c r="C79" s="4" t="inlineStr">
        <is>
          <t>050 562 5327</t>
        </is>
      </c>
      <c r="D79" s="4" t="inlineStr">
        <is>
          <t>د. خالد يوسف</t>
        </is>
      </c>
      <c r="E79" s="4" t="inlineStr">
        <is>
          <t>جلسة ليزر</t>
        </is>
      </c>
      <c r="F79" s="4" t="inlineStr">
        <is>
          <t>واتساب</t>
        </is>
      </c>
      <c r="G79" s="4" t="inlineStr">
        <is>
          <t>لا</t>
        </is>
      </c>
      <c r="H79" s="4" t="inlineStr">
        <is>
          <t>لا</t>
        </is>
      </c>
      <c r="I79" s="4" t="inlineStr">
        <is>
          <t>لا</t>
        </is>
      </c>
      <c r="J79" s="4" t="inlineStr">
        <is>
          <t>حضر</t>
        </is>
      </c>
      <c r="K79" s="12" t="n"/>
      <c r="L79" s="13" t="n"/>
      <c r="M79" s="7">
        <f>IF($A79="","",INDEX(DayNames,WEEKDAY($A79,2)))</f>
        <v/>
      </c>
      <c r="N79" s="7">
        <f>IF($A79="","",IF(AND($G79="نعم",$H79="نعم"),INDEX(Reminders,4),IF($G79="نعم",INDEX(Reminders,2),IF($H79="نعم",INDEX(Reminders,3),INDEX(Reminders,1)))))</f>
        <v/>
      </c>
      <c r="O79" s="14">
        <f>IF($A79="","",$A79-WEEKDAY($A79,1)+1)</f>
        <v/>
      </c>
      <c r="P79" s="15">
        <f>IF($A79="","",IF($J79=INDEX(Outcomes,2),1,0))</f>
        <v/>
      </c>
      <c r="Q79" s="15">
        <f>IF($A79="","",IF(OR($J79=INDEX(Outcomes,2),$J79=INDEX(Outcomes,3)),1,0))</f>
        <v/>
      </c>
    </row>
    <row r="80">
      <c r="A80" s="12" t="n">
        <v>46242</v>
      </c>
      <c r="B80" s="4" t="inlineStr">
        <is>
          <t>إبراهيم الشايع</t>
        </is>
      </c>
      <c r="C80" s="4" t="inlineStr">
        <is>
          <t>050 242 5422</t>
        </is>
      </c>
      <c r="D80" s="4" t="inlineStr">
        <is>
          <t>د. نورة السبيعي</t>
        </is>
      </c>
      <c r="E80" s="4" t="inlineStr">
        <is>
          <t>جلسة ليزر</t>
        </is>
      </c>
      <c r="F80" s="4" t="inlineStr">
        <is>
          <t>تحويل من طبيب</t>
        </is>
      </c>
      <c r="G80" s="4" t="inlineStr">
        <is>
          <t>لا</t>
        </is>
      </c>
      <c r="H80" s="4" t="inlineStr">
        <is>
          <t>لا</t>
        </is>
      </c>
      <c r="I80" s="4" t="inlineStr">
        <is>
          <t>لا</t>
        </is>
      </c>
      <c r="J80" s="4" t="inlineStr">
        <is>
          <t>غياب</t>
        </is>
      </c>
      <c r="K80" s="12" t="n"/>
      <c r="L80" s="13" t="n"/>
      <c r="M80" s="7">
        <f>IF($A80="","",INDEX(DayNames,WEEKDAY($A80,2)))</f>
        <v/>
      </c>
      <c r="N80" s="7">
        <f>IF($A80="","",IF(AND($G80="نعم",$H80="نعم"),INDEX(Reminders,4),IF($G80="نعم",INDEX(Reminders,2),IF($H80="نعم",INDEX(Reminders,3),INDEX(Reminders,1)))))</f>
        <v/>
      </c>
      <c r="O80" s="14">
        <f>IF($A80="","",$A80-WEEKDAY($A80,1)+1)</f>
        <v/>
      </c>
      <c r="P80" s="15">
        <f>IF($A80="","",IF($J80=INDEX(Outcomes,2),1,0))</f>
        <v/>
      </c>
      <c r="Q80" s="15">
        <f>IF($A80="","",IF(OR($J80=INDEX(Outcomes,2),$J80=INDEX(Outcomes,3)),1,0))</f>
        <v/>
      </c>
    </row>
    <row r="81">
      <c r="A81" s="12" t="n">
        <v>46242</v>
      </c>
      <c r="B81" s="4" t="inlineStr">
        <is>
          <t>وعد الأحمد</t>
        </is>
      </c>
      <c r="C81" s="4" t="inlineStr">
        <is>
          <t>053 191 2731</t>
        </is>
      </c>
      <c r="D81" s="4" t="inlineStr">
        <is>
          <t>د. سارة الحربي</t>
        </is>
      </c>
      <c r="E81" s="4" t="inlineStr">
        <is>
          <t>كشف استشاري</t>
        </is>
      </c>
      <c r="F81" s="4" t="inlineStr">
        <is>
          <t>هاتف</t>
        </is>
      </c>
      <c r="G81" s="4" t="inlineStr">
        <is>
          <t>لا</t>
        </is>
      </c>
      <c r="H81" s="4" t="inlineStr">
        <is>
          <t>لا</t>
        </is>
      </c>
      <c r="I81" s="4" t="inlineStr">
        <is>
          <t>لا</t>
        </is>
      </c>
      <c r="J81" s="4" t="inlineStr">
        <is>
          <t>حضر</t>
        </is>
      </c>
      <c r="K81" s="12" t="n"/>
      <c r="L81" s="13" t="n"/>
      <c r="M81" s="7">
        <f>IF($A81="","",INDEX(DayNames,WEEKDAY($A81,2)))</f>
        <v/>
      </c>
      <c r="N81" s="7">
        <f>IF($A81="","",IF(AND($G81="نعم",$H81="نعم"),INDEX(Reminders,4),IF($G81="نعم",INDEX(Reminders,2),IF($H81="نعم",INDEX(Reminders,3),INDEX(Reminders,1)))))</f>
        <v/>
      </c>
      <c r="O81" s="14">
        <f>IF($A81="","",$A81-WEEKDAY($A81,1)+1)</f>
        <v/>
      </c>
      <c r="P81" s="15">
        <f>IF($A81="","",IF($J81=INDEX(Outcomes,2),1,0))</f>
        <v/>
      </c>
      <c r="Q81" s="15">
        <f>IF($A81="","",IF(OR($J81=INDEX(Outcomes,2),$J81=INDEX(Outcomes,3)),1,0))</f>
        <v/>
      </c>
    </row>
    <row r="82">
      <c r="A82" s="12" t="n">
        <v>46242</v>
      </c>
      <c r="B82" s="4" t="inlineStr">
        <is>
          <t>مهند البراك</t>
        </is>
      </c>
      <c r="C82" s="4" t="inlineStr">
        <is>
          <t>053 452 1920</t>
        </is>
      </c>
      <c r="D82" s="4" t="inlineStr">
        <is>
          <t>د. سارة الحربي</t>
        </is>
      </c>
      <c r="E82" s="4" t="inlineStr">
        <is>
          <t>كشف استشاري</t>
        </is>
      </c>
      <c r="F82" s="4" t="inlineStr">
        <is>
          <t>واتساب</t>
        </is>
      </c>
      <c r="G82" s="4" t="inlineStr">
        <is>
          <t>لا</t>
        </is>
      </c>
      <c r="H82" s="4" t="inlineStr">
        <is>
          <t>لا</t>
        </is>
      </c>
      <c r="I82" s="4" t="inlineStr">
        <is>
          <t>لا</t>
        </is>
      </c>
      <c r="J82" s="4" t="inlineStr">
        <is>
          <t>حضر</t>
        </is>
      </c>
      <c r="K82" s="12" t="n"/>
      <c r="L82" s="13" t="n"/>
      <c r="M82" s="7">
        <f>IF($A82="","",INDEX(DayNames,WEEKDAY($A82,2)))</f>
        <v/>
      </c>
      <c r="N82" s="7">
        <f>IF($A82="","",IF(AND($G82="نعم",$H82="نعم"),INDEX(Reminders,4),IF($G82="نعم",INDEX(Reminders,2),IF($H82="نعم",INDEX(Reminders,3),INDEX(Reminders,1)))))</f>
        <v/>
      </c>
      <c r="O82" s="14">
        <f>IF($A82="","",$A82-WEEKDAY($A82,1)+1)</f>
        <v/>
      </c>
      <c r="P82" s="15">
        <f>IF($A82="","",IF($J82=INDEX(Outcomes,2),1,0))</f>
        <v/>
      </c>
      <c r="Q82" s="15">
        <f>IF($A82="","",IF(OR($J82=INDEX(Outcomes,2),$J82=INDEX(Outcomes,3)),1,0))</f>
        <v/>
      </c>
    </row>
    <row r="83">
      <c r="A83" s="12" t="n">
        <v>46243</v>
      </c>
      <c r="B83" s="4" t="inlineStr">
        <is>
          <t>أنس الخثلان</t>
        </is>
      </c>
      <c r="C83" s="4" t="inlineStr">
        <is>
          <t>050 972 5769</t>
        </is>
      </c>
      <c r="D83" s="4" t="inlineStr">
        <is>
          <t>د. أحمد منصور</t>
        </is>
      </c>
      <c r="E83" s="4" t="inlineStr">
        <is>
          <t>كشف استشاري</t>
        </is>
      </c>
      <c r="F83" s="4" t="inlineStr">
        <is>
          <t>واتساب</t>
        </is>
      </c>
      <c r="G83" s="4" t="inlineStr">
        <is>
          <t>لا</t>
        </is>
      </c>
      <c r="H83" s="4" t="inlineStr">
        <is>
          <t>لا</t>
        </is>
      </c>
      <c r="I83" s="4" t="inlineStr">
        <is>
          <t>لا</t>
        </is>
      </c>
      <c r="J83" s="4" t="inlineStr">
        <is>
          <t>غياب</t>
        </is>
      </c>
      <c r="K83" s="12" t="n"/>
      <c r="L83" s="13" t="n"/>
      <c r="M83" s="7">
        <f>IF($A83="","",INDEX(DayNames,WEEKDAY($A83,2)))</f>
        <v/>
      </c>
      <c r="N83" s="7">
        <f>IF($A83="","",IF(AND($G83="نعم",$H83="نعم"),INDEX(Reminders,4),IF($G83="نعم",INDEX(Reminders,2),IF($H83="نعم",INDEX(Reminders,3),INDEX(Reminders,1)))))</f>
        <v/>
      </c>
      <c r="O83" s="14">
        <f>IF($A83="","",$A83-WEEKDAY($A83,1)+1)</f>
        <v/>
      </c>
      <c r="P83" s="15">
        <f>IF($A83="","",IF($J83=INDEX(Outcomes,2),1,0))</f>
        <v/>
      </c>
      <c r="Q83" s="15">
        <f>IF($A83="","",IF(OR($J83=INDEX(Outcomes,2),$J83=INDEX(Outcomes,3)),1,0))</f>
        <v/>
      </c>
    </row>
    <row r="84">
      <c r="A84" s="12" t="n">
        <v>46243</v>
      </c>
      <c r="B84" s="4" t="inlineStr">
        <is>
          <t>مهند البراك</t>
        </is>
      </c>
      <c r="C84" s="4" t="inlineStr">
        <is>
          <t>054 761 3102</t>
        </is>
      </c>
      <c r="D84" s="4" t="inlineStr">
        <is>
          <t>د. محمد عادل</t>
        </is>
      </c>
      <c r="E84" s="4" t="inlineStr">
        <is>
          <t>جلسة ليزر</t>
        </is>
      </c>
      <c r="F84" s="4" t="inlineStr">
        <is>
          <t>هاتف</t>
        </is>
      </c>
      <c r="G84" s="4" t="inlineStr">
        <is>
          <t>لا</t>
        </is>
      </c>
      <c r="H84" s="4" t="inlineStr">
        <is>
          <t>لا</t>
        </is>
      </c>
      <c r="I84" s="4" t="inlineStr">
        <is>
          <t>نعم</t>
        </is>
      </c>
      <c r="J84" s="4" t="inlineStr">
        <is>
          <t>حضر</t>
        </is>
      </c>
      <c r="K84" s="12" t="n"/>
      <c r="L84" s="13" t="n"/>
      <c r="M84" s="7">
        <f>IF($A84="","",INDEX(DayNames,WEEKDAY($A84,2)))</f>
        <v/>
      </c>
      <c r="N84" s="7">
        <f>IF($A84="","",IF(AND($G84="نعم",$H84="نعم"),INDEX(Reminders,4),IF($G84="نعم",INDEX(Reminders,2),IF($H84="نعم",INDEX(Reminders,3),INDEX(Reminders,1)))))</f>
        <v/>
      </c>
      <c r="O84" s="14">
        <f>IF($A84="","",$A84-WEEKDAY($A84,1)+1)</f>
        <v/>
      </c>
      <c r="P84" s="15">
        <f>IF($A84="","",IF($J84=INDEX(Outcomes,2),1,0))</f>
        <v/>
      </c>
      <c r="Q84" s="15">
        <f>IF($A84="","",IF(OR($J84=INDEX(Outcomes,2),$J84=INDEX(Outcomes,3)),1,0))</f>
        <v/>
      </c>
    </row>
    <row r="85">
      <c r="A85" s="12" t="n">
        <v>46243</v>
      </c>
      <c r="B85" s="4" t="inlineStr">
        <is>
          <t>حسام المحمدي</t>
        </is>
      </c>
      <c r="C85" s="4" t="inlineStr">
        <is>
          <t>055 680 5695</t>
        </is>
      </c>
      <c r="D85" s="4" t="inlineStr">
        <is>
          <t>د. سارة الحربي</t>
        </is>
      </c>
      <c r="E85" s="4" t="inlineStr">
        <is>
          <t>تنظيف بشرة</t>
        </is>
      </c>
      <c r="F85" s="4" t="inlineStr">
        <is>
          <t>الموقع الإلكتروني</t>
        </is>
      </c>
      <c r="G85" s="4" t="inlineStr">
        <is>
          <t>لا</t>
        </is>
      </c>
      <c r="H85" s="4" t="inlineStr">
        <is>
          <t>لا</t>
        </is>
      </c>
      <c r="I85" s="4" t="inlineStr">
        <is>
          <t>نعم</t>
        </is>
      </c>
      <c r="J85" s="4" t="inlineStr">
        <is>
          <t>حضر</t>
        </is>
      </c>
      <c r="K85" s="12" t="n"/>
      <c r="L85" s="13" t="n"/>
      <c r="M85" s="7">
        <f>IF($A85="","",INDEX(DayNames,WEEKDAY($A85,2)))</f>
        <v/>
      </c>
      <c r="N85" s="7">
        <f>IF($A85="","",IF(AND($G85="نعم",$H85="نعم"),INDEX(Reminders,4),IF($G85="نعم",INDEX(Reminders,2),IF($H85="نعم",INDEX(Reminders,3),INDEX(Reminders,1)))))</f>
        <v/>
      </c>
      <c r="O85" s="14">
        <f>IF($A85="","",$A85-WEEKDAY($A85,1)+1)</f>
        <v/>
      </c>
      <c r="P85" s="15">
        <f>IF($A85="","",IF($J85=INDEX(Outcomes,2),1,0))</f>
        <v/>
      </c>
      <c r="Q85" s="15">
        <f>IF($A85="","",IF(OR($J85=INDEX(Outcomes,2),$J85=INDEX(Outcomes,3)),1,0))</f>
        <v/>
      </c>
    </row>
    <row r="86">
      <c r="A86" s="12" t="n">
        <v>46243</v>
      </c>
      <c r="B86" s="4" t="inlineStr">
        <is>
          <t>سمر العيسى</t>
        </is>
      </c>
      <c r="C86" s="4" t="inlineStr">
        <is>
          <t>050 611 5388</t>
        </is>
      </c>
      <c r="D86" s="4" t="inlineStr">
        <is>
          <t>د. خالد يوسف</t>
        </is>
      </c>
      <c r="E86" s="4" t="inlineStr">
        <is>
          <t>كشف استشاري</t>
        </is>
      </c>
      <c r="F86" s="4" t="inlineStr">
        <is>
          <t>واتساب</t>
        </is>
      </c>
      <c r="G86" s="4" t="inlineStr">
        <is>
          <t>لا</t>
        </is>
      </c>
      <c r="H86" s="4" t="inlineStr">
        <is>
          <t>لا</t>
        </is>
      </c>
      <c r="I86" s="4" t="inlineStr">
        <is>
          <t>لا</t>
        </is>
      </c>
      <c r="J86" s="4" t="inlineStr">
        <is>
          <t>حضر</t>
        </is>
      </c>
      <c r="K86" s="12" t="n"/>
      <c r="L86" s="13" t="n"/>
      <c r="M86" s="7">
        <f>IF($A86="","",INDEX(DayNames,WEEKDAY($A86,2)))</f>
        <v/>
      </c>
      <c r="N86" s="7">
        <f>IF($A86="","",IF(AND($G86="نعم",$H86="نعم"),INDEX(Reminders,4),IF($G86="نعم",INDEX(Reminders,2),IF($H86="نعم",INDEX(Reminders,3),INDEX(Reminders,1)))))</f>
        <v/>
      </c>
      <c r="O86" s="14">
        <f>IF($A86="","",$A86-WEEKDAY($A86,1)+1)</f>
        <v/>
      </c>
      <c r="P86" s="15">
        <f>IF($A86="","",IF($J86=INDEX(Outcomes,2),1,0))</f>
        <v/>
      </c>
      <c r="Q86" s="15">
        <f>IF($A86="","",IF(OR($J86=INDEX(Outcomes,2),$J86=INDEX(Outcomes,3)),1,0))</f>
        <v/>
      </c>
    </row>
    <row r="87">
      <c r="A87" s="12" t="n">
        <v>46243</v>
      </c>
      <c r="B87" s="4" t="inlineStr">
        <is>
          <t>هند المنصور</t>
        </is>
      </c>
      <c r="C87" s="4" t="inlineStr">
        <is>
          <t>050 262 8930</t>
        </is>
      </c>
      <c r="D87" s="4" t="inlineStr">
        <is>
          <t>د. ليلى القحطاني</t>
        </is>
      </c>
      <c r="E87" s="4" t="inlineStr">
        <is>
          <t>كشف متابعة</t>
        </is>
      </c>
      <c r="F87" s="4" t="inlineStr">
        <is>
          <t>واتساب</t>
        </is>
      </c>
      <c r="G87" s="4" t="inlineStr">
        <is>
          <t>لا</t>
        </is>
      </c>
      <c r="H87" s="4" t="inlineStr">
        <is>
          <t>لا</t>
        </is>
      </c>
      <c r="I87" s="4" t="inlineStr">
        <is>
          <t>لا</t>
        </is>
      </c>
      <c r="J87" s="4" t="inlineStr">
        <is>
          <t>حضر</t>
        </is>
      </c>
      <c r="K87" s="12" t="n"/>
      <c r="L87" s="13" t="n"/>
      <c r="M87" s="7">
        <f>IF($A87="","",INDEX(DayNames,WEEKDAY($A87,2)))</f>
        <v/>
      </c>
      <c r="N87" s="7">
        <f>IF($A87="","",IF(AND($G87="نعم",$H87="نعم"),INDEX(Reminders,4),IF($G87="نعم",INDEX(Reminders,2),IF($H87="نعم",INDEX(Reminders,3),INDEX(Reminders,1)))))</f>
        <v/>
      </c>
      <c r="O87" s="14">
        <f>IF($A87="","",$A87-WEEKDAY($A87,1)+1)</f>
        <v/>
      </c>
      <c r="P87" s="15">
        <f>IF($A87="","",IF($J87=INDEX(Outcomes,2),1,0))</f>
        <v/>
      </c>
      <c r="Q87" s="15">
        <f>IF($A87="","",IF(OR($J87=INDEX(Outcomes,2),$J87=INDEX(Outcomes,3)),1,0))</f>
        <v/>
      </c>
    </row>
    <row r="88">
      <c r="A88" s="12" t="n">
        <v>46243</v>
      </c>
      <c r="B88" s="4" t="inlineStr">
        <is>
          <t>بشاير اليامي</t>
        </is>
      </c>
      <c r="C88" s="4" t="inlineStr">
        <is>
          <t>054 734 1555</t>
        </is>
      </c>
      <c r="D88" s="4" t="inlineStr">
        <is>
          <t>د. نورة السبيعي</t>
        </is>
      </c>
      <c r="E88" s="4" t="inlineStr">
        <is>
          <t>كشف متابعة</t>
        </is>
      </c>
      <c r="F88" s="4" t="inlineStr">
        <is>
          <t>إنستغرام</t>
        </is>
      </c>
      <c r="G88" s="4" t="inlineStr">
        <is>
          <t>لا</t>
        </is>
      </c>
      <c r="H88" s="4" t="inlineStr">
        <is>
          <t>لا</t>
        </is>
      </c>
      <c r="I88" s="4" t="inlineStr">
        <is>
          <t>نعم</t>
        </is>
      </c>
      <c r="J88" s="4" t="inlineStr">
        <is>
          <t>حضر</t>
        </is>
      </c>
      <c r="K88" s="12" t="n"/>
      <c r="L88" s="13" t="n"/>
      <c r="M88" s="7">
        <f>IF($A88="","",INDEX(DayNames,WEEKDAY($A88,2)))</f>
        <v/>
      </c>
      <c r="N88" s="7">
        <f>IF($A88="","",IF(AND($G88="نعم",$H88="نعم"),INDEX(Reminders,4),IF($G88="نعم",INDEX(Reminders,2),IF($H88="نعم",INDEX(Reminders,3),INDEX(Reminders,1)))))</f>
        <v/>
      </c>
      <c r="O88" s="14">
        <f>IF($A88="","",$A88-WEEKDAY($A88,1)+1)</f>
        <v/>
      </c>
      <c r="P88" s="15">
        <f>IF($A88="","",IF($J88=INDEX(Outcomes,2),1,0))</f>
        <v/>
      </c>
      <c r="Q88" s="15">
        <f>IF($A88="","",IF(OR($J88=INDEX(Outcomes,2),$J88=INDEX(Outcomes,3)),1,0))</f>
        <v/>
      </c>
    </row>
    <row r="89">
      <c r="A89" s="12" t="n">
        <v>46243</v>
      </c>
      <c r="B89" s="4" t="inlineStr">
        <is>
          <t>شذى الحربي</t>
        </is>
      </c>
      <c r="C89" s="4" t="inlineStr">
        <is>
          <t>053 465 9534</t>
        </is>
      </c>
      <c r="D89" s="4" t="inlineStr">
        <is>
          <t>د. نورة السبيعي</t>
        </is>
      </c>
      <c r="E89" s="4" t="inlineStr">
        <is>
          <t>كشف استشاري</t>
        </is>
      </c>
      <c r="F89" s="4" t="inlineStr">
        <is>
          <t>واتساب</t>
        </is>
      </c>
      <c r="G89" s="4" t="inlineStr">
        <is>
          <t>لا</t>
        </is>
      </c>
      <c r="H89" s="4" t="inlineStr">
        <is>
          <t>لا</t>
        </is>
      </c>
      <c r="I89" s="4" t="inlineStr">
        <is>
          <t>لا</t>
        </is>
      </c>
      <c r="J89" s="4" t="inlineStr">
        <is>
          <t>حضر</t>
        </is>
      </c>
      <c r="K89" s="12" t="n"/>
      <c r="L89" s="13" t="n"/>
      <c r="M89" s="7">
        <f>IF($A89="","",INDEX(DayNames,WEEKDAY($A89,2)))</f>
        <v/>
      </c>
      <c r="N89" s="7">
        <f>IF($A89="","",IF(AND($G89="نعم",$H89="نعم"),INDEX(Reminders,4),IF($G89="نعم",INDEX(Reminders,2),IF($H89="نعم",INDEX(Reminders,3),INDEX(Reminders,1)))))</f>
        <v/>
      </c>
      <c r="O89" s="14">
        <f>IF($A89="","",$A89-WEEKDAY($A89,1)+1)</f>
        <v/>
      </c>
      <c r="P89" s="15">
        <f>IF($A89="","",IF($J89=INDEX(Outcomes,2),1,0))</f>
        <v/>
      </c>
      <c r="Q89" s="15">
        <f>IF($A89="","",IF(OR($J89=INDEX(Outcomes,2),$J89=INDEX(Outcomes,3)),1,0))</f>
        <v/>
      </c>
    </row>
    <row r="90">
      <c r="A90" s="12" t="n">
        <v>46243</v>
      </c>
      <c r="B90" s="4" t="inlineStr">
        <is>
          <t>أنس الخثلان</t>
        </is>
      </c>
      <c r="C90" s="4" t="inlineStr">
        <is>
          <t>053 572 1839</t>
        </is>
      </c>
      <c r="D90" s="4" t="inlineStr">
        <is>
          <t>د. خالد يوسف</t>
        </is>
      </c>
      <c r="E90" s="4" t="inlineStr">
        <is>
          <t>جلسة ليزر</t>
        </is>
      </c>
      <c r="F90" s="4" t="inlineStr">
        <is>
          <t>هاتف</t>
        </is>
      </c>
      <c r="G90" s="4" t="inlineStr">
        <is>
          <t>لا</t>
        </is>
      </c>
      <c r="H90" s="4" t="inlineStr">
        <is>
          <t>لا</t>
        </is>
      </c>
      <c r="I90" s="4" t="inlineStr">
        <is>
          <t>لا</t>
        </is>
      </c>
      <c r="J90" s="4" t="inlineStr">
        <is>
          <t>حضر</t>
        </is>
      </c>
      <c r="K90" s="12" t="n"/>
      <c r="L90" s="13" t="n"/>
      <c r="M90" s="7">
        <f>IF($A90="","",INDEX(DayNames,WEEKDAY($A90,2)))</f>
        <v/>
      </c>
      <c r="N90" s="7">
        <f>IF($A90="","",IF(AND($G90="نعم",$H90="نعم"),INDEX(Reminders,4),IF($G90="نعم",INDEX(Reminders,2),IF($H90="نعم",INDEX(Reminders,3),INDEX(Reminders,1)))))</f>
        <v/>
      </c>
      <c r="O90" s="14">
        <f>IF($A90="","",$A90-WEEKDAY($A90,1)+1)</f>
        <v/>
      </c>
      <c r="P90" s="15">
        <f>IF($A90="","",IF($J90=INDEX(Outcomes,2),1,0))</f>
        <v/>
      </c>
      <c r="Q90" s="15">
        <f>IF($A90="","",IF(OR($J90=INDEX(Outcomes,2),$J90=INDEX(Outcomes,3)),1,0))</f>
        <v/>
      </c>
    </row>
    <row r="91">
      <c r="A91" s="12" t="n">
        <v>46243</v>
      </c>
      <c r="B91" s="4" t="inlineStr">
        <is>
          <t>سمر العيسى</t>
        </is>
      </c>
      <c r="C91" s="4" t="inlineStr">
        <is>
          <t>050 416 3553</t>
        </is>
      </c>
      <c r="D91" s="4" t="inlineStr">
        <is>
          <t>د. نورة السبيعي</t>
        </is>
      </c>
      <c r="E91" s="4" t="inlineStr">
        <is>
          <t>كشف استشاري</t>
        </is>
      </c>
      <c r="F91" s="4" t="inlineStr">
        <is>
          <t>واتساب</t>
        </is>
      </c>
      <c r="G91" s="4" t="inlineStr">
        <is>
          <t>لا</t>
        </is>
      </c>
      <c r="H91" s="4" t="inlineStr">
        <is>
          <t>لا</t>
        </is>
      </c>
      <c r="I91" s="4" t="inlineStr">
        <is>
          <t>لا</t>
        </is>
      </c>
      <c r="J91" s="4" t="inlineStr">
        <is>
          <t>حضر</t>
        </is>
      </c>
      <c r="K91" s="12" t="n"/>
      <c r="L91" s="13" t="n"/>
      <c r="M91" s="7">
        <f>IF($A91="","",INDEX(DayNames,WEEKDAY($A91,2)))</f>
        <v/>
      </c>
      <c r="N91" s="7">
        <f>IF($A91="","",IF(AND($G91="نعم",$H91="نعم"),INDEX(Reminders,4),IF($G91="نعم",INDEX(Reminders,2),IF($H91="نعم",INDEX(Reminders,3),INDEX(Reminders,1)))))</f>
        <v/>
      </c>
      <c r="O91" s="14">
        <f>IF($A91="","",$A91-WEEKDAY($A91,1)+1)</f>
        <v/>
      </c>
      <c r="P91" s="15">
        <f>IF($A91="","",IF($J91=INDEX(Outcomes,2),1,0))</f>
        <v/>
      </c>
      <c r="Q91" s="15">
        <f>IF($A91="","",IF(OR($J91=INDEX(Outcomes,2),$J91=INDEX(Outcomes,3)),1,0))</f>
        <v/>
      </c>
    </row>
    <row r="92">
      <c r="A92" s="12" t="n">
        <v>46243</v>
      </c>
      <c r="B92" s="4" t="inlineStr">
        <is>
          <t>سامي الغنام</t>
        </is>
      </c>
      <c r="C92" s="4" t="inlineStr">
        <is>
          <t>050 414 2503</t>
        </is>
      </c>
      <c r="D92" s="4" t="inlineStr">
        <is>
          <t>د. خالد يوسف</t>
        </is>
      </c>
      <c r="E92" s="4" t="inlineStr">
        <is>
          <t>حقن فيلر</t>
        </is>
      </c>
      <c r="F92" s="4" t="inlineStr">
        <is>
          <t>واتساب</t>
        </is>
      </c>
      <c r="G92" s="4" t="inlineStr">
        <is>
          <t>لا</t>
        </is>
      </c>
      <c r="H92" s="4" t="inlineStr">
        <is>
          <t>لا</t>
        </is>
      </c>
      <c r="I92" s="4" t="inlineStr">
        <is>
          <t>نعم</t>
        </is>
      </c>
      <c r="J92" s="4" t="inlineStr">
        <is>
          <t>حضر</t>
        </is>
      </c>
      <c r="K92" s="12" t="n"/>
      <c r="L92" s="13" t="n"/>
      <c r="M92" s="7">
        <f>IF($A92="","",INDEX(DayNames,WEEKDAY($A92,2)))</f>
        <v/>
      </c>
      <c r="N92" s="7">
        <f>IF($A92="","",IF(AND($G92="نعم",$H92="نعم"),INDEX(Reminders,4),IF($G92="نعم",INDEX(Reminders,2),IF($H92="نعم",INDEX(Reminders,3),INDEX(Reminders,1)))))</f>
        <v/>
      </c>
      <c r="O92" s="14">
        <f>IF($A92="","",$A92-WEEKDAY($A92,1)+1)</f>
        <v/>
      </c>
      <c r="P92" s="15">
        <f>IF($A92="","",IF($J92=INDEX(Outcomes,2),1,0))</f>
        <v/>
      </c>
      <c r="Q92" s="15">
        <f>IF($A92="","",IF(OR($J92=INDEX(Outcomes,2),$J92=INDEX(Outcomes,3)),1,0))</f>
        <v/>
      </c>
    </row>
    <row r="93">
      <c r="A93" s="12" t="n">
        <v>46244</v>
      </c>
      <c r="B93" s="4" t="inlineStr">
        <is>
          <t>مهند البراك</t>
        </is>
      </c>
      <c r="C93" s="4" t="inlineStr">
        <is>
          <t>054 235 2987</t>
        </is>
      </c>
      <c r="D93" s="4" t="inlineStr">
        <is>
          <t>د. سارة الحربي</t>
        </is>
      </c>
      <c r="E93" s="4" t="inlineStr">
        <is>
          <t>كشف استشاري</t>
        </is>
      </c>
      <c r="F93" s="4" t="inlineStr">
        <is>
          <t>تحويل من طبيب</t>
        </is>
      </c>
      <c r="G93" s="4" t="inlineStr">
        <is>
          <t>لا</t>
        </is>
      </c>
      <c r="H93" s="4" t="inlineStr">
        <is>
          <t>لا</t>
        </is>
      </c>
      <c r="I93" s="4" t="inlineStr">
        <is>
          <t>لا</t>
        </is>
      </c>
      <c r="J93" s="4" t="inlineStr">
        <is>
          <t>غياب</t>
        </is>
      </c>
      <c r="K93" s="12" t="n"/>
      <c r="L93" s="13" t="n"/>
      <c r="M93" s="7">
        <f>IF($A93="","",INDEX(DayNames,WEEKDAY($A93,2)))</f>
        <v/>
      </c>
      <c r="N93" s="7">
        <f>IF($A93="","",IF(AND($G93="نعم",$H93="نعم"),INDEX(Reminders,4),IF($G93="نعم",INDEX(Reminders,2),IF($H93="نعم",INDEX(Reminders,3),INDEX(Reminders,1)))))</f>
        <v/>
      </c>
      <c r="O93" s="14">
        <f>IF($A93="","",$A93-WEEKDAY($A93,1)+1)</f>
        <v/>
      </c>
      <c r="P93" s="15">
        <f>IF($A93="","",IF($J93=INDEX(Outcomes,2),1,0))</f>
        <v/>
      </c>
      <c r="Q93" s="15">
        <f>IF($A93="","",IF(OR($J93=INDEX(Outcomes,2),$J93=INDEX(Outcomes,3)),1,0))</f>
        <v/>
      </c>
    </row>
    <row r="94">
      <c r="A94" s="12" t="n">
        <v>46244</v>
      </c>
      <c r="B94" s="4" t="inlineStr">
        <is>
          <t>عبدالعزيز الفهد</t>
        </is>
      </c>
      <c r="C94" s="4" t="inlineStr">
        <is>
          <t>053 257 5272</t>
        </is>
      </c>
      <c r="D94" s="4" t="inlineStr">
        <is>
          <t>د. نورة السبيعي</t>
        </is>
      </c>
      <c r="E94" s="4" t="inlineStr">
        <is>
          <t>جلسة ليزر</t>
        </is>
      </c>
      <c r="F94" s="4" t="inlineStr">
        <is>
          <t>هاتف</t>
        </is>
      </c>
      <c r="G94" s="4" t="inlineStr">
        <is>
          <t>لا</t>
        </is>
      </c>
      <c r="H94" s="4" t="inlineStr">
        <is>
          <t>لا</t>
        </is>
      </c>
      <c r="I94" s="4" t="inlineStr">
        <is>
          <t>لا</t>
        </is>
      </c>
      <c r="J94" s="4" t="inlineStr">
        <is>
          <t>أُعيد حجزه</t>
        </is>
      </c>
      <c r="K94" s="12" t="n">
        <v>46247</v>
      </c>
      <c r="L94" s="13" t="n"/>
      <c r="M94" s="7">
        <f>IF($A94="","",INDEX(DayNames,WEEKDAY($A94,2)))</f>
        <v/>
      </c>
      <c r="N94" s="7">
        <f>IF($A94="","",IF(AND($G94="نعم",$H94="نعم"),INDEX(Reminders,4),IF($G94="نعم",INDEX(Reminders,2),IF($H94="نعم",INDEX(Reminders,3),INDEX(Reminders,1)))))</f>
        <v/>
      </c>
      <c r="O94" s="14">
        <f>IF($A94="","",$A94-WEEKDAY($A94,1)+1)</f>
        <v/>
      </c>
      <c r="P94" s="15">
        <f>IF($A94="","",IF($J94=INDEX(Outcomes,2),1,0))</f>
        <v/>
      </c>
      <c r="Q94" s="15">
        <f>IF($A94="","",IF(OR($J94=INDEX(Outcomes,2),$J94=INDEX(Outcomes,3)),1,0))</f>
        <v/>
      </c>
    </row>
    <row r="95">
      <c r="A95" s="12" t="n">
        <v>46244</v>
      </c>
      <c r="B95" s="4" t="inlineStr">
        <is>
          <t>حسام المحمدي</t>
        </is>
      </c>
      <c r="C95" s="4" t="inlineStr">
        <is>
          <t>053 690 9892</t>
        </is>
      </c>
      <c r="D95" s="4" t="inlineStr">
        <is>
          <t>د. نورة السبيعي</t>
        </is>
      </c>
      <c r="E95" s="4" t="inlineStr">
        <is>
          <t>جلسة ليزر</t>
        </is>
      </c>
      <c r="F95" s="4" t="inlineStr">
        <is>
          <t>واتساب</t>
        </is>
      </c>
      <c r="G95" s="4" t="inlineStr">
        <is>
          <t>لا</t>
        </is>
      </c>
      <c r="H95" s="4" t="inlineStr">
        <is>
          <t>لا</t>
        </is>
      </c>
      <c r="I95" s="4" t="inlineStr">
        <is>
          <t>لا</t>
        </is>
      </c>
      <c r="J95" s="4" t="inlineStr">
        <is>
          <t>حضر</t>
        </is>
      </c>
      <c r="K95" s="12" t="n"/>
      <c r="L95" s="13" t="n"/>
      <c r="M95" s="7">
        <f>IF($A95="","",INDEX(DayNames,WEEKDAY($A95,2)))</f>
        <v/>
      </c>
      <c r="N95" s="7">
        <f>IF($A95="","",IF(AND($G95="نعم",$H95="نعم"),INDEX(Reminders,4),IF($G95="نعم",INDEX(Reminders,2),IF($H95="نعم",INDEX(Reminders,3),INDEX(Reminders,1)))))</f>
        <v/>
      </c>
      <c r="O95" s="14">
        <f>IF($A95="","",$A95-WEEKDAY($A95,1)+1)</f>
        <v/>
      </c>
      <c r="P95" s="15">
        <f>IF($A95="","",IF($J95=INDEX(Outcomes,2),1,0))</f>
        <v/>
      </c>
      <c r="Q95" s="15">
        <f>IF($A95="","",IF(OR($J95=INDEX(Outcomes,2),$J95=INDEX(Outcomes,3)),1,0))</f>
        <v/>
      </c>
    </row>
    <row r="96">
      <c r="A96" s="12" t="n">
        <v>46244</v>
      </c>
      <c r="B96" s="4" t="inlineStr">
        <is>
          <t>راكان العجمي</t>
        </is>
      </c>
      <c r="C96" s="4" t="inlineStr">
        <is>
          <t>053 101 7047</t>
        </is>
      </c>
      <c r="D96" s="4" t="inlineStr">
        <is>
          <t>د. خالد يوسف</t>
        </is>
      </c>
      <c r="E96" s="4" t="inlineStr">
        <is>
          <t>كشف استشاري</t>
        </is>
      </c>
      <c r="F96" s="4" t="inlineStr">
        <is>
          <t>تحويل من طبيب</t>
        </is>
      </c>
      <c r="G96" s="4" t="inlineStr">
        <is>
          <t>لا</t>
        </is>
      </c>
      <c r="H96" s="4" t="inlineStr">
        <is>
          <t>لا</t>
        </is>
      </c>
      <c r="I96" s="4" t="inlineStr">
        <is>
          <t>لا</t>
        </is>
      </c>
      <c r="J96" s="4" t="inlineStr">
        <is>
          <t>حضر</t>
        </is>
      </c>
      <c r="K96" s="12" t="n"/>
      <c r="L96" s="13" t="n"/>
      <c r="M96" s="7">
        <f>IF($A96="","",INDEX(DayNames,WEEKDAY($A96,2)))</f>
        <v/>
      </c>
      <c r="N96" s="7">
        <f>IF($A96="","",IF(AND($G96="نعم",$H96="نعم"),INDEX(Reminders,4),IF($G96="نعم",INDEX(Reminders,2),IF($H96="نعم",INDEX(Reminders,3),INDEX(Reminders,1)))))</f>
        <v/>
      </c>
      <c r="O96" s="14">
        <f>IF($A96="","",$A96-WEEKDAY($A96,1)+1)</f>
        <v/>
      </c>
      <c r="P96" s="15">
        <f>IF($A96="","",IF($J96=INDEX(Outcomes,2),1,0))</f>
        <v/>
      </c>
      <c r="Q96" s="15">
        <f>IF($A96="","",IF(OR($J96=INDEX(Outcomes,2),$J96=INDEX(Outcomes,3)),1,0))</f>
        <v/>
      </c>
    </row>
    <row r="97">
      <c r="A97" s="12" t="n">
        <v>46244</v>
      </c>
      <c r="B97" s="4" t="inlineStr">
        <is>
          <t>العنود الرويلي</t>
        </is>
      </c>
      <c r="C97" s="4" t="inlineStr">
        <is>
          <t>050 665 7357</t>
        </is>
      </c>
      <c r="D97" s="4" t="inlineStr">
        <is>
          <t>د. محمد عادل</t>
        </is>
      </c>
      <c r="E97" s="4" t="inlineStr">
        <is>
          <t>تنظيف بشرة</t>
        </is>
      </c>
      <c r="F97" s="4" t="inlineStr">
        <is>
          <t>واتساب</t>
        </is>
      </c>
      <c r="G97" s="4" t="inlineStr">
        <is>
          <t>لا</t>
        </is>
      </c>
      <c r="H97" s="4" t="inlineStr">
        <is>
          <t>لا</t>
        </is>
      </c>
      <c r="I97" s="4" t="inlineStr">
        <is>
          <t>لا</t>
        </is>
      </c>
      <c r="J97" s="4" t="inlineStr">
        <is>
          <t>حضر</t>
        </is>
      </c>
      <c r="K97" s="12" t="n"/>
      <c r="L97" s="13" t="n"/>
      <c r="M97" s="7">
        <f>IF($A97="","",INDEX(DayNames,WEEKDAY($A97,2)))</f>
        <v/>
      </c>
      <c r="N97" s="7">
        <f>IF($A97="","",IF(AND($G97="نعم",$H97="نعم"),INDEX(Reminders,4),IF($G97="نعم",INDEX(Reminders,2),IF($H97="نعم",INDEX(Reminders,3),INDEX(Reminders,1)))))</f>
        <v/>
      </c>
      <c r="O97" s="14">
        <f>IF($A97="","",$A97-WEEKDAY($A97,1)+1)</f>
        <v/>
      </c>
      <c r="P97" s="15">
        <f>IF($A97="","",IF($J97=INDEX(Outcomes,2),1,0))</f>
        <v/>
      </c>
      <c r="Q97" s="15">
        <f>IF($A97="","",IF(OR($J97=INDEX(Outcomes,2),$J97=INDEX(Outcomes,3)),1,0))</f>
        <v/>
      </c>
    </row>
    <row r="98">
      <c r="A98" s="12" t="n">
        <v>46244</v>
      </c>
      <c r="B98" s="4" t="inlineStr">
        <is>
          <t>سامي الغنام</t>
        </is>
      </c>
      <c r="C98" s="4" t="inlineStr">
        <is>
          <t>053 945 7037</t>
        </is>
      </c>
      <c r="D98" s="4" t="inlineStr">
        <is>
          <t>د. محمد عادل</t>
        </is>
      </c>
      <c r="E98" s="4" t="inlineStr">
        <is>
          <t>جلسة ليزر</t>
        </is>
      </c>
      <c r="F98" s="4" t="inlineStr">
        <is>
          <t>تحويل من طبيب</t>
        </is>
      </c>
      <c r="G98" s="4" t="inlineStr">
        <is>
          <t>لا</t>
        </is>
      </c>
      <c r="H98" s="4" t="inlineStr">
        <is>
          <t>لا</t>
        </is>
      </c>
      <c r="I98" s="4" t="inlineStr">
        <is>
          <t>لا</t>
        </is>
      </c>
      <c r="J98" s="4" t="inlineStr">
        <is>
          <t>حضر</t>
        </is>
      </c>
      <c r="K98" s="12" t="n"/>
      <c r="L98" s="13" t="n"/>
      <c r="M98" s="7">
        <f>IF($A98="","",INDEX(DayNames,WEEKDAY($A98,2)))</f>
        <v/>
      </c>
      <c r="N98" s="7">
        <f>IF($A98="","",IF(AND($G98="نعم",$H98="نعم"),INDEX(Reminders,4),IF($G98="نعم",INDEX(Reminders,2),IF($H98="نعم",INDEX(Reminders,3),INDEX(Reminders,1)))))</f>
        <v/>
      </c>
      <c r="O98" s="14">
        <f>IF($A98="","",$A98-WEEKDAY($A98,1)+1)</f>
        <v/>
      </c>
      <c r="P98" s="15">
        <f>IF($A98="","",IF($J98=INDEX(Outcomes,2),1,0))</f>
        <v/>
      </c>
      <c r="Q98" s="15">
        <f>IF($A98="","",IF(OR($J98=INDEX(Outcomes,2),$J98=INDEX(Outcomes,3)),1,0))</f>
        <v/>
      </c>
    </row>
    <row r="99">
      <c r="A99" s="12" t="n">
        <v>46244</v>
      </c>
      <c r="B99" s="4" t="inlineStr">
        <is>
          <t>سمر العيسى</t>
        </is>
      </c>
      <c r="C99" s="4" t="inlineStr">
        <is>
          <t>055 854 8831</t>
        </is>
      </c>
      <c r="D99" s="4" t="inlineStr">
        <is>
          <t>د. ليلى القحطاني</t>
        </is>
      </c>
      <c r="E99" s="4" t="inlineStr">
        <is>
          <t>جلسة علاج طبيعي</t>
        </is>
      </c>
      <c r="F99" s="4" t="inlineStr">
        <is>
          <t>هاتف</t>
        </is>
      </c>
      <c r="G99" s="4" t="inlineStr">
        <is>
          <t>لا</t>
        </is>
      </c>
      <c r="H99" s="4" t="inlineStr">
        <is>
          <t>لا</t>
        </is>
      </c>
      <c r="I99" s="4" t="inlineStr">
        <is>
          <t>لا</t>
        </is>
      </c>
      <c r="J99" s="4" t="inlineStr">
        <is>
          <t>حضر</t>
        </is>
      </c>
      <c r="K99" s="12" t="n"/>
      <c r="L99" s="13" t="n"/>
      <c r="M99" s="7">
        <f>IF($A99="","",INDEX(DayNames,WEEKDAY($A99,2)))</f>
        <v/>
      </c>
      <c r="N99" s="7">
        <f>IF($A99="","",IF(AND($G99="نعم",$H99="نعم"),INDEX(Reminders,4),IF($G99="نعم",INDEX(Reminders,2),IF($H99="نعم",INDEX(Reminders,3),INDEX(Reminders,1)))))</f>
        <v/>
      </c>
      <c r="O99" s="14">
        <f>IF($A99="","",$A99-WEEKDAY($A99,1)+1)</f>
        <v/>
      </c>
      <c r="P99" s="15">
        <f>IF($A99="","",IF($J99=INDEX(Outcomes,2),1,0))</f>
        <v/>
      </c>
      <c r="Q99" s="15">
        <f>IF($A99="","",IF(OR($J99=INDEX(Outcomes,2),$J99=INDEX(Outcomes,3)),1,0))</f>
        <v/>
      </c>
    </row>
    <row r="100">
      <c r="A100" s="12" t="n">
        <v>46244</v>
      </c>
      <c r="B100" s="4" t="inlineStr">
        <is>
          <t>جواهر الحمدان</t>
        </is>
      </c>
      <c r="C100" s="4" t="inlineStr">
        <is>
          <t>055 905 3551</t>
        </is>
      </c>
      <c r="D100" s="4" t="inlineStr">
        <is>
          <t>د. ليلى القحطاني</t>
        </is>
      </c>
      <c r="E100" s="4" t="inlineStr">
        <is>
          <t>جلسة علاج طبيعي</t>
        </is>
      </c>
      <c r="F100" s="4" t="inlineStr">
        <is>
          <t>تحويل من طبيب</t>
        </is>
      </c>
      <c r="G100" s="4" t="inlineStr">
        <is>
          <t>لا</t>
        </is>
      </c>
      <c r="H100" s="4" t="inlineStr">
        <is>
          <t>لا</t>
        </is>
      </c>
      <c r="I100" s="4" t="inlineStr">
        <is>
          <t>لا</t>
        </is>
      </c>
      <c r="J100" s="4" t="inlineStr">
        <is>
          <t>حضر</t>
        </is>
      </c>
      <c r="K100" s="12" t="n"/>
      <c r="L100" s="13" t="n"/>
      <c r="M100" s="7">
        <f>IF($A100="","",INDEX(DayNames,WEEKDAY($A100,2)))</f>
        <v/>
      </c>
      <c r="N100" s="7">
        <f>IF($A100="","",IF(AND($G100="نعم",$H100="نعم"),INDEX(Reminders,4),IF($G100="نعم",INDEX(Reminders,2),IF($H100="نعم",INDEX(Reminders,3),INDEX(Reminders,1)))))</f>
        <v/>
      </c>
      <c r="O100" s="14">
        <f>IF($A100="","",$A100-WEEKDAY($A100,1)+1)</f>
        <v/>
      </c>
      <c r="P100" s="15">
        <f>IF($A100="","",IF($J100=INDEX(Outcomes,2),1,0))</f>
        <v/>
      </c>
      <c r="Q100" s="15">
        <f>IF($A100="","",IF(OR($J100=INDEX(Outcomes,2),$J100=INDEX(Outcomes,3)),1,0))</f>
        <v/>
      </c>
    </row>
    <row r="101">
      <c r="A101" s="12" t="n">
        <v>46244</v>
      </c>
      <c r="B101" s="4" t="inlineStr">
        <is>
          <t>أنس الخثلان</t>
        </is>
      </c>
      <c r="C101" s="4" t="inlineStr">
        <is>
          <t>055 698 3363</t>
        </is>
      </c>
      <c r="D101" s="4" t="inlineStr">
        <is>
          <t>د. أحمد منصور</t>
        </is>
      </c>
      <c r="E101" s="4" t="inlineStr">
        <is>
          <t>بوتوكس</t>
        </is>
      </c>
      <c r="F101" s="4" t="inlineStr">
        <is>
          <t>هاتف</t>
        </is>
      </c>
      <c r="G101" s="4" t="inlineStr">
        <is>
          <t>لا</t>
        </is>
      </c>
      <c r="H101" s="4" t="inlineStr">
        <is>
          <t>لا</t>
        </is>
      </c>
      <c r="I101" s="4" t="inlineStr">
        <is>
          <t>لا</t>
        </is>
      </c>
      <c r="J101" s="4" t="inlineStr">
        <is>
          <t>أُعيد حجزه</t>
        </is>
      </c>
      <c r="K101" s="12" t="n">
        <v>46247</v>
      </c>
      <c r="L101" s="13" t="n"/>
      <c r="M101" s="7">
        <f>IF($A101="","",INDEX(DayNames,WEEKDAY($A101,2)))</f>
        <v/>
      </c>
      <c r="N101" s="7">
        <f>IF($A101="","",IF(AND($G101="نعم",$H101="نعم"),INDEX(Reminders,4),IF($G101="نعم",INDEX(Reminders,2),IF($H101="نعم",INDEX(Reminders,3),INDEX(Reminders,1)))))</f>
        <v/>
      </c>
      <c r="O101" s="14">
        <f>IF($A101="","",$A101-WEEKDAY($A101,1)+1)</f>
        <v/>
      </c>
      <c r="P101" s="15">
        <f>IF($A101="","",IF($J101=INDEX(Outcomes,2),1,0))</f>
        <v/>
      </c>
      <c r="Q101" s="15">
        <f>IF($A101="","",IF(OR($J101=INDEX(Outcomes,2),$J101=INDEX(Outcomes,3)),1,0))</f>
        <v/>
      </c>
    </row>
    <row r="102">
      <c r="A102" s="12" t="n">
        <v>46244</v>
      </c>
      <c r="B102" s="4" t="inlineStr">
        <is>
          <t>راكان العجمي</t>
        </is>
      </c>
      <c r="C102" s="4" t="inlineStr">
        <is>
          <t>054 777 1652</t>
        </is>
      </c>
      <c r="D102" s="4" t="inlineStr">
        <is>
          <t>د. سارة الحربي</t>
        </is>
      </c>
      <c r="E102" s="4" t="inlineStr">
        <is>
          <t>تنظيف بشرة</t>
        </is>
      </c>
      <c r="F102" s="4" t="inlineStr">
        <is>
          <t>واتساب</t>
        </is>
      </c>
      <c r="G102" s="4" t="inlineStr">
        <is>
          <t>لا</t>
        </is>
      </c>
      <c r="H102" s="4" t="inlineStr">
        <is>
          <t>لا</t>
        </is>
      </c>
      <c r="I102" s="4" t="inlineStr">
        <is>
          <t>لا</t>
        </is>
      </c>
      <c r="J102" s="4" t="inlineStr">
        <is>
          <t>حضر</t>
        </is>
      </c>
      <c r="K102" s="12" t="n"/>
      <c r="L102" s="13" t="n"/>
      <c r="M102" s="7">
        <f>IF($A102="","",INDEX(DayNames,WEEKDAY($A102,2)))</f>
        <v/>
      </c>
      <c r="N102" s="7">
        <f>IF($A102="","",IF(AND($G102="نعم",$H102="نعم"),INDEX(Reminders,4),IF($G102="نعم",INDEX(Reminders,2),IF($H102="نعم",INDEX(Reminders,3),INDEX(Reminders,1)))))</f>
        <v/>
      </c>
      <c r="O102" s="14">
        <f>IF($A102="","",$A102-WEEKDAY($A102,1)+1)</f>
        <v/>
      </c>
      <c r="P102" s="15">
        <f>IF($A102="","",IF($J102=INDEX(Outcomes,2),1,0))</f>
        <v/>
      </c>
      <c r="Q102" s="15">
        <f>IF($A102="","",IF(OR($J102=INDEX(Outcomes,2),$J102=INDEX(Outcomes,3)),1,0))</f>
        <v/>
      </c>
    </row>
    <row r="103">
      <c r="A103" s="12" t="n">
        <v>46244</v>
      </c>
      <c r="B103" s="4" t="inlineStr">
        <is>
          <t>جواهر الحمدان</t>
        </is>
      </c>
      <c r="C103" s="4" t="inlineStr">
        <is>
          <t>054 856 6645</t>
        </is>
      </c>
      <c r="D103" s="4" t="inlineStr">
        <is>
          <t>د. ليلى القحطاني</t>
        </is>
      </c>
      <c r="E103" s="4" t="inlineStr">
        <is>
          <t>كشف استشاري</t>
        </is>
      </c>
      <c r="F103" s="4" t="inlineStr">
        <is>
          <t>الموقع الإلكتروني</t>
        </is>
      </c>
      <c r="G103" s="4" t="inlineStr">
        <is>
          <t>لا</t>
        </is>
      </c>
      <c r="H103" s="4" t="inlineStr">
        <is>
          <t>لا</t>
        </is>
      </c>
      <c r="I103" s="4" t="inlineStr">
        <is>
          <t>لا</t>
        </is>
      </c>
      <c r="J103" s="4" t="inlineStr">
        <is>
          <t>حضر</t>
        </is>
      </c>
      <c r="K103" s="12" t="n"/>
      <c r="L103" s="13" t="n"/>
      <c r="M103" s="7">
        <f>IF($A103="","",INDEX(DayNames,WEEKDAY($A103,2)))</f>
        <v/>
      </c>
      <c r="N103" s="7">
        <f>IF($A103="","",IF(AND($G103="نعم",$H103="نعم"),INDEX(Reminders,4),IF($G103="نعم",INDEX(Reminders,2),IF($H103="نعم",INDEX(Reminders,3),INDEX(Reminders,1)))))</f>
        <v/>
      </c>
      <c r="O103" s="14">
        <f>IF($A103="","",$A103-WEEKDAY($A103,1)+1)</f>
        <v/>
      </c>
      <c r="P103" s="15">
        <f>IF($A103="","",IF($J103=INDEX(Outcomes,2),1,0))</f>
        <v/>
      </c>
      <c r="Q103" s="15">
        <f>IF($A103="","",IF(OR($J103=INDEX(Outcomes,2),$J103=INDEX(Outcomes,3)),1,0))</f>
        <v/>
      </c>
    </row>
    <row r="104">
      <c r="A104" s="12" t="n">
        <v>46244</v>
      </c>
      <c r="B104" s="4" t="inlineStr">
        <is>
          <t>العنود الرويلي</t>
        </is>
      </c>
      <c r="C104" s="4" t="inlineStr">
        <is>
          <t>055 308 2913</t>
        </is>
      </c>
      <c r="D104" s="4" t="inlineStr">
        <is>
          <t>د. ليلى القحطاني</t>
        </is>
      </c>
      <c r="E104" s="4" t="inlineStr">
        <is>
          <t>كشف متابعة</t>
        </is>
      </c>
      <c r="F104" s="4" t="inlineStr">
        <is>
          <t>هاتف</t>
        </is>
      </c>
      <c r="G104" s="4" t="inlineStr">
        <is>
          <t>لا</t>
        </is>
      </c>
      <c r="H104" s="4" t="inlineStr">
        <is>
          <t>لا</t>
        </is>
      </c>
      <c r="I104" s="4" t="inlineStr">
        <is>
          <t>لا</t>
        </is>
      </c>
      <c r="J104" s="4" t="inlineStr">
        <is>
          <t>حضر</t>
        </is>
      </c>
      <c r="K104" s="12" t="n"/>
      <c r="L104" s="13" t="n"/>
      <c r="M104" s="7">
        <f>IF($A104="","",INDEX(DayNames,WEEKDAY($A104,2)))</f>
        <v/>
      </c>
      <c r="N104" s="7">
        <f>IF($A104="","",IF(AND($G104="نعم",$H104="نعم"),INDEX(Reminders,4),IF($G104="نعم",INDEX(Reminders,2),IF($H104="نعم",INDEX(Reminders,3),INDEX(Reminders,1)))))</f>
        <v/>
      </c>
      <c r="O104" s="14">
        <f>IF($A104="","",$A104-WEEKDAY($A104,1)+1)</f>
        <v/>
      </c>
      <c r="P104" s="15">
        <f>IF($A104="","",IF($J104=INDEX(Outcomes,2),1,0))</f>
        <v/>
      </c>
      <c r="Q104" s="15">
        <f>IF($A104="","",IF(OR($J104=INDEX(Outcomes,2),$J104=INDEX(Outcomes,3)),1,0))</f>
        <v/>
      </c>
    </row>
    <row r="105">
      <c r="A105" s="12" t="n">
        <v>46244</v>
      </c>
      <c r="B105" s="4" t="inlineStr">
        <is>
          <t>عادل النفيعي</t>
        </is>
      </c>
      <c r="C105" s="4" t="inlineStr">
        <is>
          <t>050 991 5730</t>
        </is>
      </c>
      <c r="D105" s="4" t="inlineStr">
        <is>
          <t>د. سارة الحربي</t>
        </is>
      </c>
      <c r="E105" s="4" t="inlineStr">
        <is>
          <t>جلسة علاج طبيعي</t>
        </is>
      </c>
      <c r="F105" s="4" t="inlineStr">
        <is>
          <t>الموقع الإلكتروني</t>
        </is>
      </c>
      <c r="G105" s="4" t="inlineStr">
        <is>
          <t>لا</t>
        </is>
      </c>
      <c r="H105" s="4" t="inlineStr">
        <is>
          <t>لا</t>
        </is>
      </c>
      <c r="I105" s="4" t="inlineStr">
        <is>
          <t>لا</t>
        </is>
      </c>
      <c r="J105" s="4" t="inlineStr">
        <is>
          <t>حضر</t>
        </is>
      </c>
      <c r="K105" s="12" t="n"/>
      <c r="L105" s="13" t="n"/>
      <c r="M105" s="7">
        <f>IF($A105="","",INDEX(DayNames,WEEKDAY($A105,2)))</f>
        <v/>
      </c>
      <c r="N105" s="7">
        <f>IF($A105="","",IF(AND($G105="نعم",$H105="نعم"),INDEX(Reminders,4),IF($G105="نعم",INDEX(Reminders,2),IF($H105="نعم",INDEX(Reminders,3),INDEX(Reminders,1)))))</f>
        <v/>
      </c>
      <c r="O105" s="14">
        <f>IF($A105="","",$A105-WEEKDAY($A105,1)+1)</f>
        <v/>
      </c>
      <c r="P105" s="15">
        <f>IF($A105="","",IF($J105=INDEX(Outcomes,2),1,0))</f>
        <v/>
      </c>
      <c r="Q105" s="15">
        <f>IF($A105="","",IF(OR($J105=INDEX(Outcomes,2),$J105=INDEX(Outcomes,3)),1,0))</f>
        <v/>
      </c>
    </row>
    <row r="106">
      <c r="A106" s="12" t="n">
        <v>46244</v>
      </c>
      <c r="B106" s="4" t="inlineStr">
        <is>
          <t>ريناد الجبر</t>
        </is>
      </c>
      <c r="C106" s="4" t="inlineStr">
        <is>
          <t>050 888 9968</t>
        </is>
      </c>
      <c r="D106" s="4" t="inlineStr">
        <is>
          <t>د. نورة السبيعي</t>
        </is>
      </c>
      <c r="E106" s="4" t="inlineStr">
        <is>
          <t>كشف استشاري</t>
        </is>
      </c>
      <c r="F106" s="4" t="inlineStr">
        <is>
          <t>واتساب</t>
        </is>
      </c>
      <c r="G106" s="4" t="inlineStr">
        <is>
          <t>لا</t>
        </is>
      </c>
      <c r="H106" s="4" t="inlineStr">
        <is>
          <t>لا</t>
        </is>
      </c>
      <c r="I106" s="4" t="inlineStr">
        <is>
          <t>لا</t>
        </is>
      </c>
      <c r="J106" s="4" t="inlineStr">
        <is>
          <t>حضر</t>
        </is>
      </c>
      <c r="K106" s="12" t="n"/>
      <c r="L106" s="13" t="n"/>
      <c r="M106" s="7">
        <f>IF($A106="","",INDEX(DayNames,WEEKDAY($A106,2)))</f>
        <v/>
      </c>
      <c r="N106" s="7">
        <f>IF($A106="","",IF(AND($G106="نعم",$H106="نعم"),INDEX(Reminders,4),IF($G106="نعم",INDEX(Reminders,2),IF($H106="نعم",INDEX(Reminders,3),INDEX(Reminders,1)))))</f>
        <v/>
      </c>
      <c r="O106" s="14">
        <f>IF($A106="","",$A106-WEEKDAY($A106,1)+1)</f>
        <v/>
      </c>
      <c r="P106" s="15">
        <f>IF($A106="","",IF($J106=INDEX(Outcomes,2),1,0))</f>
        <v/>
      </c>
      <c r="Q106" s="15">
        <f>IF($A106="","",IF(OR($J106=INDEX(Outcomes,2),$J106=INDEX(Outcomes,3)),1,0))</f>
        <v/>
      </c>
    </row>
    <row r="107">
      <c r="A107" s="12" t="n">
        <v>46245</v>
      </c>
      <c r="B107" s="4" t="inlineStr">
        <is>
          <t>شذى الحربي</t>
        </is>
      </c>
      <c r="C107" s="4" t="inlineStr">
        <is>
          <t>053 510 8216</t>
        </is>
      </c>
      <c r="D107" s="4" t="inlineStr">
        <is>
          <t>د. نورة السبيعي</t>
        </is>
      </c>
      <c r="E107" s="4" t="inlineStr">
        <is>
          <t>بوتوكس</t>
        </is>
      </c>
      <c r="F107" s="4" t="inlineStr">
        <is>
          <t>إنستغرام</t>
        </is>
      </c>
      <c r="G107" s="4" t="inlineStr">
        <is>
          <t>لا</t>
        </is>
      </c>
      <c r="H107" s="4" t="inlineStr">
        <is>
          <t>لا</t>
        </is>
      </c>
      <c r="I107" s="4" t="inlineStr">
        <is>
          <t>لا</t>
        </is>
      </c>
      <c r="J107" s="4" t="inlineStr">
        <is>
          <t>حضر</t>
        </is>
      </c>
      <c r="K107" s="12" t="n"/>
      <c r="L107" s="13" t="n"/>
      <c r="M107" s="7">
        <f>IF($A107="","",INDEX(DayNames,WEEKDAY($A107,2)))</f>
        <v/>
      </c>
      <c r="N107" s="7">
        <f>IF($A107="","",IF(AND($G107="نعم",$H107="نعم"),INDEX(Reminders,4),IF($G107="نعم",INDEX(Reminders,2),IF($H107="نعم",INDEX(Reminders,3),INDEX(Reminders,1)))))</f>
        <v/>
      </c>
      <c r="O107" s="14">
        <f>IF($A107="","",$A107-WEEKDAY($A107,1)+1)</f>
        <v/>
      </c>
      <c r="P107" s="15">
        <f>IF($A107="","",IF($J107=INDEX(Outcomes,2),1,0))</f>
        <v/>
      </c>
      <c r="Q107" s="15">
        <f>IF($A107="","",IF(OR($J107=INDEX(Outcomes,2),$J107=INDEX(Outcomes,3)),1,0))</f>
        <v/>
      </c>
    </row>
    <row r="108">
      <c r="A108" s="12" t="n">
        <v>46245</v>
      </c>
      <c r="B108" s="4" t="inlineStr">
        <is>
          <t>شذى الحربي</t>
        </is>
      </c>
      <c r="C108" s="4" t="inlineStr">
        <is>
          <t>054 205 8585</t>
        </is>
      </c>
      <c r="D108" s="4" t="inlineStr">
        <is>
          <t>د. نورة السبيعي</t>
        </is>
      </c>
      <c r="E108" s="4" t="inlineStr">
        <is>
          <t>كشف استشاري</t>
        </is>
      </c>
      <c r="F108" s="4" t="inlineStr">
        <is>
          <t>واتساب</t>
        </is>
      </c>
      <c r="G108" s="4" t="inlineStr">
        <is>
          <t>لا</t>
        </is>
      </c>
      <c r="H108" s="4" t="inlineStr">
        <is>
          <t>لا</t>
        </is>
      </c>
      <c r="I108" s="4" t="inlineStr">
        <is>
          <t>نعم</t>
        </is>
      </c>
      <c r="J108" s="4" t="inlineStr">
        <is>
          <t>حضر</t>
        </is>
      </c>
      <c r="K108" s="12" t="n"/>
      <c r="L108" s="13" t="n"/>
      <c r="M108" s="7">
        <f>IF($A108="","",INDEX(DayNames,WEEKDAY($A108,2)))</f>
        <v/>
      </c>
      <c r="N108" s="7">
        <f>IF($A108="","",IF(AND($G108="نعم",$H108="نعم"),INDEX(Reminders,4),IF($G108="نعم",INDEX(Reminders,2),IF($H108="نعم",INDEX(Reminders,3),INDEX(Reminders,1)))))</f>
        <v/>
      </c>
      <c r="O108" s="14">
        <f>IF($A108="","",$A108-WEEKDAY($A108,1)+1)</f>
        <v/>
      </c>
      <c r="P108" s="15">
        <f>IF($A108="","",IF($J108=INDEX(Outcomes,2),1,0))</f>
        <v/>
      </c>
      <c r="Q108" s="15">
        <f>IF($A108="","",IF(OR($J108=INDEX(Outcomes,2),$J108=INDEX(Outcomes,3)),1,0))</f>
        <v/>
      </c>
    </row>
    <row r="109">
      <c r="A109" s="12" t="n">
        <v>46245</v>
      </c>
      <c r="B109" s="4" t="inlineStr">
        <is>
          <t>إبراهيم الشايع</t>
        </is>
      </c>
      <c r="C109" s="4" t="inlineStr">
        <is>
          <t>054 978 4778</t>
        </is>
      </c>
      <c r="D109" s="4" t="inlineStr">
        <is>
          <t>د. نورة السبيعي</t>
        </is>
      </c>
      <c r="E109" s="4" t="inlineStr">
        <is>
          <t>كشف متابعة</t>
        </is>
      </c>
      <c r="F109" s="4" t="inlineStr">
        <is>
          <t>هاتف</t>
        </is>
      </c>
      <c r="G109" s="4" t="inlineStr">
        <is>
          <t>لا</t>
        </is>
      </c>
      <c r="H109" s="4" t="inlineStr">
        <is>
          <t>لا</t>
        </is>
      </c>
      <c r="I109" s="4" t="inlineStr">
        <is>
          <t>لا</t>
        </is>
      </c>
      <c r="J109" s="4" t="inlineStr">
        <is>
          <t>حضر</t>
        </is>
      </c>
      <c r="K109" s="12" t="n"/>
      <c r="L109" s="13" t="n"/>
      <c r="M109" s="7">
        <f>IF($A109="","",INDEX(DayNames,WEEKDAY($A109,2)))</f>
        <v/>
      </c>
      <c r="N109" s="7">
        <f>IF($A109="","",IF(AND($G109="نعم",$H109="نعم"),INDEX(Reminders,4),IF($G109="نعم",INDEX(Reminders,2),IF($H109="نعم",INDEX(Reminders,3),INDEX(Reminders,1)))))</f>
        <v/>
      </c>
      <c r="O109" s="14">
        <f>IF($A109="","",$A109-WEEKDAY($A109,1)+1)</f>
        <v/>
      </c>
      <c r="P109" s="15">
        <f>IF($A109="","",IF($J109=INDEX(Outcomes,2),1,0))</f>
        <v/>
      </c>
      <c r="Q109" s="15">
        <f>IF($A109="","",IF(OR($J109=INDEX(Outcomes,2),$J109=INDEX(Outcomes,3)),1,0))</f>
        <v/>
      </c>
    </row>
    <row r="110">
      <c r="A110" s="12" t="n">
        <v>46245</v>
      </c>
      <c r="B110" s="4" t="inlineStr">
        <is>
          <t>راكان العجمي</t>
        </is>
      </c>
      <c r="C110" s="4" t="inlineStr">
        <is>
          <t>050 487 7654</t>
        </is>
      </c>
      <c r="D110" s="4" t="inlineStr">
        <is>
          <t>د. ليلى القحطاني</t>
        </is>
      </c>
      <c r="E110" s="4" t="inlineStr">
        <is>
          <t>بوتوكس</t>
        </is>
      </c>
      <c r="F110" s="4" t="inlineStr">
        <is>
          <t>واتساب</t>
        </is>
      </c>
      <c r="G110" s="4" t="inlineStr">
        <is>
          <t>لا</t>
        </is>
      </c>
      <c r="H110" s="4" t="inlineStr">
        <is>
          <t>لا</t>
        </is>
      </c>
      <c r="I110" s="4" t="inlineStr">
        <is>
          <t>لا</t>
        </is>
      </c>
      <c r="J110" s="4" t="inlineStr">
        <is>
          <t>حضر</t>
        </is>
      </c>
      <c r="K110" s="12" t="n"/>
      <c r="L110" s="13" t="n"/>
      <c r="M110" s="7">
        <f>IF($A110="","",INDEX(DayNames,WEEKDAY($A110,2)))</f>
        <v/>
      </c>
      <c r="N110" s="7">
        <f>IF($A110="","",IF(AND($G110="نعم",$H110="نعم"),INDEX(Reminders,4),IF($G110="نعم",INDEX(Reminders,2),IF($H110="نعم",INDEX(Reminders,3),INDEX(Reminders,1)))))</f>
        <v/>
      </c>
      <c r="O110" s="14">
        <f>IF($A110="","",$A110-WEEKDAY($A110,1)+1)</f>
        <v/>
      </c>
      <c r="P110" s="15">
        <f>IF($A110="","",IF($J110=INDEX(Outcomes,2),1,0))</f>
        <v/>
      </c>
      <c r="Q110" s="15">
        <f>IF($A110="","",IF(OR($J110=INDEX(Outcomes,2),$J110=INDEX(Outcomes,3)),1,0))</f>
        <v/>
      </c>
    </row>
    <row r="111">
      <c r="A111" s="12" t="n">
        <v>46245</v>
      </c>
      <c r="B111" s="4" t="inlineStr">
        <is>
          <t>حسام المحمدي</t>
        </is>
      </c>
      <c r="C111" s="4" t="inlineStr">
        <is>
          <t>055 951 6355</t>
        </is>
      </c>
      <c r="D111" s="4" t="inlineStr">
        <is>
          <t>د. أحمد منصور</t>
        </is>
      </c>
      <c r="E111" s="4" t="inlineStr">
        <is>
          <t>بوتوكس</t>
        </is>
      </c>
      <c r="F111" s="4" t="inlineStr">
        <is>
          <t>واتساب</t>
        </is>
      </c>
      <c r="G111" s="4" t="inlineStr">
        <is>
          <t>لا</t>
        </is>
      </c>
      <c r="H111" s="4" t="inlineStr">
        <is>
          <t>لا</t>
        </is>
      </c>
      <c r="I111" s="4" t="inlineStr">
        <is>
          <t>نعم</t>
        </is>
      </c>
      <c r="J111" s="4" t="inlineStr">
        <is>
          <t>حضر</t>
        </is>
      </c>
      <c r="K111" s="12" t="n"/>
      <c r="L111" s="13" t="n"/>
      <c r="M111" s="7">
        <f>IF($A111="","",INDEX(DayNames,WEEKDAY($A111,2)))</f>
        <v/>
      </c>
      <c r="N111" s="7">
        <f>IF($A111="","",IF(AND($G111="نعم",$H111="نعم"),INDEX(Reminders,4),IF($G111="نعم",INDEX(Reminders,2),IF($H111="نعم",INDEX(Reminders,3),INDEX(Reminders,1)))))</f>
        <v/>
      </c>
      <c r="O111" s="14">
        <f>IF($A111="","",$A111-WEEKDAY($A111,1)+1)</f>
        <v/>
      </c>
      <c r="P111" s="15">
        <f>IF($A111="","",IF($J111=INDEX(Outcomes,2),1,0))</f>
        <v/>
      </c>
      <c r="Q111" s="15">
        <f>IF($A111="","",IF(OR($J111=INDEX(Outcomes,2),$J111=INDEX(Outcomes,3)),1,0))</f>
        <v/>
      </c>
    </row>
    <row r="112">
      <c r="A112" s="12" t="n">
        <v>46245</v>
      </c>
      <c r="B112" s="4" t="inlineStr">
        <is>
          <t>وعد الأحمد</t>
        </is>
      </c>
      <c r="C112" s="4" t="inlineStr">
        <is>
          <t>053 443 5653</t>
        </is>
      </c>
      <c r="D112" s="4" t="inlineStr">
        <is>
          <t>د. أحمد منصور</t>
        </is>
      </c>
      <c r="E112" s="4" t="inlineStr">
        <is>
          <t>كشف متابعة</t>
        </is>
      </c>
      <c r="F112" s="4" t="inlineStr">
        <is>
          <t>واتساب</t>
        </is>
      </c>
      <c r="G112" s="4" t="inlineStr">
        <is>
          <t>لا</t>
        </is>
      </c>
      <c r="H112" s="4" t="inlineStr">
        <is>
          <t>لا</t>
        </is>
      </c>
      <c r="I112" s="4" t="inlineStr">
        <is>
          <t>نعم</t>
        </is>
      </c>
      <c r="J112" s="4" t="inlineStr">
        <is>
          <t>حضر</t>
        </is>
      </c>
      <c r="K112" s="12" t="n"/>
      <c r="L112" s="13" t="n"/>
      <c r="M112" s="7">
        <f>IF($A112="","",INDEX(DayNames,WEEKDAY($A112,2)))</f>
        <v/>
      </c>
      <c r="N112" s="7">
        <f>IF($A112="","",IF(AND($G112="نعم",$H112="نعم"),INDEX(Reminders,4),IF($G112="نعم",INDEX(Reminders,2),IF($H112="نعم",INDEX(Reminders,3),INDEX(Reminders,1)))))</f>
        <v/>
      </c>
      <c r="O112" s="14">
        <f>IF($A112="","",$A112-WEEKDAY($A112,1)+1)</f>
        <v/>
      </c>
      <c r="P112" s="15">
        <f>IF($A112="","",IF($J112=INDEX(Outcomes,2),1,0))</f>
        <v/>
      </c>
      <c r="Q112" s="15">
        <f>IF($A112="","",IF(OR($J112=INDEX(Outcomes,2),$J112=INDEX(Outcomes,3)),1,0))</f>
        <v/>
      </c>
    </row>
    <row r="113">
      <c r="A113" s="12" t="n">
        <v>46245</v>
      </c>
      <c r="B113" s="4" t="inlineStr">
        <is>
          <t>سمر العيسى</t>
        </is>
      </c>
      <c r="C113" s="4" t="inlineStr">
        <is>
          <t>053 584 7342</t>
        </is>
      </c>
      <c r="D113" s="4" t="inlineStr">
        <is>
          <t>د. سارة الحربي</t>
        </is>
      </c>
      <c r="E113" s="4" t="inlineStr">
        <is>
          <t>تنظيف بشرة</t>
        </is>
      </c>
      <c r="F113" s="4" t="inlineStr">
        <is>
          <t>واتساب</t>
        </is>
      </c>
      <c r="G113" s="4" t="inlineStr">
        <is>
          <t>لا</t>
        </is>
      </c>
      <c r="H113" s="4" t="inlineStr">
        <is>
          <t>لا</t>
        </is>
      </c>
      <c r="I113" s="4" t="inlineStr">
        <is>
          <t>لا</t>
        </is>
      </c>
      <c r="J113" s="4" t="inlineStr">
        <is>
          <t>أُعيد حجزه</t>
        </is>
      </c>
      <c r="K113" s="12" t="n">
        <v>46252</v>
      </c>
      <c r="L113" s="13" t="n"/>
      <c r="M113" s="7">
        <f>IF($A113="","",INDEX(DayNames,WEEKDAY($A113,2)))</f>
        <v/>
      </c>
      <c r="N113" s="7">
        <f>IF($A113="","",IF(AND($G113="نعم",$H113="نعم"),INDEX(Reminders,4),IF($G113="نعم",INDEX(Reminders,2),IF($H113="نعم",INDEX(Reminders,3),INDEX(Reminders,1)))))</f>
        <v/>
      </c>
      <c r="O113" s="14">
        <f>IF($A113="","",$A113-WEEKDAY($A113,1)+1)</f>
        <v/>
      </c>
      <c r="P113" s="15">
        <f>IF($A113="","",IF($J113=INDEX(Outcomes,2),1,0))</f>
        <v/>
      </c>
      <c r="Q113" s="15">
        <f>IF($A113="","",IF(OR($J113=INDEX(Outcomes,2),$J113=INDEX(Outcomes,3)),1,0))</f>
        <v/>
      </c>
    </row>
    <row r="114">
      <c r="A114" s="12" t="n">
        <v>46245</v>
      </c>
      <c r="B114" s="4" t="inlineStr">
        <is>
          <t>فيصل المري</t>
        </is>
      </c>
      <c r="C114" s="4" t="inlineStr">
        <is>
          <t>055 397 9625</t>
        </is>
      </c>
      <c r="D114" s="4" t="inlineStr">
        <is>
          <t>د. خالد يوسف</t>
        </is>
      </c>
      <c r="E114" s="4" t="inlineStr">
        <is>
          <t>كشف استشاري</t>
        </is>
      </c>
      <c r="F114" s="4" t="inlineStr">
        <is>
          <t>واتساب</t>
        </is>
      </c>
      <c r="G114" s="4" t="inlineStr">
        <is>
          <t>لا</t>
        </is>
      </c>
      <c r="H114" s="4" t="inlineStr">
        <is>
          <t>لا</t>
        </is>
      </c>
      <c r="I114" s="4" t="inlineStr">
        <is>
          <t>لا</t>
        </is>
      </c>
      <c r="J114" s="4" t="inlineStr">
        <is>
          <t>حضر</t>
        </is>
      </c>
      <c r="K114" s="12" t="n"/>
      <c r="L114" s="13" t="n"/>
      <c r="M114" s="7">
        <f>IF($A114="","",INDEX(DayNames,WEEKDAY($A114,2)))</f>
        <v/>
      </c>
      <c r="N114" s="7">
        <f>IF($A114="","",IF(AND($G114="نعم",$H114="نعم"),INDEX(Reminders,4),IF($G114="نعم",INDEX(Reminders,2),IF($H114="نعم",INDEX(Reminders,3),INDEX(Reminders,1)))))</f>
        <v/>
      </c>
      <c r="O114" s="14">
        <f>IF($A114="","",$A114-WEEKDAY($A114,1)+1)</f>
        <v/>
      </c>
      <c r="P114" s="15">
        <f>IF($A114="","",IF($J114=INDEX(Outcomes,2),1,0))</f>
        <v/>
      </c>
      <c r="Q114" s="15">
        <f>IF($A114="","",IF(OR($J114=INDEX(Outcomes,2),$J114=INDEX(Outcomes,3)),1,0))</f>
        <v/>
      </c>
    </row>
    <row r="115">
      <c r="A115" s="12" t="n">
        <v>46245</v>
      </c>
      <c r="B115" s="4" t="inlineStr">
        <is>
          <t>نجلاء الشريف</t>
        </is>
      </c>
      <c r="C115" s="4" t="inlineStr">
        <is>
          <t>050 901 3578</t>
        </is>
      </c>
      <c r="D115" s="4" t="inlineStr">
        <is>
          <t>د. خالد يوسف</t>
        </is>
      </c>
      <c r="E115" s="4" t="inlineStr">
        <is>
          <t>جلسة ليزر</t>
        </is>
      </c>
      <c r="F115" s="4" t="inlineStr">
        <is>
          <t>هاتف</t>
        </is>
      </c>
      <c r="G115" s="4" t="inlineStr">
        <is>
          <t>لا</t>
        </is>
      </c>
      <c r="H115" s="4" t="inlineStr">
        <is>
          <t>لا</t>
        </is>
      </c>
      <c r="I115" s="4" t="inlineStr">
        <is>
          <t>لا</t>
        </is>
      </c>
      <c r="J115" s="4" t="inlineStr">
        <is>
          <t>حضر</t>
        </is>
      </c>
      <c r="K115" s="12" t="n"/>
      <c r="L115" s="13" t="n"/>
      <c r="M115" s="7">
        <f>IF($A115="","",INDEX(DayNames,WEEKDAY($A115,2)))</f>
        <v/>
      </c>
      <c r="N115" s="7">
        <f>IF($A115="","",IF(AND($G115="نعم",$H115="نعم"),INDEX(Reminders,4),IF($G115="نعم",INDEX(Reminders,2),IF($H115="نعم",INDEX(Reminders,3),INDEX(Reminders,1)))))</f>
        <v/>
      </c>
      <c r="O115" s="14">
        <f>IF($A115="","",$A115-WEEKDAY($A115,1)+1)</f>
        <v/>
      </c>
      <c r="P115" s="15">
        <f>IF($A115="","",IF($J115=INDEX(Outcomes,2),1,0))</f>
        <v/>
      </c>
      <c r="Q115" s="15">
        <f>IF($A115="","",IF(OR($J115=INDEX(Outcomes,2),$J115=INDEX(Outcomes,3)),1,0))</f>
        <v/>
      </c>
    </row>
    <row r="116">
      <c r="A116" s="12" t="n">
        <v>46245</v>
      </c>
      <c r="B116" s="4" t="inlineStr">
        <is>
          <t>زياد الكثيري</t>
        </is>
      </c>
      <c r="C116" s="4" t="inlineStr">
        <is>
          <t>050 852 3603</t>
        </is>
      </c>
      <c r="D116" s="4" t="inlineStr">
        <is>
          <t>د. محمد عادل</t>
        </is>
      </c>
      <c r="E116" s="4" t="inlineStr">
        <is>
          <t>كشف متابعة</t>
        </is>
      </c>
      <c r="F116" s="4" t="inlineStr">
        <is>
          <t>إنستغرام</t>
        </is>
      </c>
      <c r="G116" s="4" t="inlineStr">
        <is>
          <t>لا</t>
        </is>
      </c>
      <c r="H116" s="4" t="inlineStr">
        <is>
          <t>لا</t>
        </is>
      </c>
      <c r="I116" s="4" t="inlineStr">
        <is>
          <t>لا</t>
        </is>
      </c>
      <c r="J116" s="4" t="inlineStr">
        <is>
          <t>غياب</t>
        </is>
      </c>
      <c r="K116" s="12" t="n"/>
      <c r="L116" s="13" t="n"/>
      <c r="M116" s="7">
        <f>IF($A116="","",INDEX(DayNames,WEEKDAY($A116,2)))</f>
        <v/>
      </c>
      <c r="N116" s="7">
        <f>IF($A116="","",IF(AND($G116="نعم",$H116="نعم"),INDEX(Reminders,4),IF($G116="نعم",INDEX(Reminders,2),IF($H116="نعم",INDEX(Reminders,3),INDEX(Reminders,1)))))</f>
        <v/>
      </c>
      <c r="O116" s="14">
        <f>IF($A116="","",$A116-WEEKDAY($A116,1)+1)</f>
        <v/>
      </c>
      <c r="P116" s="15">
        <f>IF($A116="","",IF($J116=INDEX(Outcomes,2),1,0))</f>
        <v/>
      </c>
      <c r="Q116" s="15">
        <f>IF($A116="","",IF(OR($J116=INDEX(Outcomes,2),$J116=INDEX(Outcomes,3)),1,0))</f>
        <v/>
      </c>
    </row>
    <row r="117">
      <c r="A117" s="12" t="n">
        <v>46245</v>
      </c>
      <c r="B117" s="4" t="inlineStr">
        <is>
          <t>تهاني الزامل</t>
        </is>
      </c>
      <c r="C117" s="4" t="inlineStr">
        <is>
          <t>053 932 4241</t>
        </is>
      </c>
      <c r="D117" s="4" t="inlineStr">
        <is>
          <t>د. محمد عادل</t>
        </is>
      </c>
      <c r="E117" s="4" t="inlineStr">
        <is>
          <t>جلسة علاج طبيعي</t>
        </is>
      </c>
      <c r="F117" s="4" t="inlineStr">
        <is>
          <t>هاتف</t>
        </is>
      </c>
      <c r="G117" s="4" t="inlineStr">
        <is>
          <t>لا</t>
        </is>
      </c>
      <c r="H117" s="4" t="inlineStr">
        <is>
          <t>لا</t>
        </is>
      </c>
      <c r="I117" s="4" t="inlineStr">
        <is>
          <t>لا</t>
        </is>
      </c>
      <c r="J117" s="4" t="inlineStr">
        <is>
          <t>حضر</t>
        </is>
      </c>
      <c r="K117" s="12" t="n"/>
      <c r="L117" s="13" t="n"/>
      <c r="M117" s="7">
        <f>IF($A117="","",INDEX(DayNames,WEEKDAY($A117,2)))</f>
        <v/>
      </c>
      <c r="N117" s="7">
        <f>IF($A117="","",IF(AND($G117="نعم",$H117="نعم"),INDEX(Reminders,4),IF($G117="نعم",INDEX(Reminders,2),IF($H117="نعم",INDEX(Reminders,3),INDEX(Reminders,1)))))</f>
        <v/>
      </c>
      <c r="O117" s="14">
        <f>IF($A117="","",$A117-WEEKDAY($A117,1)+1)</f>
        <v/>
      </c>
      <c r="P117" s="15">
        <f>IF($A117="","",IF($J117=INDEX(Outcomes,2),1,0))</f>
        <v/>
      </c>
      <c r="Q117" s="15">
        <f>IF($A117="","",IF(OR($J117=INDEX(Outcomes,2),$J117=INDEX(Outcomes,3)),1,0))</f>
        <v/>
      </c>
    </row>
    <row r="118">
      <c r="A118" s="12" t="n">
        <v>46245</v>
      </c>
      <c r="B118" s="4" t="inlineStr">
        <is>
          <t>ريناد الجبر</t>
        </is>
      </c>
      <c r="C118" s="4" t="inlineStr">
        <is>
          <t>054 301 5983</t>
        </is>
      </c>
      <c r="D118" s="4" t="inlineStr">
        <is>
          <t>د. خالد يوسف</t>
        </is>
      </c>
      <c r="E118" s="4" t="inlineStr">
        <is>
          <t>كشف متابعة</t>
        </is>
      </c>
      <c r="F118" s="4" t="inlineStr">
        <is>
          <t>الموقع الإلكتروني</t>
        </is>
      </c>
      <c r="G118" s="4" t="inlineStr">
        <is>
          <t>لا</t>
        </is>
      </c>
      <c r="H118" s="4" t="inlineStr">
        <is>
          <t>لا</t>
        </is>
      </c>
      <c r="I118" s="4" t="inlineStr">
        <is>
          <t>لا</t>
        </is>
      </c>
      <c r="J118" s="4" t="inlineStr">
        <is>
          <t>أُعيد حجزه</t>
        </is>
      </c>
      <c r="K118" s="12" t="n">
        <v>46249</v>
      </c>
      <c r="L118" s="13" t="n"/>
      <c r="M118" s="7">
        <f>IF($A118="","",INDEX(DayNames,WEEKDAY($A118,2)))</f>
        <v/>
      </c>
      <c r="N118" s="7">
        <f>IF($A118="","",IF(AND($G118="نعم",$H118="نعم"),INDEX(Reminders,4),IF($G118="نعم",INDEX(Reminders,2),IF($H118="نعم",INDEX(Reminders,3),INDEX(Reminders,1)))))</f>
        <v/>
      </c>
      <c r="O118" s="14">
        <f>IF($A118="","",$A118-WEEKDAY($A118,1)+1)</f>
        <v/>
      </c>
      <c r="P118" s="15">
        <f>IF($A118="","",IF($J118=INDEX(Outcomes,2),1,0))</f>
        <v/>
      </c>
      <c r="Q118" s="15">
        <f>IF($A118="","",IF(OR($J118=INDEX(Outcomes,2),$J118=INDEX(Outcomes,3)),1,0))</f>
        <v/>
      </c>
    </row>
    <row r="119">
      <c r="A119" s="12" t="n">
        <v>46246</v>
      </c>
      <c r="B119" s="4" t="inlineStr">
        <is>
          <t>روان الشهري</t>
        </is>
      </c>
      <c r="C119" s="4" t="inlineStr">
        <is>
          <t>050 419 2524</t>
        </is>
      </c>
      <c r="D119" s="4" t="inlineStr">
        <is>
          <t>د. نورة السبيعي</t>
        </is>
      </c>
      <c r="E119" s="4" t="inlineStr">
        <is>
          <t>كشف استشاري</t>
        </is>
      </c>
      <c r="F119" s="4" t="inlineStr">
        <is>
          <t>واتساب</t>
        </is>
      </c>
      <c r="G119" s="4" t="inlineStr">
        <is>
          <t>لا</t>
        </is>
      </c>
      <c r="H119" s="4" t="inlineStr">
        <is>
          <t>لا</t>
        </is>
      </c>
      <c r="I119" s="4" t="inlineStr">
        <is>
          <t>نعم</t>
        </is>
      </c>
      <c r="J119" s="4" t="inlineStr">
        <is>
          <t>حضر</t>
        </is>
      </c>
      <c r="K119" s="12" t="n"/>
      <c r="L119" s="13" t="n"/>
      <c r="M119" s="7">
        <f>IF($A119="","",INDEX(DayNames,WEEKDAY($A119,2)))</f>
        <v/>
      </c>
      <c r="N119" s="7">
        <f>IF($A119="","",IF(AND($G119="نعم",$H119="نعم"),INDEX(Reminders,4),IF($G119="نعم",INDEX(Reminders,2),IF($H119="نعم",INDEX(Reminders,3),INDEX(Reminders,1)))))</f>
        <v/>
      </c>
      <c r="O119" s="14">
        <f>IF($A119="","",$A119-WEEKDAY($A119,1)+1)</f>
        <v/>
      </c>
      <c r="P119" s="15">
        <f>IF($A119="","",IF($J119=INDEX(Outcomes,2),1,0))</f>
        <v/>
      </c>
      <c r="Q119" s="15">
        <f>IF($A119="","",IF(OR($J119=INDEX(Outcomes,2),$J119=INDEX(Outcomes,3)),1,0))</f>
        <v/>
      </c>
    </row>
    <row r="120">
      <c r="A120" s="12" t="n">
        <v>46246</v>
      </c>
      <c r="B120" s="4" t="inlineStr">
        <is>
          <t>فيصل المري</t>
        </is>
      </c>
      <c r="C120" s="4" t="inlineStr">
        <is>
          <t>055 934 7543</t>
        </is>
      </c>
      <c r="D120" s="4" t="inlineStr">
        <is>
          <t>د. سارة الحربي</t>
        </is>
      </c>
      <c r="E120" s="4" t="inlineStr">
        <is>
          <t>بوتوكس</t>
        </is>
      </c>
      <c r="F120" s="4" t="inlineStr">
        <is>
          <t>هاتف</t>
        </is>
      </c>
      <c r="G120" s="4" t="inlineStr">
        <is>
          <t>لا</t>
        </is>
      </c>
      <c r="H120" s="4" t="inlineStr">
        <is>
          <t>لا</t>
        </is>
      </c>
      <c r="I120" s="4" t="inlineStr">
        <is>
          <t>لا</t>
        </is>
      </c>
      <c r="J120" s="4" t="inlineStr">
        <is>
          <t>حضر</t>
        </is>
      </c>
      <c r="K120" s="12" t="n"/>
      <c r="L120" s="13" t="n"/>
      <c r="M120" s="7">
        <f>IF($A120="","",INDEX(DayNames,WEEKDAY($A120,2)))</f>
        <v/>
      </c>
      <c r="N120" s="7">
        <f>IF($A120="","",IF(AND($G120="نعم",$H120="نعم"),INDEX(Reminders,4),IF($G120="نعم",INDEX(Reminders,2),IF($H120="نعم",INDEX(Reminders,3),INDEX(Reminders,1)))))</f>
        <v/>
      </c>
      <c r="O120" s="14">
        <f>IF($A120="","",$A120-WEEKDAY($A120,1)+1)</f>
        <v/>
      </c>
      <c r="P120" s="15">
        <f>IF($A120="","",IF($J120=INDEX(Outcomes,2),1,0))</f>
        <v/>
      </c>
      <c r="Q120" s="15">
        <f>IF($A120="","",IF(OR($J120=INDEX(Outcomes,2),$J120=INDEX(Outcomes,3)),1,0))</f>
        <v/>
      </c>
    </row>
    <row r="121">
      <c r="A121" s="12" t="n">
        <v>46246</v>
      </c>
      <c r="B121" s="4" t="inlineStr">
        <is>
          <t>نجلاء الشريف</t>
        </is>
      </c>
      <c r="C121" s="4" t="inlineStr">
        <is>
          <t>054 850 6792</t>
        </is>
      </c>
      <c r="D121" s="4" t="inlineStr">
        <is>
          <t>د. خالد يوسف</t>
        </is>
      </c>
      <c r="E121" s="4" t="inlineStr">
        <is>
          <t>جلسة ليزر</t>
        </is>
      </c>
      <c r="F121" s="4" t="inlineStr">
        <is>
          <t>واتساب</t>
        </is>
      </c>
      <c r="G121" s="4" t="inlineStr">
        <is>
          <t>لا</t>
        </is>
      </c>
      <c r="H121" s="4" t="inlineStr">
        <is>
          <t>لا</t>
        </is>
      </c>
      <c r="I121" s="4" t="inlineStr">
        <is>
          <t>لا</t>
        </is>
      </c>
      <c r="J121" s="4" t="inlineStr">
        <is>
          <t>غياب</t>
        </is>
      </c>
      <c r="K121" s="12" t="n"/>
      <c r="L121" s="13" t="n"/>
      <c r="M121" s="7">
        <f>IF($A121="","",INDEX(DayNames,WEEKDAY($A121,2)))</f>
        <v/>
      </c>
      <c r="N121" s="7">
        <f>IF($A121="","",IF(AND($G121="نعم",$H121="نعم"),INDEX(Reminders,4),IF($G121="نعم",INDEX(Reminders,2),IF($H121="نعم",INDEX(Reminders,3),INDEX(Reminders,1)))))</f>
        <v/>
      </c>
      <c r="O121" s="14">
        <f>IF($A121="","",$A121-WEEKDAY($A121,1)+1)</f>
        <v/>
      </c>
      <c r="P121" s="15">
        <f>IF($A121="","",IF($J121=INDEX(Outcomes,2),1,0))</f>
        <v/>
      </c>
      <c r="Q121" s="15">
        <f>IF($A121="","",IF(OR($J121=INDEX(Outcomes,2),$J121=INDEX(Outcomes,3)),1,0))</f>
        <v/>
      </c>
    </row>
    <row r="122">
      <c r="A122" s="12" t="n">
        <v>46246</v>
      </c>
      <c r="B122" s="4" t="inlineStr">
        <is>
          <t>شذى الحربي</t>
        </is>
      </c>
      <c r="C122" s="4" t="inlineStr">
        <is>
          <t>053 282 3456</t>
        </is>
      </c>
      <c r="D122" s="4" t="inlineStr">
        <is>
          <t>د. خالد يوسف</t>
        </is>
      </c>
      <c r="E122" s="4" t="inlineStr">
        <is>
          <t>كشف استشاري</t>
        </is>
      </c>
      <c r="F122" s="4" t="inlineStr">
        <is>
          <t>هاتف</t>
        </is>
      </c>
      <c r="G122" s="4" t="inlineStr">
        <is>
          <t>لا</t>
        </is>
      </c>
      <c r="H122" s="4" t="inlineStr">
        <is>
          <t>لا</t>
        </is>
      </c>
      <c r="I122" s="4" t="inlineStr">
        <is>
          <t>لا</t>
        </is>
      </c>
      <c r="J122" s="4" t="inlineStr">
        <is>
          <t>أُعيد حجزه</t>
        </is>
      </c>
      <c r="K122" s="12" t="n">
        <v>46253</v>
      </c>
      <c r="L122" s="13" t="n"/>
      <c r="M122" s="7">
        <f>IF($A122="","",INDEX(DayNames,WEEKDAY($A122,2)))</f>
        <v/>
      </c>
      <c r="N122" s="7">
        <f>IF($A122="","",IF(AND($G122="نعم",$H122="نعم"),INDEX(Reminders,4),IF($G122="نعم",INDEX(Reminders,2),IF($H122="نعم",INDEX(Reminders,3),INDEX(Reminders,1)))))</f>
        <v/>
      </c>
      <c r="O122" s="14">
        <f>IF($A122="","",$A122-WEEKDAY($A122,1)+1)</f>
        <v/>
      </c>
      <c r="P122" s="15">
        <f>IF($A122="","",IF($J122=INDEX(Outcomes,2),1,0))</f>
        <v/>
      </c>
      <c r="Q122" s="15">
        <f>IF($A122="","",IF(OR($J122=INDEX(Outcomes,2),$J122=INDEX(Outcomes,3)),1,0))</f>
        <v/>
      </c>
    </row>
    <row r="123">
      <c r="A123" s="12" t="n">
        <v>46246</v>
      </c>
      <c r="B123" s="4" t="inlineStr">
        <is>
          <t>روان الشهري</t>
        </is>
      </c>
      <c r="C123" s="4" t="inlineStr">
        <is>
          <t>055 602 7285</t>
        </is>
      </c>
      <c r="D123" s="4" t="inlineStr">
        <is>
          <t>د. سارة الحربي</t>
        </is>
      </c>
      <c r="E123" s="4" t="inlineStr">
        <is>
          <t>جلسة ليزر</t>
        </is>
      </c>
      <c r="F123" s="4" t="inlineStr">
        <is>
          <t>هاتف</t>
        </is>
      </c>
      <c r="G123" s="4" t="inlineStr">
        <is>
          <t>لا</t>
        </is>
      </c>
      <c r="H123" s="4" t="inlineStr">
        <is>
          <t>لا</t>
        </is>
      </c>
      <c r="I123" s="4" t="inlineStr">
        <is>
          <t>لا</t>
        </is>
      </c>
      <c r="J123" s="4" t="inlineStr">
        <is>
          <t>حضر</t>
        </is>
      </c>
      <c r="K123" s="12" t="n"/>
      <c r="L123" s="13" t="n"/>
      <c r="M123" s="7">
        <f>IF($A123="","",INDEX(DayNames,WEEKDAY($A123,2)))</f>
        <v/>
      </c>
      <c r="N123" s="7">
        <f>IF($A123="","",IF(AND($G123="نعم",$H123="نعم"),INDEX(Reminders,4),IF($G123="نعم",INDEX(Reminders,2),IF($H123="نعم",INDEX(Reminders,3),INDEX(Reminders,1)))))</f>
        <v/>
      </c>
      <c r="O123" s="14">
        <f>IF($A123="","",$A123-WEEKDAY($A123,1)+1)</f>
        <v/>
      </c>
      <c r="P123" s="15">
        <f>IF($A123="","",IF($J123=INDEX(Outcomes,2),1,0))</f>
        <v/>
      </c>
      <c r="Q123" s="15">
        <f>IF($A123="","",IF(OR($J123=INDEX(Outcomes,2),$J123=INDEX(Outcomes,3)),1,0))</f>
        <v/>
      </c>
    </row>
    <row r="124">
      <c r="A124" s="12" t="n">
        <v>46246</v>
      </c>
      <c r="B124" s="4" t="inlineStr">
        <is>
          <t>هند المنصور</t>
        </is>
      </c>
      <c r="C124" s="4" t="inlineStr">
        <is>
          <t>055 854 9724</t>
        </is>
      </c>
      <c r="D124" s="4" t="inlineStr">
        <is>
          <t>د. نورة السبيعي</t>
        </is>
      </c>
      <c r="E124" s="4" t="inlineStr">
        <is>
          <t>جلسة علاج طبيعي</t>
        </is>
      </c>
      <c r="F124" s="4" t="inlineStr">
        <is>
          <t>هاتف</t>
        </is>
      </c>
      <c r="G124" s="4" t="inlineStr">
        <is>
          <t>لا</t>
        </is>
      </c>
      <c r="H124" s="4" t="inlineStr">
        <is>
          <t>لا</t>
        </is>
      </c>
      <c r="I124" s="4" t="inlineStr">
        <is>
          <t>نعم</t>
        </is>
      </c>
      <c r="J124" s="4" t="inlineStr">
        <is>
          <t>حضر</t>
        </is>
      </c>
      <c r="K124" s="12" t="n"/>
      <c r="L124" s="13" t="n"/>
      <c r="M124" s="7">
        <f>IF($A124="","",INDEX(DayNames,WEEKDAY($A124,2)))</f>
        <v/>
      </c>
      <c r="N124" s="7">
        <f>IF($A124="","",IF(AND($G124="نعم",$H124="نعم"),INDEX(Reminders,4),IF($G124="نعم",INDEX(Reminders,2),IF($H124="نعم",INDEX(Reminders,3),INDEX(Reminders,1)))))</f>
        <v/>
      </c>
      <c r="O124" s="14">
        <f>IF($A124="","",$A124-WEEKDAY($A124,1)+1)</f>
        <v/>
      </c>
      <c r="P124" s="15">
        <f>IF($A124="","",IF($J124=INDEX(Outcomes,2),1,0))</f>
        <v/>
      </c>
      <c r="Q124" s="15">
        <f>IF($A124="","",IF(OR($J124=INDEX(Outcomes,2),$J124=INDEX(Outcomes,3)),1,0))</f>
        <v/>
      </c>
    </row>
    <row r="125">
      <c r="A125" s="12" t="n">
        <v>46246</v>
      </c>
      <c r="B125" s="4" t="inlineStr">
        <is>
          <t>زياد الكثيري</t>
        </is>
      </c>
      <c r="C125" s="4" t="inlineStr">
        <is>
          <t>055 779 6702</t>
        </is>
      </c>
      <c r="D125" s="4" t="inlineStr">
        <is>
          <t>د. نورة السبيعي</t>
        </is>
      </c>
      <c r="E125" s="4" t="inlineStr">
        <is>
          <t>بوتوكس</t>
        </is>
      </c>
      <c r="F125" s="4" t="inlineStr">
        <is>
          <t>الموقع الإلكتروني</t>
        </is>
      </c>
      <c r="G125" s="4" t="inlineStr">
        <is>
          <t>لا</t>
        </is>
      </c>
      <c r="H125" s="4" t="inlineStr">
        <is>
          <t>لا</t>
        </is>
      </c>
      <c r="I125" s="4" t="inlineStr">
        <is>
          <t>لا</t>
        </is>
      </c>
      <c r="J125" s="4" t="inlineStr">
        <is>
          <t>حضر</t>
        </is>
      </c>
      <c r="K125" s="12" t="n"/>
      <c r="L125" s="13" t="n"/>
      <c r="M125" s="7">
        <f>IF($A125="","",INDEX(DayNames,WEEKDAY($A125,2)))</f>
        <v/>
      </c>
      <c r="N125" s="7">
        <f>IF($A125="","",IF(AND($G125="نعم",$H125="نعم"),INDEX(Reminders,4),IF($G125="نعم",INDEX(Reminders,2),IF($H125="نعم",INDEX(Reminders,3),INDEX(Reminders,1)))))</f>
        <v/>
      </c>
      <c r="O125" s="14">
        <f>IF($A125="","",$A125-WEEKDAY($A125,1)+1)</f>
        <v/>
      </c>
      <c r="P125" s="15">
        <f>IF($A125="","",IF($J125=INDEX(Outcomes,2),1,0))</f>
        <v/>
      </c>
      <c r="Q125" s="15">
        <f>IF($A125="","",IF(OR($J125=INDEX(Outcomes,2),$J125=INDEX(Outcomes,3)),1,0))</f>
        <v/>
      </c>
    </row>
    <row r="126">
      <c r="A126" s="12" t="n">
        <v>46246</v>
      </c>
      <c r="B126" s="4" t="inlineStr">
        <is>
          <t>مازن الصالح</t>
        </is>
      </c>
      <c r="C126" s="4" t="inlineStr">
        <is>
          <t>050 159 1953</t>
        </is>
      </c>
      <c r="D126" s="4" t="inlineStr">
        <is>
          <t>د. ليلى القحطاني</t>
        </is>
      </c>
      <c r="E126" s="4" t="inlineStr">
        <is>
          <t>حقن فيلر</t>
        </is>
      </c>
      <c r="F126" s="4" t="inlineStr">
        <is>
          <t>هاتف</t>
        </is>
      </c>
      <c r="G126" s="4" t="inlineStr">
        <is>
          <t>لا</t>
        </is>
      </c>
      <c r="H126" s="4" t="inlineStr">
        <is>
          <t>لا</t>
        </is>
      </c>
      <c r="I126" s="4" t="inlineStr">
        <is>
          <t>نعم</t>
        </is>
      </c>
      <c r="J126" s="4" t="inlineStr">
        <is>
          <t>حضر</t>
        </is>
      </c>
      <c r="K126" s="12" t="n"/>
      <c r="L126" s="13" t="n"/>
      <c r="M126" s="7">
        <f>IF($A126="","",INDEX(DayNames,WEEKDAY($A126,2)))</f>
        <v/>
      </c>
      <c r="N126" s="7">
        <f>IF($A126="","",IF(AND($G126="نعم",$H126="نعم"),INDEX(Reminders,4),IF($G126="نعم",INDEX(Reminders,2),IF($H126="نعم",INDEX(Reminders,3),INDEX(Reminders,1)))))</f>
        <v/>
      </c>
      <c r="O126" s="14">
        <f>IF($A126="","",$A126-WEEKDAY($A126,1)+1)</f>
        <v/>
      </c>
      <c r="P126" s="15">
        <f>IF($A126="","",IF($J126=INDEX(Outcomes,2),1,0))</f>
        <v/>
      </c>
      <c r="Q126" s="15">
        <f>IF($A126="","",IF(OR($J126=INDEX(Outcomes,2),$J126=INDEX(Outcomes,3)),1,0))</f>
        <v/>
      </c>
    </row>
    <row r="127">
      <c r="A127" s="12" t="n">
        <v>46246</v>
      </c>
      <c r="B127" s="4" t="inlineStr">
        <is>
          <t>أنس الخثلان</t>
        </is>
      </c>
      <c r="C127" s="4" t="inlineStr">
        <is>
          <t>055 998 7157</t>
        </is>
      </c>
      <c r="D127" s="4" t="inlineStr">
        <is>
          <t>د. نورة السبيعي</t>
        </is>
      </c>
      <c r="E127" s="4" t="inlineStr">
        <is>
          <t>كشف استشاري</t>
        </is>
      </c>
      <c r="F127" s="4" t="inlineStr">
        <is>
          <t>هاتف</t>
        </is>
      </c>
      <c r="G127" s="4" t="inlineStr">
        <is>
          <t>لا</t>
        </is>
      </c>
      <c r="H127" s="4" t="inlineStr">
        <is>
          <t>لا</t>
        </is>
      </c>
      <c r="I127" s="4" t="inlineStr">
        <is>
          <t>لا</t>
        </is>
      </c>
      <c r="J127" s="4" t="inlineStr">
        <is>
          <t>حضر</t>
        </is>
      </c>
      <c r="K127" s="12" t="n"/>
      <c r="L127" s="13" t="n"/>
      <c r="M127" s="7">
        <f>IF($A127="","",INDEX(DayNames,WEEKDAY($A127,2)))</f>
        <v/>
      </c>
      <c r="N127" s="7">
        <f>IF($A127="","",IF(AND($G127="نعم",$H127="نعم"),INDEX(Reminders,4),IF($G127="نعم",INDEX(Reminders,2),IF($H127="نعم",INDEX(Reminders,3),INDEX(Reminders,1)))))</f>
        <v/>
      </c>
      <c r="O127" s="14">
        <f>IF($A127="","",$A127-WEEKDAY($A127,1)+1)</f>
        <v/>
      </c>
      <c r="P127" s="15">
        <f>IF($A127="","",IF($J127=INDEX(Outcomes,2),1,0))</f>
        <v/>
      </c>
      <c r="Q127" s="15">
        <f>IF($A127="","",IF(OR($J127=INDEX(Outcomes,2),$J127=INDEX(Outcomes,3)),1,0))</f>
        <v/>
      </c>
    </row>
    <row r="128">
      <c r="A128" s="12" t="n">
        <v>46246</v>
      </c>
      <c r="B128" s="4" t="inlineStr">
        <is>
          <t>عادل النفيعي</t>
        </is>
      </c>
      <c r="C128" s="4" t="inlineStr">
        <is>
          <t>053 860 7875</t>
        </is>
      </c>
      <c r="D128" s="4" t="inlineStr">
        <is>
          <t>د. نورة السبيعي</t>
        </is>
      </c>
      <c r="E128" s="4" t="inlineStr">
        <is>
          <t>كشف استشاري</t>
        </is>
      </c>
      <c r="F128" s="4" t="inlineStr">
        <is>
          <t>واتساب</t>
        </is>
      </c>
      <c r="G128" s="4" t="inlineStr">
        <is>
          <t>لا</t>
        </is>
      </c>
      <c r="H128" s="4" t="inlineStr">
        <is>
          <t>لا</t>
        </is>
      </c>
      <c r="I128" s="4" t="inlineStr">
        <is>
          <t>نعم</t>
        </is>
      </c>
      <c r="J128" s="4" t="inlineStr">
        <is>
          <t>إلغاء متأخر</t>
        </is>
      </c>
      <c r="K128" s="12" t="n"/>
      <c r="L128" s="13" t="n"/>
      <c r="M128" s="7">
        <f>IF($A128="","",INDEX(DayNames,WEEKDAY($A128,2)))</f>
        <v/>
      </c>
      <c r="N128" s="7">
        <f>IF($A128="","",IF(AND($G128="نعم",$H128="نعم"),INDEX(Reminders,4),IF($G128="نعم",INDEX(Reminders,2),IF($H128="نعم",INDEX(Reminders,3),INDEX(Reminders,1)))))</f>
        <v/>
      </c>
      <c r="O128" s="14">
        <f>IF($A128="","",$A128-WEEKDAY($A128,1)+1)</f>
        <v/>
      </c>
      <c r="P128" s="15">
        <f>IF($A128="","",IF($J128=INDEX(Outcomes,2),1,0))</f>
        <v/>
      </c>
      <c r="Q128" s="15">
        <f>IF($A128="","",IF(OR($J128=INDEX(Outcomes,2),$J128=INDEX(Outcomes,3)),1,0))</f>
        <v/>
      </c>
    </row>
    <row r="129">
      <c r="A129" s="12" t="n">
        <v>46246</v>
      </c>
      <c r="B129" s="4" t="inlineStr">
        <is>
          <t>إبراهيم الشايع</t>
        </is>
      </c>
      <c r="C129" s="4" t="inlineStr">
        <is>
          <t>053 919 4695</t>
        </is>
      </c>
      <c r="D129" s="4" t="inlineStr">
        <is>
          <t>د. محمد عادل</t>
        </is>
      </c>
      <c r="E129" s="4" t="inlineStr">
        <is>
          <t>جلسة علاج طبيعي</t>
        </is>
      </c>
      <c r="F129" s="4" t="inlineStr">
        <is>
          <t>هاتف</t>
        </is>
      </c>
      <c r="G129" s="4" t="inlineStr">
        <is>
          <t>لا</t>
        </is>
      </c>
      <c r="H129" s="4" t="inlineStr">
        <is>
          <t>لا</t>
        </is>
      </c>
      <c r="I129" s="4" t="inlineStr">
        <is>
          <t>لا</t>
        </is>
      </c>
      <c r="J129" s="4" t="inlineStr">
        <is>
          <t>غياب</t>
        </is>
      </c>
      <c r="K129" s="12" t="n">
        <v>46251</v>
      </c>
      <c r="L129" s="13" t="n"/>
      <c r="M129" s="7">
        <f>IF($A129="","",INDEX(DayNames,WEEKDAY($A129,2)))</f>
        <v/>
      </c>
      <c r="N129" s="7">
        <f>IF($A129="","",IF(AND($G129="نعم",$H129="نعم"),INDEX(Reminders,4),IF($G129="نعم",INDEX(Reminders,2),IF($H129="نعم",INDEX(Reminders,3),INDEX(Reminders,1)))))</f>
        <v/>
      </c>
      <c r="O129" s="14">
        <f>IF($A129="","",$A129-WEEKDAY($A129,1)+1)</f>
        <v/>
      </c>
      <c r="P129" s="15">
        <f>IF($A129="","",IF($J129=INDEX(Outcomes,2),1,0))</f>
        <v/>
      </c>
      <c r="Q129" s="15">
        <f>IF($A129="","",IF(OR($J129=INDEX(Outcomes,2),$J129=INDEX(Outcomes,3)),1,0))</f>
        <v/>
      </c>
    </row>
    <row r="130">
      <c r="A130" s="12" t="n">
        <v>46246</v>
      </c>
      <c r="B130" s="4" t="inlineStr">
        <is>
          <t>ريناد الجبر</t>
        </is>
      </c>
      <c r="C130" s="4" t="inlineStr">
        <is>
          <t>053 747 2349</t>
        </is>
      </c>
      <c r="D130" s="4" t="inlineStr">
        <is>
          <t>د. أحمد منصور</t>
        </is>
      </c>
      <c r="E130" s="4" t="inlineStr">
        <is>
          <t>بوتوكس</t>
        </is>
      </c>
      <c r="F130" s="4" t="inlineStr">
        <is>
          <t>هاتف</t>
        </is>
      </c>
      <c r="G130" s="4" t="inlineStr">
        <is>
          <t>لا</t>
        </is>
      </c>
      <c r="H130" s="4" t="inlineStr">
        <is>
          <t>لا</t>
        </is>
      </c>
      <c r="I130" s="4" t="inlineStr">
        <is>
          <t>نعم</t>
        </is>
      </c>
      <c r="J130" s="4" t="inlineStr">
        <is>
          <t>حضر</t>
        </is>
      </c>
      <c r="K130" s="12" t="n"/>
      <c r="L130" s="13" t="n"/>
      <c r="M130" s="7">
        <f>IF($A130="","",INDEX(DayNames,WEEKDAY($A130,2)))</f>
        <v/>
      </c>
      <c r="N130" s="7">
        <f>IF($A130="","",IF(AND($G130="نعم",$H130="نعم"),INDEX(Reminders,4),IF($G130="نعم",INDEX(Reminders,2),IF($H130="نعم",INDEX(Reminders,3),INDEX(Reminders,1)))))</f>
        <v/>
      </c>
      <c r="O130" s="14">
        <f>IF($A130="","",$A130-WEEKDAY($A130,1)+1)</f>
        <v/>
      </c>
      <c r="P130" s="15">
        <f>IF($A130="","",IF($J130=INDEX(Outcomes,2),1,0))</f>
        <v/>
      </c>
      <c r="Q130" s="15">
        <f>IF($A130="","",IF(OR($J130=INDEX(Outcomes,2),$J130=INDEX(Outcomes,3)),1,0))</f>
        <v/>
      </c>
    </row>
    <row r="131">
      <c r="A131" s="12" t="n">
        <v>46247</v>
      </c>
      <c r="B131" s="4" t="inlineStr">
        <is>
          <t>ريناد الجبر</t>
        </is>
      </c>
      <c r="C131" s="4" t="inlineStr">
        <is>
          <t>053 253 4523</t>
        </is>
      </c>
      <c r="D131" s="4" t="inlineStr">
        <is>
          <t>د. سارة الحربي</t>
        </is>
      </c>
      <c r="E131" s="4" t="inlineStr">
        <is>
          <t>كشف متابعة</t>
        </is>
      </c>
      <c r="F131" s="4" t="inlineStr">
        <is>
          <t>واتساب</t>
        </is>
      </c>
      <c r="G131" s="4" t="inlineStr">
        <is>
          <t>لا</t>
        </is>
      </c>
      <c r="H131" s="4" t="inlineStr">
        <is>
          <t>لا</t>
        </is>
      </c>
      <c r="I131" s="4" t="inlineStr">
        <is>
          <t>لا</t>
        </is>
      </c>
      <c r="J131" s="4" t="inlineStr">
        <is>
          <t>حضر</t>
        </is>
      </c>
      <c r="K131" s="12" t="n"/>
      <c r="L131" s="13" t="n"/>
      <c r="M131" s="7">
        <f>IF($A131="","",INDEX(DayNames,WEEKDAY($A131,2)))</f>
        <v/>
      </c>
      <c r="N131" s="7">
        <f>IF($A131="","",IF(AND($G131="نعم",$H131="نعم"),INDEX(Reminders,4),IF($G131="نعم",INDEX(Reminders,2),IF($H131="نعم",INDEX(Reminders,3),INDEX(Reminders,1)))))</f>
        <v/>
      </c>
      <c r="O131" s="14">
        <f>IF($A131="","",$A131-WEEKDAY($A131,1)+1)</f>
        <v/>
      </c>
      <c r="P131" s="15">
        <f>IF($A131="","",IF($J131=INDEX(Outcomes,2),1,0))</f>
        <v/>
      </c>
      <c r="Q131" s="15">
        <f>IF($A131="","",IF(OR($J131=INDEX(Outcomes,2),$J131=INDEX(Outcomes,3)),1,0))</f>
        <v/>
      </c>
    </row>
    <row r="132">
      <c r="A132" s="12" t="n">
        <v>46247</v>
      </c>
      <c r="B132" s="4" t="inlineStr">
        <is>
          <t>جواهر الحمدان</t>
        </is>
      </c>
      <c r="C132" s="4" t="inlineStr">
        <is>
          <t>053 791 7860</t>
        </is>
      </c>
      <c r="D132" s="4" t="inlineStr">
        <is>
          <t>د. سارة الحربي</t>
        </is>
      </c>
      <c r="E132" s="4" t="inlineStr">
        <is>
          <t>كشف متابعة</t>
        </is>
      </c>
      <c r="F132" s="4" t="inlineStr">
        <is>
          <t>الموقع الإلكتروني</t>
        </is>
      </c>
      <c r="G132" s="4" t="inlineStr">
        <is>
          <t>لا</t>
        </is>
      </c>
      <c r="H132" s="4" t="inlineStr">
        <is>
          <t>لا</t>
        </is>
      </c>
      <c r="I132" s="4" t="inlineStr">
        <is>
          <t>لا</t>
        </is>
      </c>
      <c r="J132" s="4" t="inlineStr">
        <is>
          <t>حضر</t>
        </is>
      </c>
      <c r="K132" s="12" t="n"/>
      <c r="L132" s="13" t="n"/>
      <c r="M132" s="7">
        <f>IF($A132="","",INDEX(DayNames,WEEKDAY($A132,2)))</f>
        <v/>
      </c>
      <c r="N132" s="7">
        <f>IF($A132="","",IF(AND($G132="نعم",$H132="نعم"),INDEX(Reminders,4),IF($G132="نعم",INDEX(Reminders,2),IF($H132="نعم",INDEX(Reminders,3),INDEX(Reminders,1)))))</f>
        <v/>
      </c>
      <c r="O132" s="14">
        <f>IF($A132="","",$A132-WEEKDAY($A132,1)+1)</f>
        <v/>
      </c>
      <c r="P132" s="15">
        <f>IF($A132="","",IF($J132=INDEX(Outcomes,2),1,0))</f>
        <v/>
      </c>
      <c r="Q132" s="15">
        <f>IF($A132="","",IF(OR($J132=INDEX(Outcomes,2),$J132=INDEX(Outcomes,3)),1,0))</f>
        <v/>
      </c>
    </row>
    <row r="133">
      <c r="A133" s="12" t="n">
        <v>46247</v>
      </c>
      <c r="B133" s="4" t="inlineStr">
        <is>
          <t>العنود الرويلي</t>
        </is>
      </c>
      <c r="C133" s="4" t="inlineStr">
        <is>
          <t>053 454 7223</t>
        </is>
      </c>
      <c r="D133" s="4" t="inlineStr">
        <is>
          <t>د. خالد يوسف</t>
        </is>
      </c>
      <c r="E133" s="4" t="inlineStr">
        <is>
          <t>جلسة ليزر</t>
        </is>
      </c>
      <c r="F133" s="4" t="inlineStr">
        <is>
          <t>هاتف</t>
        </is>
      </c>
      <c r="G133" s="4" t="inlineStr">
        <is>
          <t>لا</t>
        </is>
      </c>
      <c r="H133" s="4" t="inlineStr">
        <is>
          <t>لا</t>
        </is>
      </c>
      <c r="I133" s="4" t="inlineStr">
        <is>
          <t>لا</t>
        </is>
      </c>
      <c r="J133" s="4" t="inlineStr">
        <is>
          <t>حضر</t>
        </is>
      </c>
      <c r="K133" s="12" t="n"/>
      <c r="L133" s="13" t="n"/>
      <c r="M133" s="7">
        <f>IF($A133="","",INDEX(DayNames,WEEKDAY($A133,2)))</f>
        <v/>
      </c>
      <c r="N133" s="7">
        <f>IF($A133="","",IF(AND($G133="نعم",$H133="نعم"),INDEX(Reminders,4),IF($G133="نعم",INDEX(Reminders,2),IF($H133="نعم",INDEX(Reminders,3),INDEX(Reminders,1)))))</f>
        <v/>
      </c>
      <c r="O133" s="14">
        <f>IF($A133="","",$A133-WEEKDAY($A133,1)+1)</f>
        <v/>
      </c>
      <c r="P133" s="15">
        <f>IF($A133="","",IF($J133=INDEX(Outcomes,2),1,0))</f>
        <v/>
      </c>
      <c r="Q133" s="15">
        <f>IF($A133="","",IF(OR($J133=INDEX(Outcomes,2),$J133=INDEX(Outcomes,3)),1,0))</f>
        <v/>
      </c>
    </row>
    <row r="134">
      <c r="A134" s="12" t="n">
        <v>46247</v>
      </c>
      <c r="B134" s="4" t="inlineStr">
        <is>
          <t>مها السديري</t>
        </is>
      </c>
      <c r="C134" s="4" t="inlineStr">
        <is>
          <t>054 516 9465</t>
        </is>
      </c>
      <c r="D134" s="4" t="inlineStr">
        <is>
          <t>د. ليلى القحطاني</t>
        </is>
      </c>
      <c r="E134" s="4" t="inlineStr">
        <is>
          <t>تنظيف بشرة</t>
        </is>
      </c>
      <c r="F134" s="4" t="inlineStr">
        <is>
          <t>واتساب</t>
        </is>
      </c>
      <c r="G134" s="4" t="inlineStr">
        <is>
          <t>لا</t>
        </is>
      </c>
      <c r="H134" s="4" t="inlineStr">
        <is>
          <t>لا</t>
        </is>
      </c>
      <c r="I134" s="4" t="inlineStr">
        <is>
          <t>لا</t>
        </is>
      </c>
      <c r="J134" s="4" t="inlineStr">
        <is>
          <t>غياب</t>
        </is>
      </c>
      <c r="K134" s="12" t="n"/>
      <c r="L134" s="13" t="n"/>
      <c r="M134" s="7">
        <f>IF($A134="","",INDEX(DayNames,WEEKDAY($A134,2)))</f>
        <v/>
      </c>
      <c r="N134" s="7">
        <f>IF($A134="","",IF(AND($G134="نعم",$H134="نعم"),INDEX(Reminders,4),IF($G134="نعم",INDEX(Reminders,2),IF($H134="نعم",INDEX(Reminders,3),INDEX(Reminders,1)))))</f>
        <v/>
      </c>
      <c r="O134" s="14">
        <f>IF($A134="","",$A134-WEEKDAY($A134,1)+1)</f>
        <v/>
      </c>
      <c r="P134" s="15">
        <f>IF($A134="","",IF($J134=INDEX(Outcomes,2),1,0))</f>
        <v/>
      </c>
      <c r="Q134" s="15">
        <f>IF($A134="","",IF(OR($J134=INDEX(Outcomes,2),$J134=INDEX(Outcomes,3)),1,0))</f>
        <v/>
      </c>
    </row>
    <row r="135">
      <c r="A135" s="12" t="n">
        <v>46247</v>
      </c>
      <c r="B135" s="4" t="inlineStr">
        <is>
          <t>مازن الصالح</t>
        </is>
      </c>
      <c r="C135" s="4" t="inlineStr">
        <is>
          <t>053 775 4865</t>
        </is>
      </c>
      <c r="D135" s="4" t="inlineStr">
        <is>
          <t>د. ليلى القحطاني</t>
        </is>
      </c>
      <c r="E135" s="4" t="inlineStr">
        <is>
          <t>حقن فيلر</t>
        </is>
      </c>
      <c r="F135" s="4" t="inlineStr">
        <is>
          <t>واتساب</t>
        </is>
      </c>
      <c r="G135" s="4" t="inlineStr">
        <is>
          <t>لا</t>
        </is>
      </c>
      <c r="H135" s="4" t="inlineStr">
        <is>
          <t>لا</t>
        </is>
      </c>
      <c r="I135" s="4" t="inlineStr">
        <is>
          <t>لا</t>
        </is>
      </c>
      <c r="J135" s="4" t="inlineStr">
        <is>
          <t>غياب</t>
        </is>
      </c>
      <c r="K135" s="12" t="n"/>
      <c r="L135" s="13" t="n"/>
      <c r="M135" s="7">
        <f>IF($A135="","",INDEX(DayNames,WEEKDAY($A135,2)))</f>
        <v/>
      </c>
      <c r="N135" s="7">
        <f>IF($A135="","",IF(AND($G135="نعم",$H135="نعم"),INDEX(Reminders,4),IF($G135="نعم",INDEX(Reminders,2),IF($H135="نعم",INDEX(Reminders,3),INDEX(Reminders,1)))))</f>
        <v/>
      </c>
      <c r="O135" s="14">
        <f>IF($A135="","",$A135-WEEKDAY($A135,1)+1)</f>
        <v/>
      </c>
      <c r="P135" s="15">
        <f>IF($A135="","",IF($J135=INDEX(Outcomes,2),1,0))</f>
        <v/>
      </c>
      <c r="Q135" s="15">
        <f>IF($A135="","",IF(OR($J135=INDEX(Outcomes,2),$J135=INDEX(Outcomes,3)),1,0))</f>
        <v/>
      </c>
    </row>
    <row r="136">
      <c r="A136" s="12" t="n">
        <v>46247</v>
      </c>
      <c r="B136" s="4" t="inlineStr">
        <is>
          <t>وعد الأحمد</t>
        </is>
      </c>
      <c r="C136" s="4" t="inlineStr">
        <is>
          <t>050 537 9682</t>
        </is>
      </c>
      <c r="D136" s="4" t="inlineStr">
        <is>
          <t>د. سارة الحربي</t>
        </is>
      </c>
      <c r="E136" s="4" t="inlineStr">
        <is>
          <t>تنظيف بشرة</t>
        </is>
      </c>
      <c r="F136" s="4" t="inlineStr">
        <is>
          <t>واتساب</t>
        </is>
      </c>
      <c r="G136" s="4" t="inlineStr">
        <is>
          <t>لا</t>
        </is>
      </c>
      <c r="H136" s="4" t="inlineStr">
        <is>
          <t>لا</t>
        </is>
      </c>
      <c r="I136" s="4" t="inlineStr">
        <is>
          <t>لا</t>
        </is>
      </c>
      <c r="J136" s="4" t="inlineStr">
        <is>
          <t>حضر</t>
        </is>
      </c>
      <c r="K136" s="12" t="n"/>
      <c r="L136" s="13" t="n"/>
      <c r="M136" s="7">
        <f>IF($A136="","",INDEX(DayNames,WEEKDAY($A136,2)))</f>
        <v/>
      </c>
      <c r="N136" s="7">
        <f>IF($A136="","",IF(AND($G136="نعم",$H136="نعم"),INDEX(Reminders,4),IF($G136="نعم",INDEX(Reminders,2),IF($H136="نعم",INDEX(Reminders,3),INDEX(Reminders,1)))))</f>
        <v/>
      </c>
      <c r="O136" s="14">
        <f>IF($A136="","",$A136-WEEKDAY($A136,1)+1)</f>
        <v/>
      </c>
      <c r="P136" s="15">
        <f>IF($A136="","",IF($J136=INDEX(Outcomes,2),1,0))</f>
        <v/>
      </c>
      <c r="Q136" s="15">
        <f>IF($A136="","",IF(OR($J136=INDEX(Outcomes,2),$J136=INDEX(Outcomes,3)),1,0))</f>
        <v/>
      </c>
    </row>
    <row r="137">
      <c r="A137" s="12" t="n">
        <v>46247</v>
      </c>
      <c r="B137" s="4" t="inlineStr">
        <is>
          <t>تهاني الزامل</t>
        </is>
      </c>
      <c r="C137" s="4" t="inlineStr">
        <is>
          <t>050 444 5120</t>
        </is>
      </c>
      <c r="D137" s="4" t="inlineStr">
        <is>
          <t>د. خالد يوسف</t>
        </is>
      </c>
      <c r="E137" s="4" t="inlineStr">
        <is>
          <t>جلسة علاج طبيعي</t>
        </is>
      </c>
      <c r="F137" s="4" t="inlineStr">
        <is>
          <t>إنستغرام</t>
        </is>
      </c>
      <c r="G137" s="4" t="inlineStr">
        <is>
          <t>لا</t>
        </is>
      </c>
      <c r="H137" s="4" t="inlineStr">
        <is>
          <t>لا</t>
        </is>
      </c>
      <c r="I137" s="4" t="inlineStr">
        <is>
          <t>لا</t>
        </is>
      </c>
      <c r="J137" s="4" t="inlineStr">
        <is>
          <t>غياب</t>
        </is>
      </c>
      <c r="K137" s="12" t="n">
        <v>46256</v>
      </c>
      <c r="L137" s="13" t="n"/>
      <c r="M137" s="7">
        <f>IF($A137="","",INDEX(DayNames,WEEKDAY($A137,2)))</f>
        <v/>
      </c>
      <c r="N137" s="7">
        <f>IF($A137="","",IF(AND($G137="نعم",$H137="نعم"),INDEX(Reminders,4),IF($G137="نعم",INDEX(Reminders,2),IF($H137="نعم",INDEX(Reminders,3),INDEX(Reminders,1)))))</f>
        <v/>
      </c>
      <c r="O137" s="14">
        <f>IF($A137="","",$A137-WEEKDAY($A137,1)+1)</f>
        <v/>
      </c>
      <c r="P137" s="15">
        <f>IF($A137="","",IF($J137=INDEX(Outcomes,2),1,0))</f>
        <v/>
      </c>
      <c r="Q137" s="15">
        <f>IF($A137="","",IF(OR($J137=INDEX(Outcomes,2),$J137=INDEX(Outcomes,3)),1,0))</f>
        <v/>
      </c>
    </row>
    <row r="138">
      <c r="A138" s="12" t="n">
        <v>46247</v>
      </c>
      <c r="B138" s="4" t="inlineStr">
        <is>
          <t>إبراهيم الشايع</t>
        </is>
      </c>
      <c r="C138" s="4" t="inlineStr">
        <is>
          <t>054 121 5241</t>
        </is>
      </c>
      <c r="D138" s="4" t="inlineStr">
        <is>
          <t>د. خالد يوسف</t>
        </is>
      </c>
      <c r="E138" s="4" t="inlineStr">
        <is>
          <t>كشف استشاري</t>
        </is>
      </c>
      <c r="F138" s="4" t="inlineStr">
        <is>
          <t>الموقع الإلكتروني</t>
        </is>
      </c>
      <c r="G138" s="4" t="inlineStr">
        <is>
          <t>لا</t>
        </is>
      </c>
      <c r="H138" s="4" t="inlineStr">
        <is>
          <t>لا</t>
        </is>
      </c>
      <c r="I138" s="4" t="inlineStr">
        <is>
          <t>لا</t>
        </is>
      </c>
      <c r="J138" s="4" t="inlineStr">
        <is>
          <t>حضر</t>
        </is>
      </c>
      <c r="K138" s="12" t="n"/>
      <c r="L138" s="13" t="n"/>
      <c r="M138" s="7">
        <f>IF($A138="","",INDEX(DayNames,WEEKDAY($A138,2)))</f>
        <v/>
      </c>
      <c r="N138" s="7">
        <f>IF($A138="","",IF(AND($G138="نعم",$H138="نعم"),INDEX(Reminders,4),IF($G138="نعم",INDEX(Reminders,2),IF($H138="نعم",INDEX(Reminders,3),INDEX(Reminders,1)))))</f>
        <v/>
      </c>
      <c r="O138" s="14">
        <f>IF($A138="","",$A138-WEEKDAY($A138,1)+1)</f>
        <v/>
      </c>
      <c r="P138" s="15">
        <f>IF($A138="","",IF($J138=INDEX(Outcomes,2),1,0))</f>
        <v/>
      </c>
      <c r="Q138" s="15">
        <f>IF($A138="","",IF(OR($J138=INDEX(Outcomes,2),$J138=INDEX(Outcomes,3)),1,0))</f>
        <v/>
      </c>
    </row>
    <row r="139">
      <c r="A139" s="12" t="n">
        <v>46247</v>
      </c>
      <c r="B139" s="4" t="inlineStr">
        <is>
          <t>إبراهيم الشايع</t>
        </is>
      </c>
      <c r="C139" s="4" t="inlineStr">
        <is>
          <t>055 167 2894</t>
        </is>
      </c>
      <c r="D139" s="4" t="inlineStr">
        <is>
          <t>د. ليلى القحطاني</t>
        </is>
      </c>
      <c r="E139" s="4" t="inlineStr">
        <is>
          <t>تنظيف بشرة</t>
        </is>
      </c>
      <c r="F139" s="4" t="inlineStr">
        <is>
          <t>واتساب</t>
        </is>
      </c>
      <c r="G139" s="4" t="inlineStr">
        <is>
          <t>لا</t>
        </is>
      </c>
      <c r="H139" s="4" t="inlineStr">
        <is>
          <t>لا</t>
        </is>
      </c>
      <c r="I139" s="4" t="inlineStr">
        <is>
          <t>نعم</t>
        </is>
      </c>
      <c r="J139" s="4" t="inlineStr">
        <is>
          <t>غياب</t>
        </is>
      </c>
      <c r="K139" s="12" t="n">
        <v>46256</v>
      </c>
      <c r="L139" s="13" t="n"/>
      <c r="M139" s="7">
        <f>IF($A139="","",INDEX(DayNames,WEEKDAY($A139,2)))</f>
        <v/>
      </c>
      <c r="N139" s="7">
        <f>IF($A139="","",IF(AND($G139="نعم",$H139="نعم"),INDEX(Reminders,4),IF($G139="نعم",INDEX(Reminders,2),IF($H139="نعم",INDEX(Reminders,3),INDEX(Reminders,1)))))</f>
        <v/>
      </c>
      <c r="O139" s="14">
        <f>IF($A139="","",$A139-WEEKDAY($A139,1)+1)</f>
        <v/>
      </c>
      <c r="P139" s="15">
        <f>IF($A139="","",IF($J139=INDEX(Outcomes,2),1,0))</f>
        <v/>
      </c>
      <c r="Q139" s="15">
        <f>IF($A139="","",IF(OR($J139=INDEX(Outcomes,2),$J139=INDEX(Outcomes,3)),1,0))</f>
        <v/>
      </c>
    </row>
    <row r="140">
      <c r="A140" s="12" t="n">
        <v>46247</v>
      </c>
      <c r="B140" s="4" t="inlineStr">
        <is>
          <t>سمر العيسى</t>
        </is>
      </c>
      <c r="C140" s="4" t="inlineStr">
        <is>
          <t>050 736 9239</t>
        </is>
      </c>
      <c r="D140" s="4" t="inlineStr">
        <is>
          <t>د. سارة الحربي</t>
        </is>
      </c>
      <c r="E140" s="4" t="inlineStr">
        <is>
          <t>تنظيف بشرة</t>
        </is>
      </c>
      <c r="F140" s="4" t="inlineStr">
        <is>
          <t>واتساب</t>
        </is>
      </c>
      <c r="G140" s="4" t="inlineStr">
        <is>
          <t>لا</t>
        </is>
      </c>
      <c r="H140" s="4" t="inlineStr">
        <is>
          <t>لا</t>
        </is>
      </c>
      <c r="I140" s="4" t="inlineStr">
        <is>
          <t>لا</t>
        </is>
      </c>
      <c r="J140" s="4" t="inlineStr">
        <is>
          <t>حضر</t>
        </is>
      </c>
      <c r="K140" s="12" t="n"/>
      <c r="L140" s="13" t="n"/>
      <c r="M140" s="7">
        <f>IF($A140="","",INDEX(DayNames,WEEKDAY($A140,2)))</f>
        <v/>
      </c>
      <c r="N140" s="7">
        <f>IF($A140="","",IF(AND($G140="نعم",$H140="نعم"),INDEX(Reminders,4),IF($G140="نعم",INDEX(Reminders,2),IF($H140="نعم",INDEX(Reminders,3),INDEX(Reminders,1)))))</f>
        <v/>
      </c>
      <c r="O140" s="14">
        <f>IF($A140="","",$A140-WEEKDAY($A140,1)+1)</f>
        <v/>
      </c>
      <c r="P140" s="15">
        <f>IF($A140="","",IF($J140=INDEX(Outcomes,2),1,0))</f>
        <v/>
      </c>
      <c r="Q140" s="15">
        <f>IF($A140="","",IF(OR($J140=INDEX(Outcomes,2),$J140=INDEX(Outcomes,3)),1,0))</f>
        <v/>
      </c>
    </row>
    <row r="141">
      <c r="A141" s="12" t="n">
        <v>46247</v>
      </c>
      <c r="B141" s="4" t="inlineStr">
        <is>
          <t>عادل النفيعي</t>
        </is>
      </c>
      <c r="C141" s="4" t="inlineStr">
        <is>
          <t>054 713 8323</t>
        </is>
      </c>
      <c r="D141" s="4" t="inlineStr">
        <is>
          <t>د. محمد عادل</t>
        </is>
      </c>
      <c r="E141" s="4" t="inlineStr">
        <is>
          <t>جلسة ليزر</t>
        </is>
      </c>
      <c r="F141" s="4" t="inlineStr">
        <is>
          <t>الموقع الإلكتروني</t>
        </is>
      </c>
      <c r="G141" s="4" t="inlineStr">
        <is>
          <t>لا</t>
        </is>
      </c>
      <c r="H141" s="4" t="inlineStr">
        <is>
          <t>لا</t>
        </is>
      </c>
      <c r="I141" s="4" t="inlineStr">
        <is>
          <t>نعم</t>
        </is>
      </c>
      <c r="J141" s="4" t="inlineStr">
        <is>
          <t>حضر</t>
        </is>
      </c>
      <c r="K141" s="12" t="n"/>
      <c r="L141" s="13" t="n"/>
      <c r="M141" s="7">
        <f>IF($A141="","",INDEX(DayNames,WEEKDAY($A141,2)))</f>
        <v/>
      </c>
      <c r="N141" s="7">
        <f>IF($A141="","",IF(AND($G141="نعم",$H141="نعم"),INDEX(Reminders,4),IF($G141="نعم",INDEX(Reminders,2),IF($H141="نعم",INDEX(Reminders,3),INDEX(Reminders,1)))))</f>
        <v/>
      </c>
      <c r="O141" s="14">
        <f>IF($A141="","",$A141-WEEKDAY($A141,1)+1)</f>
        <v/>
      </c>
      <c r="P141" s="15">
        <f>IF($A141="","",IF($J141=INDEX(Outcomes,2),1,0))</f>
        <v/>
      </c>
      <c r="Q141" s="15">
        <f>IF($A141="","",IF(OR($J141=INDEX(Outcomes,2),$J141=INDEX(Outcomes,3)),1,0))</f>
        <v/>
      </c>
    </row>
    <row r="142">
      <c r="A142" s="12" t="n">
        <v>46247</v>
      </c>
      <c r="B142" s="4" t="inlineStr">
        <is>
          <t>مهند البراك</t>
        </is>
      </c>
      <c r="C142" s="4" t="inlineStr">
        <is>
          <t>050 615 3805</t>
        </is>
      </c>
      <c r="D142" s="4" t="inlineStr">
        <is>
          <t>د. سارة الحربي</t>
        </is>
      </c>
      <c r="E142" s="4" t="inlineStr">
        <is>
          <t>تنظيف بشرة</t>
        </is>
      </c>
      <c r="F142" s="4" t="inlineStr">
        <is>
          <t>هاتف</t>
        </is>
      </c>
      <c r="G142" s="4" t="inlineStr">
        <is>
          <t>لا</t>
        </is>
      </c>
      <c r="H142" s="4" t="inlineStr">
        <is>
          <t>لا</t>
        </is>
      </c>
      <c r="I142" s="4" t="inlineStr">
        <is>
          <t>لا</t>
        </is>
      </c>
      <c r="J142" s="4" t="inlineStr">
        <is>
          <t>حضر</t>
        </is>
      </c>
      <c r="K142" s="12" t="n"/>
      <c r="L142" s="13" t="n"/>
      <c r="M142" s="7">
        <f>IF($A142="","",INDEX(DayNames,WEEKDAY($A142,2)))</f>
        <v/>
      </c>
      <c r="N142" s="7">
        <f>IF($A142="","",IF(AND($G142="نعم",$H142="نعم"),INDEX(Reminders,4),IF($G142="نعم",INDEX(Reminders,2),IF($H142="نعم",INDEX(Reminders,3),INDEX(Reminders,1)))))</f>
        <v/>
      </c>
      <c r="O142" s="14">
        <f>IF($A142="","",$A142-WEEKDAY($A142,1)+1)</f>
        <v/>
      </c>
      <c r="P142" s="15">
        <f>IF($A142="","",IF($J142=INDEX(Outcomes,2),1,0))</f>
        <v/>
      </c>
      <c r="Q142" s="15">
        <f>IF($A142="","",IF(OR($J142=INDEX(Outcomes,2),$J142=INDEX(Outcomes,3)),1,0))</f>
        <v/>
      </c>
    </row>
    <row r="143">
      <c r="A143" s="12" t="n">
        <v>46247</v>
      </c>
      <c r="B143" s="4" t="inlineStr">
        <is>
          <t>سامي الغنام</t>
        </is>
      </c>
      <c r="C143" s="4" t="inlineStr">
        <is>
          <t>053 248 9113</t>
        </is>
      </c>
      <c r="D143" s="4" t="inlineStr">
        <is>
          <t>د. ليلى القحطاني</t>
        </is>
      </c>
      <c r="E143" s="4" t="inlineStr">
        <is>
          <t>حقن فيلر</t>
        </is>
      </c>
      <c r="F143" s="4" t="inlineStr">
        <is>
          <t>هاتف</t>
        </is>
      </c>
      <c r="G143" s="4" t="inlineStr">
        <is>
          <t>لا</t>
        </is>
      </c>
      <c r="H143" s="4" t="inlineStr">
        <is>
          <t>لا</t>
        </is>
      </c>
      <c r="I143" s="4" t="inlineStr">
        <is>
          <t>لا</t>
        </is>
      </c>
      <c r="J143" s="4" t="inlineStr">
        <is>
          <t>حضر</t>
        </is>
      </c>
      <c r="K143" s="12" t="n"/>
      <c r="L143" s="13" t="n"/>
      <c r="M143" s="7">
        <f>IF($A143="","",INDEX(DayNames,WEEKDAY($A143,2)))</f>
        <v/>
      </c>
      <c r="N143" s="7">
        <f>IF($A143="","",IF(AND($G143="نعم",$H143="نعم"),INDEX(Reminders,4),IF($G143="نعم",INDEX(Reminders,2),IF($H143="نعم",INDEX(Reminders,3),INDEX(Reminders,1)))))</f>
        <v/>
      </c>
      <c r="O143" s="14">
        <f>IF($A143="","",$A143-WEEKDAY($A143,1)+1)</f>
        <v/>
      </c>
      <c r="P143" s="15">
        <f>IF($A143="","",IF($J143=INDEX(Outcomes,2),1,0))</f>
        <v/>
      </c>
      <c r="Q143" s="15">
        <f>IF($A143="","",IF(OR($J143=INDEX(Outcomes,2),$J143=INDEX(Outcomes,3)),1,0))</f>
        <v/>
      </c>
    </row>
    <row r="144">
      <c r="A144" s="12" t="n">
        <v>46247</v>
      </c>
      <c r="B144" s="4" t="inlineStr">
        <is>
          <t>طلال العوفي</t>
        </is>
      </c>
      <c r="C144" s="4" t="inlineStr">
        <is>
          <t>055 807 5969</t>
        </is>
      </c>
      <c r="D144" s="4" t="inlineStr">
        <is>
          <t>د. أحمد منصور</t>
        </is>
      </c>
      <c r="E144" s="4" t="inlineStr">
        <is>
          <t>تنظيف بشرة</t>
        </is>
      </c>
      <c r="F144" s="4" t="inlineStr">
        <is>
          <t>واتساب</t>
        </is>
      </c>
      <c r="G144" s="4" t="inlineStr">
        <is>
          <t>لا</t>
        </is>
      </c>
      <c r="H144" s="4" t="inlineStr">
        <is>
          <t>لا</t>
        </is>
      </c>
      <c r="I144" s="4" t="inlineStr">
        <is>
          <t>لا</t>
        </is>
      </c>
      <c r="J144" s="4" t="inlineStr">
        <is>
          <t>حضر</t>
        </is>
      </c>
      <c r="K144" s="12" t="n"/>
      <c r="L144" s="13" t="n"/>
      <c r="M144" s="7">
        <f>IF($A144="","",INDEX(DayNames,WEEKDAY($A144,2)))</f>
        <v/>
      </c>
      <c r="N144" s="7">
        <f>IF($A144="","",IF(AND($G144="نعم",$H144="نعم"),INDEX(Reminders,4),IF($G144="نعم",INDEX(Reminders,2),IF($H144="نعم",INDEX(Reminders,3),INDEX(Reminders,1)))))</f>
        <v/>
      </c>
      <c r="O144" s="14">
        <f>IF($A144="","",$A144-WEEKDAY($A144,1)+1)</f>
        <v/>
      </c>
      <c r="P144" s="15">
        <f>IF($A144="","",IF($J144=INDEX(Outcomes,2),1,0))</f>
        <v/>
      </c>
      <c r="Q144" s="15">
        <f>IF($A144="","",IF(OR($J144=INDEX(Outcomes,2),$J144=INDEX(Outcomes,3)),1,0))</f>
        <v/>
      </c>
    </row>
    <row r="145">
      <c r="A145" s="12" t="n">
        <v>46249</v>
      </c>
      <c r="B145" s="4" t="inlineStr">
        <is>
          <t>هند المنصور</t>
        </is>
      </c>
      <c r="C145" s="4" t="inlineStr">
        <is>
          <t>054 165 6998</t>
        </is>
      </c>
      <c r="D145" s="4" t="inlineStr">
        <is>
          <t>د. أحمد منصور</t>
        </is>
      </c>
      <c r="E145" s="4" t="inlineStr">
        <is>
          <t>تنظيف بشرة</t>
        </is>
      </c>
      <c r="F145" s="4" t="inlineStr">
        <is>
          <t>هاتف</t>
        </is>
      </c>
      <c r="G145" s="4" t="inlineStr">
        <is>
          <t>لا</t>
        </is>
      </c>
      <c r="H145" s="4" t="inlineStr">
        <is>
          <t>لا</t>
        </is>
      </c>
      <c r="I145" s="4" t="inlineStr">
        <is>
          <t>لا</t>
        </is>
      </c>
      <c r="J145" s="4" t="inlineStr">
        <is>
          <t>حضر</t>
        </is>
      </c>
      <c r="K145" s="12" t="n"/>
      <c r="L145" s="13" t="n"/>
      <c r="M145" s="7">
        <f>IF($A145="","",INDEX(DayNames,WEEKDAY($A145,2)))</f>
        <v/>
      </c>
      <c r="N145" s="7">
        <f>IF($A145="","",IF(AND($G145="نعم",$H145="نعم"),INDEX(Reminders,4),IF($G145="نعم",INDEX(Reminders,2),IF($H145="نعم",INDEX(Reminders,3),INDEX(Reminders,1)))))</f>
        <v/>
      </c>
      <c r="O145" s="14">
        <f>IF($A145="","",$A145-WEEKDAY($A145,1)+1)</f>
        <v/>
      </c>
      <c r="P145" s="15">
        <f>IF($A145="","",IF($J145=INDEX(Outcomes,2),1,0))</f>
        <v/>
      </c>
      <c r="Q145" s="15">
        <f>IF($A145="","",IF(OR($J145=INDEX(Outcomes,2),$J145=INDEX(Outcomes,3)),1,0))</f>
        <v/>
      </c>
    </row>
    <row r="146">
      <c r="A146" s="12" t="n">
        <v>46249</v>
      </c>
      <c r="B146" s="4" t="inlineStr">
        <is>
          <t>العنود الرويلي</t>
        </is>
      </c>
      <c r="C146" s="4" t="inlineStr">
        <is>
          <t>055 673 5085</t>
        </is>
      </c>
      <c r="D146" s="4" t="inlineStr">
        <is>
          <t>د. خالد يوسف</t>
        </is>
      </c>
      <c r="E146" s="4" t="inlineStr">
        <is>
          <t>بوتوكس</t>
        </is>
      </c>
      <c r="F146" s="4" t="inlineStr">
        <is>
          <t>تحويل من طبيب</t>
        </is>
      </c>
      <c r="G146" s="4" t="inlineStr">
        <is>
          <t>لا</t>
        </is>
      </c>
      <c r="H146" s="4" t="inlineStr">
        <is>
          <t>لا</t>
        </is>
      </c>
      <c r="I146" s="4" t="inlineStr">
        <is>
          <t>لا</t>
        </is>
      </c>
      <c r="J146" s="4" t="inlineStr">
        <is>
          <t>حضر</t>
        </is>
      </c>
      <c r="K146" s="12" t="n"/>
      <c r="L146" s="13" t="n"/>
      <c r="M146" s="7">
        <f>IF($A146="","",INDEX(DayNames,WEEKDAY($A146,2)))</f>
        <v/>
      </c>
      <c r="N146" s="7">
        <f>IF($A146="","",IF(AND($G146="نعم",$H146="نعم"),INDEX(Reminders,4),IF($G146="نعم",INDEX(Reminders,2),IF($H146="نعم",INDEX(Reminders,3),INDEX(Reminders,1)))))</f>
        <v/>
      </c>
      <c r="O146" s="14">
        <f>IF($A146="","",$A146-WEEKDAY($A146,1)+1)</f>
        <v/>
      </c>
      <c r="P146" s="15">
        <f>IF($A146="","",IF($J146=INDEX(Outcomes,2),1,0))</f>
        <v/>
      </c>
      <c r="Q146" s="15">
        <f>IF($A146="","",IF(OR($J146=INDEX(Outcomes,2),$J146=INDEX(Outcomes,3)),1,0))</f>
        <v/>
      </c>
    </row>
    <row r="147">
      <c r="A147" s="12" t="n">
        <v>46249</v>
      </c>
      <c r="B147" s="4" t="inlineStr">
        <is>
          <t>حسام المحمدي</t>
        </is>
      </c>
      <c r="C147" s="4" t="inlineStr">
        <is>
          <t>053 588 7261</t>
        </is>
      </c>
      <c r="D147" s="4" t="inlineStr">
        <is>
          <t>د. نورة السبيعي</t>
        </is>
      </c>
      <c r="E147" s="4" t="inlineStr">
        <is>
          <t>جلسة علاج طبيعي</t>
        </is>
      </c>
      <c r="F147" s="4" t="inlineStr">
        <is>
          <t>هاتف</t>
        </is>
      </c>
      <c r="G147" s="4" t="inlineStr">
        <is>
          <t>لا</t>
        </is>
      </c>
      <c r="H147" s="4" t="inlineStr">
        <is>
          <t>لا</t>
        </is>
      </c>
      <c r="I147" s="4" t="inlineStr">
        <is>
          <t>نعم</t>
        </is>
      </c>
      <c r="J147" s="4" t="inlineStr">
        <is>
          <t>حضر</t>
        </is>
      </c>
      <c r="K147" s="12" t="n"/>
      <c r="L147" s="13" t="n"/>
      <c r="M147" s="7">
        <f>IF($A147="","",INDEX(DayNames,WEEKDAY($A147,2)))</f>
        <v/>
      </c>
      <c r="N147" s="7">
        <f>IF($A147="","",IF(AND($G147="نعم",$H147="نعم"),INDEX(Reminders,4),IF($G147="نعم",INDEX(Reminders,2),IF($H147="نعم",INDEX(Reminders,3),INDEX(Reminders,1)))))</f>
        <v/>
      </c>
      <c r="O147" s="14">
        <f>IF($A147="","",$A147-WEEKDAY($A147,1)+1)</f>
        <v/>
      </c>
      <c r="P147" s="15">
        <f>IF($A147="","",IF($J147=INDEX(Outcomes,2),1,0))</f>
        <v/>
      </c>
      <c r="Q147" s="15">
        <f>IF($A147="","",IF(OR($J147=INDEX(Outcomes,2),$J147=INDEX(Outcomes,3)),1,0))</f>
        <v/>
      </c>
    </row>
    <row r="148">
      <c r="A148" s="12" t="n">
        <v>46249</v>
      </c>
      <c r="B148" s="4" t="inlineStr">
        <is>
          <t>أنس الخثلان</t>
        </is>
      </c>
      <c r="C148" s="4" t="inlineStr">
        <is>
          <t>053 207 2834</t>
        </is>
      </c>
      <c r="D148" s="4" t="inlineStr">
        <is>
          <t>د. محمد عادل</t>
        </is>
      </c>
      <c r="E148" s="4" t="inlineStr">
        <is>
          <t>كشف متابعة</t>
        </is>
      </c>
      <c r="F148" s="4" t="inlineStr">
        <is>
          <t>إنستغرام</t>
        </is>
      </c>
      <c r="G148" s="4" t="inlineStr">
        <is>
          <t>لا</t>
        </is>
      </c>
      <c r="H148" s="4" t="inlineStr">
        <is>
          <t>لا</t>
        </is>
      </c>
      <c r="I148" s="4" t="inlineStr">
        <is>
          <t>لا</t>
        </is>
      </c>
      <c r="J148" s="4" t="inlineStr">
        <is>
          <t>أُعيد حجزه</t>
        </is>
      </c>
      <c r="K148" s="12" t="n">
        <v>46256</v>
      </c>
      <c r="L148" s="13" t="n"/>
      <c r="M148" s="7">
        <f>IF($A148="","",INDEX(DayNames,WEEKDAY($A148,2)))</f>
        <v/>
      </c>
      <c r="N148" s="7">
        <f>IF($A148="","",IF(AND($G148="نعم",$H148="نعم"),INDEX(Reminders,4),IF($G148="نعم",INDEX(Reminders,2),IF($H148="نعم",INDEX(Reminders,3),INDEX(Reminders,1)))))</f>
        <v/>
      </c>
      <c r="O148" s="14">
        <f>IF($A148="","",$A148-WEEKDAY($A148,1)+1)</f>
        <v/>
      </c>
      <c r="P148" s="15">
        <f>IF($A148="","",IF($J148=INDEX(Outcomes,2),1,0))</f>
        <v/>
      </c>
      <c r="Q148" s="15">
        <f>IF($A148="","",IF(OR($J148=INDEX(Outcomes,2),$J148=INDEX(Outcomes,3)),1,0))</f>
        <v/>
      </c>
    </row>
    <row r="149">
      <c r="A149" s="12" t="n">
        <v>46249</v>
      </c>
      <c r="B149" s="4" t="inlineStr">
        <is>
          <t>مازن الصالح</t>
        </is>
      </c>
      <c r="C149" s="4" t="inlineStr">
        <is>
          <t>054 316 2852</t>
        </is>
      </c>
      <c r="D149" s="4" t="inlineStr">
        <is>
          <t>د. خالد يوسف</t>
        </is>
      </c>
      <c r="E149" s="4" t="inlineStr">
        <is>
          <t>جلسة علاج طبيعي</t>
        </is>
      </c>
      <c r="F149" s="4" t="inlineStr">
        <is>
          <t>واتساب</t>
        </is>
      </c>
      <c r="G149" s="4" t="inlineStr">
        <is>
          <t>لا</t>
        </is>
      </c>
      <c r="H149" s="4" t="inlineStr">
        <is>
          <t>لا</t>
        </is>
      </c>
      <c r="I149" s="4" t="inlineStr">
        <is>
          <t>لا</t>
        </is>
      </c>
      <c r="J149" s="4" t="inlineStr">
        <is>
          <t>حضر</t>
        </is>
      </c>
      <c r="K149" s="12" t="n"/>
      <c r="L149" s="13" t="n"/>
      <c r="M149" s="7">
        <f>IF($A149="","",INDEX(DayNames,WEEKDAY($A149,2)))</f>
        <v/>
      </c>
      <c r="N149" s="7">
        <f>IF($A149="","",IF(AND($G149="نعم",$H149="نعم"),INDEX(Reminders,4),IF($G149="نعم",INDEX(Reminders,2),IF($H149="نعم",INDEX(Reminders,3),INDEX(Reminders,1)))))</f>
        <v/>
      </c>
      <c r="O149" s="14">
        <f>IF($A149="","",$A149-WEEKDAY($A149,1)+1)</f>
        <v/>
      </c>
      <c r="P149" s="15">
        <f>IF($A149="","",IF($J149=INDEX(Outcomes,2),1,0))</f>
        <v/>
      </c>
      <c r="Q149" s="15">
        <f>IF($A149="","",IF(OR($J149=INDEX(Outcomes,2),$J149=INDEX(Outcomes,3)),1,0))</f>
        <v/>
      </c>
    </row>
    <row r="150">
      <c r="A150" s="12" t="n">
        <v>46249</v>
      </c>
      <c r="B150" s="4" t="inlineStr">
        <is>
          <t>فيصل المري</t>
        </is>
      </c>
      <c r="C150" s="4" t="inlineStr">
        <is>
          <t>050 443 2189</t>
        </is>
      </c>
      <c r="D150" s="4" t="inlineStr">
        <is>
          <t>د. خالد يوسف</t>
        </is>
      </c>
      <c r="E150" s="4" t="inlineStr">
        <is>
          <t>تنظيف بشرة</t>
        </is>
      </c>
      <c r="F150" s="4" t="inlineStr">
        <is>
          <t>الموقع الإلكتروني</t>
        </is>
      </c>
      <c r="G150" s="4" t="inlineStr">
        <is>
          <t>لا</t>
        </is>
      </c>
      <c r="H150" s="4" t="inlineStr">
        <is>
          <t>لا</t>
        </is>
      </c>
      <c r="I150" s="4" t="inlineStr">
        <is>
          <t>نعم</t>
        </is>
      </c>
      <c r="J150" s="4" t="inlineStr">
        <is>
          <t>حضر</t>
        </is>
      </c>
      <c r="K150" s="12" t="n"/>
      <c r="L150" s="13" t="n"/>
      <c r="M150" s="7">
        <f>IF($A150="","",INDEX(DayNames,WEEKDAY($A150,2)))</f>
        <v/>
      </c>
      <c r="N150" s="7">
        <f>IF($A150="","",IF(AND($G150="نعم",$H150="نعم"),INDEX(Reminders,4),IF($G150="نعم",INDEX(Reminders,2),IF($H150="نعم",INDEX(Reminders,3),INDEX(Reminders,1)))))</f>
        <v/>
      </c>
      <c r="O150" s="14">
        <f>IF($A150="","",$A150-WEEKDAY($A150,1)+1)</f>
        <v/>
      </c>
      <c r="P150" s="15">
        <f>IF($A150="","",IF($J150=INDEX(Outcomes,2),1,0))</f>
        <v/>
      </c>
      <c r="Q150" s="15">
        <f>IF($A150="","",IF(OR($J150=INDEX(Outcomes,2),$J150=INDEX(Outcomes,3)),1,0))</f>
        <v/>
      </c>
    </row>
    <row r="151">
      <c r="A151" s="12" t="n">
        <v>46249</v>
      </c>
      <c r="B151" s="4" t="inlineStr">
        <is>
          <t>روان الشهري</t>
        </is>
      </c>
      <c r="C151" s="4" t="inlineStr">
        <is>
          <t>055 360 1755</t>
        </is>
      </c>
      <c r="D151" s="4" t="inlineStr">
        <is>
          <t>د. سارة الحربي</t>
        </is>
      </c>
      <c r="E151" s="4" t="inlineStr">
        <is>
          <t>حقن فيلر</t>
        </is>
      </c>
      <c r="F151" s="4" t="inlineStr">
        <is>
          <t>هاتف</t>
        </is>
      </c>
      <c r="G151" s="4" t="inlineStr">
        <is>
          <t>لا</t>
        </is>
      </c>
      <c r="H151" s="4" t="inlineStr">
        <is>
          <t>لا</t>
        </is>
      </c>
      <c r="I151" s="4" t="inlineStr">
        <is>
          <t>نعم</t>
        </is>
      </c>
      <c r="J151" s="4" t="inlineStr">
        <is>
          <t>حضر</t>
        </is>
      </c>
      <c r="K151" s="12" t="n"/>
      <c r="L151" s="13" t="n"/>
      <c r="M151" s="7">
        <f>IF($A151="","",INDEX(DayNames,WEEKDAY($A151,2)))</f>
        <v/>
      </c>
      <c r="N151" s="7">
        <f>IF($A151="","",IF(AND($G151="نعم",$H151="نعم"),INDEX(Reminders,4),IF($G151="نعم",INDEX(Reminders,2),IF($H151="نعم",INDEX(Reminders,3),INDEX(Reminders,1)))))</f>
        <v/>
      </c>
      <c r="O151" s="14">
        <f>IF($A151="","",$A151-WEEKDAY($A151,1)+1)</f>
        <v/>
      </c>
      <c r="P151" s="15">
        <f>IF($A151="","",IF($J151=INDEX(Outcomes,2),1,0))</f>
        <v/>
      </c>
      <c r="Q151" s="15">
        <f>IF($A151="","",IF(OR($J151=INDEX(Outcomes,2),$J151=INDEX(Outcomes,3)),1,0))</f>
        <v/>
      </c>
    </row>
    <row r="152">
      <c r="A152" s="12" t="n">
        <v>46249</v>
      </c>
      <c r="B152" s="4" t="inlineStr">
        <is>
          <t>وعد الأحمد</t>
        </is>
      </c>
      <c r="C152" s="4" t="inlineStr">
        <is>
          <t>054 582 5773</t>
        </is>
      </c>
      <c r="D152" s="4" t="inlineStr">
        <is>
          <t>د. نورة السبيعي</t>
        </is>
      </c>
      <c r="E152" s="4" t="inlineStr">
        <is>
          <t>جلسة ليزر</t>
        </is>
      </c>
      <c r="F152" s="4" t="inlineStr">
        <is>
          <t>هاتف</t>
        </is>
      </c>
      <c r="G152" s="4" t="inlineStr">
        <is>
          <t>لا</t>
        </is>
      </c>
      <c r="H152" s="4" t="inlineStr">
        <is>
          <t>لا</t>
        </is>
      </c>
      <c r="I152" s="4" t="inlineStr">
        <is>
          <t>نعم</t>
        </is>
      </c>
      <c r="J152" s="4" t="inlineStr">
        <is>
          <t>حضر</t>
        </is>
      </c>
      <c r="K152" s="12" t="n"/>
      <c r="L152" s="13" t="n"/>
      <c r="M152" s="7">
        <f>IF($A152="","",INDEX(DayNames,WEEKDAY($A152,2)))</f>
        <v/>
      </c>
      <c r="N152" s="7">
        <f>IF($A152="","",IF(AND($G152="نعم",$H152="نعم"),INDEX(Reminders,4),IF($G152="نعم",INDEX(Reminders,2),IF($H152="نعم",INDEX(Reminders,3),INDEX(Reminders,1)))))</f>
        <v/>
      </c>
      <c r="O152" s="14">
        <f>IF($A152="","",$A152-WEEKDAY($A152,1)+1)</f>
        <v/>
      </c>
      <c r="P152" s="15">
        <f>IF($A152="","",IF($J152=INDEX(Outcomes,2),1,0))</f>
        <v/>
      </c>
      <c r="Q152" s="15">
        <f>IF($A152="","",IF(OR($J152=INDEX(Outcomes,2),$J152=INDEX(Outcomes,3)),1,0))</f>
        <v/>
      </c>
    </row>
    <row r="153">
      <c r="A153" s="12" t="n">
        <v>46249</v>
      </c>
      <c r="B153" s="4" t="inlineStr">
        <is>
          <t>تهاني الزامل</t>
        </is>
      </c>
      <c r="C153" s="4" t="inlineStr">
        <is>
          <t>054 769 1822</t>
        </is>
      </c>
      <c r="D153" s="4" t="inlineStr">
        <is>
          <t>د. محمد عادل</t>
        </is>
      </c>
      <c r="E153" s="4" t="inlineStr">
        <is>
          <t>حقن فيلر</t>
        </is>
      </c>
      <c r="F153" s="4" t="inlineStr">
        <is>
          <t>هاتف</t>
        </is>
      </c>
      <c r="G153" s="4" t="inlineStr">
        <is>
          <t>لا</t>
        </is>
      </c>
      <c r="H153" s="4" t="inlineStr">
        <is>
          <t>لا</t>
        </is>
      </c>
      <c r="I153" s="4" t="inlineStr">
        <is>
          <t>لا</t>
        </is>
      </c>
      <c r="J153" s="4" t="inlineStr">
        <is>
          <t>حضر</t>
        </is>
      </c>
      <c r="K153" s="12" t="n"/>
      <c r="L153" s="13" t="n"/>
      <c r="M153" s="7">
        <f>IF($A153="","",INDEX(DayNames,WEEKDAY($A153,2)))</f>
        <v/>
      </c>
      <c r="N153" s="7">
        <f>IF($A153="","",IF(AND($G153="نعم",$H153="نعم"),INDEX(Reminders,4),IF($G153="نعم",INDEX(Reminders,2),IF($H153="نعم",INDEX(Reminders,3),INDEX(Reminders,1)))))</f>
        <v/>
      </c>
      <c r="O153" s="14">
        <f>IF($A153="","",$A153-WEEKDAY($A153,1)+1)</f>
        <v/>
      </c>
      <c r="P153" s="15">
        <f>IF($A153="","",IF($J153=INDEX(Outcomes,2),1,0))</f>
        <v/>
      </c>
      <c r="Q153" s="15">
        <f>IF($A153="","",IF(OR($J153=INDEX(Outcomes,2),$J153=INDEX(Outcomes,3)),1,0))</f>
        <v/>
      </c>
    </row>
    <row r="154">
      <c r="A154" s="12" t="n">
        <v>46249</v>
      </c>
      <c r="B154" s="4" t="inlineStr">
        <is>
          <t>عبدالعزيز الفهد</t>
        </is>
      </c>
      <c r="C154" s="4" t="inlineStr">
        <is>
          <t>055 670 1098</t>
        </is>
      </c>
      <c r="D154" s="4" t="inlineStr">
        <is>
          <t>د. سارة الحربي</t>
        </is>
      </c>
      <c r="E154" s="4" t="inlineStr">
        <is>
          <t>جلسة علاج طبيعي</t>
        </is>
      </c>
      <c r="F154" s="4" t="inlineStr">
        <is>
          <t>إنستغرام</t>
        </is>
      </c>
      <c r="G154" s="4" t="inlineStr">
        <is>
          <t>لا</t>
        </is>
      </c>
      <c r="H154" s="4" t="inlineStr">
        <is>
          <t>لا</t>
        </is>
      </c>
      <c r="I154" s="4" t="inlineStr">
        <is>
          <t>لا</t>
        </is>
      </c>
      <c r="J154" s="4" t="inlineStr">
        <is>
          <t>أُعيد حجزه</t>
        </is>
      </c>
      <c r="K154" s="12" t="n">
        <v>46256</v>
      </c>
      <c r="L154" s="13" t="n"/>
      <c r="M154" s="7">
        <f>IF($A154="","",INDEX(DayNames,WEEKDAY($A154,2)))</f>
        <v/>
      </c>
      <c r="N154" s="7">
        <f>IF($A154="","",IF(AND($G154="نعم",$H154="نعم"),INDEX(Reminders,4),IF($G154="نعم",INDEX(Reminders,2),IF($H154="نعم",INDEX(Reminders,3),INDEX(Reminders,1)))))</f>
        <v/>
      </c>
      <c r="O154" s="14">
        <f>IF($A154="","",$A154-WEEKDAY($A154,1)+1)</f>
        <v/>
      </c>
      <c r="P154" s="15">
        <f>IF($A154="","",IF($J154=INDEX(Outcomes,2),1,0))</f>
        <v/>
      </c>
      <c r="Q154" s="15">
        <f>IF($A154="","",IF(OR($J154=INDEX(Outcomes,2),$J154=INDEX(Outcomes,3)),1,0))</f>
        <v/>
      </c>
    </row>
    <row r="155">
      <c r="A155" s="12" t="n">
        <v>46249</v>
      </c>
      <c r="B155" s="4" t="inlineStr">
        <is>
          <t>زياد الكثيري</t>
        </is>
      </c>
      <c r="C155" s="4" t="inlineStr">
        <is>
          <t>050 239 3100</t>
        </is>
      </c>
      <c r="D155" s="4" t="inlineStr">
        <is>
          <t>د. نورة السبيعي</t>
        </is>
      </c>
      <c r="E155" s="4" t="inlineStr">
        <is>
          <t>تنظيف بشرة</t>
        </is>
      </c>
      <c r="F155" s="4" t="inlineStr">
        <is>
          <t>هاتف</t>
        </is>
      </c>
      <c r="G155" s="4" t="inlineStr">
        <is>
          <t>لا</t>
        </is>
      </c>
      <c r="H155" s="4" t="inlineStr">
        <is>
          <t>لا</t>
        </is>
      </c>
      <c r="I155" s="4" t="inlineStr">
        <is>
          <t>نعم</t>
        </is>
      </c>
      <c r="J155" s="4" t="inlineStr">
        <is>
          <t>حضر</t>
        </is>
      </c>
      <c r="K155" s="12" t="n"/>
      <c r="L155" s="13" t="n"/>
      <c r="M155" s="7">
        <f>IF($A155="","",INDEX(DayNames,WEEKDAY($A155,2)))</f>
        <v/>
      </c>
      <c r="N155" s="7">
        <f>IF($A155="","",IF(AND($G155="نعم",$H155="نعم"),INDEX(Reminders,4),IF($G155="نعم",INDEX(Reminders,2),IF($H155="نعم",INDEX(Reminders,3),INDEX(Reminders,1)))))</f>
        <v/>
      </c>
      <c r="O155" s="14">
        <f>IF($A155="","",$A155-WEEKDAY($A155,1)+1)</f>
        <v/>
      </c>
      <c r="P155" s="15">
        <f>IF($A155="","",IF($J155=INDEX(Outcomes,2),1,0))</f>
        <v/>
      </c>
      <c r="Q155" s="15">
        <f>IF($A155="","",IF(OR($J155=INDEX(Outcomes,2),$J155=INDEX(Outcomes,3)),1,0))</f>
        <v/>
      </c>
    </row>
    <row r="156">
      <c r="A156" s="12" t="n">
        <v>46249</v>
      </c>
      <c r="B156" s="4" t="inlineStr">
        <is>
          <t>العنود الرويلي</t>
        </is>
      </c>
      <c r="C156" s="4" t="inlineStr">
        <is>
          <t>050 200 8701</t>
        </is>
      </c>
      <c r="D156" s="4" t="inlineStr">
        <is>
          <t>د. نورة السبيعي</t>
        </is>
      </c>
      <c r="E156" s="4" t="inlineStr">
        <is>
          <t>بوتوكس</t>
        </is>
      </c>
      <c r="F156" s="4" t="inlineStr">
        <is>
          <t>هاتف</t>
        </is>
      </c>
      <c r="G156" s="4" t="inlineStr">
        <is>
          <t>لا</t>
        </is>
      </c>
      <c r="H156" s="4" t="inlineStr">
        <is>
          <t>لا</t>
        </is>
      </c>
      <c r="I156" s="4" t="inlineStr">
        <is>
          <t>لا</t>
        </is>
      </c>
      <c r="J156" s="4" t="inlineStr">
        <is>
          <t>حضر</t>
        </is>
      </c>
      <c r="K156" s="12" t="n"/>
      <c r="L156" s="13" t="n"/>
      <c r="M156" s="7">
        <f>IF($A156="","",INDEX(DayNames,WEEKDAY($A156,2)))</f>
        <v/>
      </c>
      <c r="N156" s="7">
        <f>IF($A156="","",IF(AND($G156="نعم",$H156="نعم"),INDEX(Reminders,4),IF($G156="نعم",INDEX(Reminders,2),IF($H156="نعم",INDEX(Reminders,3),INDEX(Reminders,1)))))</f>
        <v/>
      </c>
      <c r="O156" s="14">
        <f>IF($A156="","",$A156-WEEKDAY($A156,1)+1)</f>
        <v/>
      </c>
      <c r="P156" s="15">
        <f>IF($A156="","",IF($J156=INDEX(Outcomes,2),1,0))</f>
        <v/>
      </c>
      <c r="Q156" s="15">
        <f>IF($A156="","",IF(OR($J156=INDEX(Outcomes,2),$J156=INDEX(Outcomes,3)),1,0))</f>
        <v/>
      </c>
    </row>
    <row r="157">
      <c r="A157" s="12" t="n">
        <v>46250</v>
      </c>
      <c r="B157" s="4" t="inlineStr">
        <is>
          <t>العنود الرويلي</t>
        </is>
      </c>
      <c r="C157" s="4" t="inlineStr">
        <is>
          <t>054 854 2552</t>
        </is>
      </c>
      <c r="D157" s="4" t="inlineStr">
        <is>
          <t>د. خالد يوسف</t>
        </is>
      </c>
      <c r="E157" s="4" t="inlineStr">
        <is>
          <t>كشف متابعة</t>
        </is>
      </c>
      <c r="F157" s="4" t="inlineStr">
        <is>
          <t>هاتف</t>
        </is>
      </c>
      <c r="G157" s="4" t="inlineStr">
        <is>
          <t>نعم</t>
        </is>
      </c>
      <c r="H157" s="4" t="inlineStr">
        <is>
          <t>لا</t>
        </is>
      </c>
      <c r="I157" s="4" t="inlineStr">
        <is>
          <t>نعم</t>
        </is>
      </c>
      <c r="J157" s="4" t="inlineStr">
        <is>
          <t>حضر</t>
        </is>
      </c>
      <c r="K157" s="12" t="n"/>
      <c r="L157" s="13" t="n"/>
      <c r="M157" s="7">
        <f>IF($A157="","",INDEX(DayNames,WEEKDAY($A157,2)))</f>
        <v/>
      </c>
      <c r="N157" s="7">
        <f>IF($A157="","",IF(AND($G157="نعم",$H157="نعم"),INDEX(Reminders,4),IF($G157="نعم",INDEX(Reminders,2),IF($H157="نعم",INDEX(Reminders,3),INDEX(Reminders,1)))))</f>
        <v/>
      </c>
      <c r="O157" s="14">
        <f>IF($A157="","",$A157-WEEKDAY($A157,1)+1)</f>
        <v/>
      </c>
      <c r="P157" s="15">
        <f>IF($A157="","",IF($J157=INDEX(Outcomes,2),1,0))</f>
        <v/>
      </c>
      <c r="Q157" s="15">
        <f>IF($A157="","",IF(OR($J157=INDEX(Outcomes,2),$J157=INDEX(Outcomes,3)),1,0))</f>
        <v/>
      </c>
    </row>
    <row r="158">
      <c r="A158" s="12" t="n">
        <v>46250</v>
      </c>
      <c r="B158" s="4" t="inlineStr">
        <is>
          <t>عبدالعزيز الفهد</t>
        </is>
      </c>
      <c r="C158" s="4" t="inlineStr">
        <is>
          <t>050 629 1905</t>
        </is>
      </c>
      <c r="D158" s="4" t="inlineStr">
        <is>
          <t>د. سارة الحربي</t>
        </is>
      </c>
      <c r="E158" s="4" t="inlineStr">
        <is>
          <t>جلسة علاج طبيعي</t>
        </is>
      </c>
      <c r="F158" s="4" t="inlineStr">
        <is>
          <t>إنستغرام</t>
        </is>
      </c>
      <c r="G158" s="4" t="inlineStr">
        <is>
          <t>نعم</t>
        </is>
      </c>
      <c r="H158" s="4" t="inlineStr">
        <is>
          <t>لا</t>
        </is>
      </c>
      <c r="I158" s="4" t="inlineStr">
        <is>
          <t>نعم</t>
        </is>
      </c>
      <c r="J158" s="4" t="inlineStr">
        <is>
          <t>حضر</t>
        </is>
      </c>
      <c r="K158" s="12" t="n"/>
      <c r="L158" s="13" t="n"/>
      <c r="M158" s="7">
        <f>IF($A158="","",INDEX(DayNames,WEEKDAY($A158,2)))</f>
        <v/>
      </c>
      <c r="N158" s="7">
        <f>IF($A158="","",IF(AND($G158="نعم",$H158="نعم"),INDEX(Reminders,4),IF($G158="نعم",INDEX(Reminders,2),IF($H158="نعم",INDEX(Reminders,3),INDEX(Reminders,1)))))</f>
        <v/>
      </c>
      <c r="O158" s="14">
        <f>IF($A158="","",$A158-WEEKDAY($A158,1)+1)</f>
        <v/>
      </c>
      <c r="P158" s="15">
        <f>IF($A158="","",IF($J158=INDEX(Outcomes,2),1,0))</f>
        <v/>
      </c>
      <c r="Q158" s="15">
        <f>IF($A158="","",IF(OR($J158=INDEX(Outcomes,2),$J158=INDEX(Outcomes,3)),1,0))</f>
        <v/>
      </c>
    </row>
    <row r="159">
      <c r="A159" s="12" t="n">
        <v>46250</v>
      </c>
      <c r="B159" s="4" t="inlineStr">
        <is>
          <t>سمر العيسى</t>
        </is>
      </c>
      <c r="C159" s="4" t="inlineStr">
        <is>
          <t>054 439 5082</t>
        </is>
      </c>
      <c r="D159" s="4" t="inlineStr">
        <is>
          <t>د. نورة السبيعي</t>
        </is>
      </c>
      <c r="E159" s="4" t="inlineStr">
        <is>
          <t>حقن فيلر</t>
        </is>
      </c>
      <c r="F159" s="4" t="inlineStr">
        <is>
          <t>إنستغرام</t>
        </is>
      </c>
      <c r="G159" s="4" t="inlineStr">
        <is>
          <t>نعم</t>
        </is>
      </c>
      <c r="H159" s="4" t="inlineStr">
        <is>
          <t>لا</t>
        </is>
      </c>
      <c r="I159" s="4" t="inlineStr">
        <is>
          <t>نعم</t>
        </is>
      </c>
      <c r="J159" s="4" t="inlineStr">
        <is>
          <t>حضر</t>
        </is>
      </c>
      <c r="K159" s="12" t="n"/>
      <c r="L159" s="13" t="n">
        <v>200</v>
      </c>
      <c r="M159" s="7">
        <f>IF($A159="","",INDEX(DayNames,WEEKDAY($A159,2)))</f>
        <v/>
      </c>
      <c r="N159" s="7">
        <f>IF($A159="","",IF(AND($G159="نعم",$H159="نعم"),INDEX(Reminders,4),IF($G159="نعم",INDEX(Reminders,2),IF($H159="نعم",INDEX(Reminders,3),INDEX(Reminders,1)))))</f>
        <v/>
      </c>
      <c r="O159" s="14">
        <f>IF($A159="","",$A159-WEEKDAY($A159,1)+1)</f>
        <v/>
      </c>
      <c r="P159" s="15">
        <f>IF($A159="","",IF($J159=INDEX(Outcomes,2),1,0))</f>
        <v/>
      </c>
      <c r="Q159" s="15">
        <f>IF($A159="","",IF(OR($J159=INDEX(Outcomes,2),$J159=INDEX(Outcomes,3)),1,0))</f>
        <v/>
      </c>
    </row>
    <row r="160">
      <c r="A160" s="12" t="n">
        <v>46250</v>
      </c>
      <c r="B160" s="4" t="inlineStr">
        <is>
          <t>تهاني الزامل</t>
        </is>
      </c>
      <c r="C160" s="4" t="inlineStr">
        <is>
          <t>054 495 3220</t>
        </is>
      </c>
      <c r="D160" s="4" t="inlineStr">
        <is>
          <t>د. أحمد منصور</t>
        </is>
      </c>
      <c r="E160" s="4" t="inlineStr">
        <is>
          <t>كشف استشاري</t>
        </is>
      </c>
      <c r="F160" s="4" t="inlineStr">
        <is>
          <t>واتساب</t>
        </is>
      </c>
      <c r="G160" s="4" t="inlineStr">
        <is>
          <t>نعم</t>
        </is>
      </c>
      <c r="H160" s="4" t="inlineStr">
        <is>
          <t>لا</t>
        </is>
      </c>
      <c r="I160" s="4" t="inlineStr">
        <is>
          <t>نعم</t>
        </is>
      </c>
      <c r="J160" s="4" t="inlineStr">
        <is>
          <t>حضر</t>
        </is>
      </c>
      <c r="K160" s="12" t="n"/>
      <c r="L160" s="13" t="n"/>
      <c r="M160" s="7">
        <f>IF($A160="","",INDEX(DayNames,WEEKDAY($A160,2)))</f>
        <v/>
      </c>
      <c r="N160" s="7">
        <f>IF($A160="","",IF(AND($G160="نعم",$H160="نعم"),INDEX(Reminders,4),IF($G160="نعم",INDEX(Reminders,2),IF($H160="نعم",INDEX(Reminders,3),INDEX(Reminders,1)))))</f>
        <v/>
      </c>
      <c r="O160" s="14">
        <f>IF($A160="","",$A160-WEEKDAY($A160,1)+1)</f>
        <v/>
      </c>
      <c r="P160" s="15">
        <f>IF($A160="","",IF($J160=INDEX(Outcomes,2),1,0))</f>
        <v/>
      </c>
      <c r="Q160" s="15">
        <f>IF($A160="","",IF(OR($J160=INDEX(Outcomes,2),$J160=INDEX(Outcomes,3)),1,0))</f>
        <v/>
      </c>
    </row>
    <row r="161">
      <c r="A161" s="12" t="n">
        <v>46250</v>
      </c>
      <c r="B161" s="4" t="inlineStr">
        <is>
          <t>نجلاء الشريف</t>
        </is>
      </c>
      <c r="C161" s="4" t="inlineStr">
        <is>
          <t>054 763 2067</t>
        </is>
      </c>
      <c r="D161" s="4" t="inlineStr">
        <is>
          <t>د. أحمد منصور</t>
        </is>
      </c>
      <c r="E161" s="4" t="inlineStr">
        <is>
          <t>جلسة علاج طبيعي</t>
        </is>
      </c>
      <c r="F161" s="4" t="inlineStr">
        <is>
          <t>هاتف</t>
        </is>
      </c>
      <c r="G161" s="4" t="inlineStr">
        <is>
          <t>نعم</t>
        </is>
      </c>
      <c r="H161" s="4" t="inlineStr">
        <is>
          <t>لا</t>
        </is>
      </c>
      <c r="I161" s="4" t="inlineStr">
        <is>
          <t>لا</t>
        </is>
      </c>
      <c r="J161" s="4" t="inlineStr">
        <is>
          <t>حضر</t>
        </is>
      </c>
      <c r="K161" s="12" t="n"/>
      <c r="L161" s="13" t="n"/>
      <c r="M161" s="7">
        <f>IF($A161="","",INDEX(DayNames,WEEKDAY($A161,2)))</f>
        <v/>
      </c>
      <c r="N161" s="7">
        <f>IF($A161="","",IF(AND($G161="نعم",$H161="نعم"),INDEX(Reminders,4),IF($G161="نعم",INDEX(Reminders,2),IF($H161="نعم",INDEX(Reminders,3),INDEX(Reminders,1)))))</f>
        <v/>
      </c>
      <c r="O161" s="14">
        <f>IF($A161="","",$A161-WEEKDAY($A161,1)+1)</f>
        <v/>
      </c>
      <c r="P161" s="15">
        <f>IF($A161="","",IF($J161=INDEX(Outcomes,2),1,0))</f>
        <v/>
      </c>
      <c r="Q161" s="15">
        <f>IF($A161="","",IF(OR($J161=INDEX(Outcomes,2),$J161=INDEX(Outcomes,3)),1,0))</f>
        <v/>
      </c>
    </row>
    <row r="162">
      <c r="A162" s="12" t="n">
        <v>46250</v>
      </c>
      <c r="B162" s="4" t="inlineStr">
        <is>
          <t>راكان العجمي</t>
        </is>
      </c>
      <c r="C162" s="4" t="inlineStr">
        <is>
          <t>055 286 4967</t>
        </is>
      </c>
      <c r="D162" s="4" t="inlineStr">
        <is>
          <t>د. سارة الحربي</t>
        </is>
      </c>
      <c r="E162" s="4" t="inlineStr">
        <is>
          <t>جلسة علاج طبيعي</t>
        </is>
      </c>
      <c r="F162" s="4" t="inlineStr">
        <is>
          <t>هاتف</t>
        </is>
      </c>
      <c r="G162" s="4" t="inlineStr">
        <is>
          <t>نعم</t>
        </is>
      </c>
      <c r="H162" s="4" t="inlineStr">
        <is>
          <t>لا</t>
        </is>
      </c>
      <c r="I162" s="4" t="inlineStr">
        <is>
          <t>نعم</t>
        </is>
      </c>
      <c r="J162" s="4" t="inlineStr">
        <is>
          <t>حضر</t>
        </is>
      </c>
      <c r="K162" s="12" t="n"/>
      <c r="L162" s="13" t="n"/>
      <c r="M162" s="7">
        <f>IF($A162="","",INDEX(DayNames,WEEKDAY($A162,2)))</f>
        <v/>
      </c>
      <c r="N162" s="7">
        <f>IF($A162="","",IF(AND($G162="نعم",$H162="نعم"),INDEX(Reminders,4),IF($G162="نعم",INDEX(Reminders,2),IF($H162="نعم",INDEX(Reminders,3),INDEX(Reminders,1)))))</f>
        <v/>
      </c>
      <c r="O162" s="14">
        <f>IF($A162="","",$A162-WEEKDAY($A162,1)+1)</f>
        <v/>
      </c>
      <c r="P162" s="15">
        <f>IF($A162="","",IF($J162=INDEX(Outcomes,2),1,0))</f>
        <v/>
      </c>
      <c r="Q162" s="15">
        <f>IF($A162="","",IF(OR($J162=INDEX(Outcomes,2),$J162=INDEX(Outcomes,3)),1,0))</f>
        <v/>
      </c>
    </row>
    <row r="163">
      <c r="A163" s="12" t="n">
        <v>46250</v>
      </c>
      <c r="B163" s="4" t="inlineStr">
        <is>
          <t>راكان العجمي</t>
        </is>
      </c>
      <c r="C163" s="4" t="inlineStr">
        <is>
          <t>053 108 3973</t>
        </is>
      </c>
      <c r="D163" s="4" t="inlineStr">
        <is>
          <t>د. خالد يوسف</t>
        </is>
      </c>
      <c r="E163" s="4" t="inlineStr">
        <is>
          <t>جلسة علاج طبيعي</t>
        </is>
      </c>
      <c r="F163" s="4" t="inlineStr">
        <is>
          <t>هاتف</t>
        </is>
      </c>
      <c r="G163" s="4" t="inlineStr">
        <is>
          <t>نعم</t>
        </is>
      </c>
      <c r="H163" s="4" t="inlineStr">
        <is>
          <t>لا</t>
        </is>
      </c>
      <c r="I163" s="4" t="inlineStr">
        <is>
          <t>نعم</t>
        </is>
      </c>
      <c r="J163" s="4" t="inlineStr">
        <is>
          <t>حضر</t>
        </is>
      </c>
      <c r="K163" s="12" t="n"/>
      <c r="L163" s="13" t="n"/>
      <c r="M163" s="7">
        <f>IF($A163="","",INDEX(DayNames,WEEKDAY($A163,2)))</f>
        <v/>
      </c>
      <c r="N163" s="7">
        <f>IF($A163="","",IF(AND($G163="نعم",$H163="نعم"),INDEX(Reminders,4),IF($G163="نعم",INDEX(Reminders,2),IF($H163="نعم",INDEX(Reminders,3),INDEX(Reminders,1)))))</f>
        <v/>
      </c>
      <c r="O163" s="14">
        <f>IF($A163="","",$A163-WEEKDAY($A163,1)+1)</f>
        <v/>
      </c>
      <c r="P163" s="15">
        <f>IF($A163="","",IF($J163=INDEX(Outcomes,2),1,0))</f>
        <v/>
      </c>
      <c r="Q163" s="15">
        <f>IF($A163="","",IF(OR($J163=INDEX(Outcomes,2),$J163=INDEX(Outcomes,3)),1,0))</f>
        <v/>
      </c>
    </row>
    <row r="164">
      <c r="A164" s="12" t="n">
        <v>46250</v>
      </c>
      <c r="B164" s="4" t="inlineStr">
        <is>
          <t>سمر العيسى</t>
        </is>
      </c>
      <c r="C164" s="4" t="inlineStr">
        <is>
          <t>053 159 2013</t>
        </is>
      </c>
      <c r="D164" s="4" t="inlineStr">
        <is>
          <t>د. نورة السبيعي</t>
        </is>
      </c>
      <c r="E164" s="4" t="inlineStr">
        <is>
          <t>جلسة علاج طبيعي</t>
        </is>
      </c>
      <c r="F164" s="4" t="inlineStr">
        <is>
          <t>إنستغرام</t>
        </is>
      </c>
      <c r="G164" s="4" t="inlineStr">
        <is>
          <t>نعم</t>
        </is>
      </c>
      <c r="H164" s="4" t="inlineStr">
        <is>
          <t>لا</t>
        </is>
      </c>
      <c r="I164" s="4" t="inlineStr">
        <is>
          <t>نعم</t>
        </is>
      </c>
      <c r="J164" s="4" t="inlineStr">
        <is>
          <t>حضر</t>
        </is>
      </c>
      <c r="K164" s="12" t="n"/>
      <c r="L164" s="13" t="n"/>
      <c r="M164" s="7">
        <f>IF($A164="","",INDEX(DayNames,WEEKDAY($A164,2)))</f>
        <v/>
      </c>
      <c r="N164" s="7">
        <f>IF($A164="","",IF(AND($G164="نعم",$H164="نعم"),INDEX(Reminders,4),IF($G164="نعم",INDEX(Reminders,2),IF($H164="نعم",INDEX(Reminders,3),INDEX(Reminders,1)))))</f>
        <v/>
      </c>
      <c r="O164" s="14">
        <f>IF($A164="","",$A164-WEEKDAY($A164,1)+1)</f>
        <v/>
      </c>
      <c r="P164" s="15">
        <f>IF($A164="","",IF($J164=INDEX(Outcomes,2),1,0))</f>
        <v/>
      </c>
      <c r="Q164" s="15">
        <f>IF($A164="","",IF(OR($J164=INDEX(Outcomes,2),$J164=INDEX(Outcomes,3)),1,0))</f>
        <v/>
      </c>
    </row>
    <row r="165">
      <c r="A165" s="12" t="n">
        <v>46250</v>
      </c>
      <c r="B165" s="4" t="inlineStr">
        <is>
          <t>مازن الصالح</t>
        </is>
      </c>
      <c r="C165" s="4" t="inlineStr">
        <is>
          <t>050 525 9002</t>
        </is>
      </c>
      <c r="D165" s="4" t="inlineStr">
        <is>
          <t>د. خالد يوسف</t>
        </is>
      </c>
      <c r="E165" s="4" t="inlineStr">
        <is>
          <t>جلسة علاج طبيعي</t>
        </is>
      </c>
      <c r="F165" s="4" t="inlineStr">
        <is>
          <t>الموقع الإلكتروني</t>
        </is>
      </c>
      <c r="G165" s="4" t="inlineStr">
        <is>
          <t>نعم</t>
        </is>
      </c>
      <c r="H165" s="4" t="inlineStr">
        <is>
          <t>لا</t>
        </is>
      </c>
      <c r="I165" s="4" t="inlineStr">
        <is>
          <t>نعم</t>
        </is>
      </c>
      <c r="J165" s="4" t="inlineStr">
        <is>
          <t>حضر</t>
        </is>
      </c>
      <c r="K165" s="12" t="n"/>
      <c r="L165" s="13" t="n"/>
      <c r="M165" s="7">
        <f>IF($A165="","",INDEX(DayNames,WEEKDAY($A165,2)))</f>
        <v/>
      </c>
      <c r="N165" s="7">
        <f>IF($A165="","",IF(AND($G165="نعم",$H165="نعم"),INDEX(Reminders,4),IF($G165="نعم",INDEX(Reminders,2),IF($H165="نعم",INDEX(Reminders,3),INDEX(Reminders,1)))))</f>
        <v/>
      </c>
      <c r="O165" s="14">
        <f>IF($A165="","",$A165-WEEKDAY($A165,1)+1)</f>
        <v/>
      </c>
      <c r="P165" s="15">
        <f>IF($A165="","",IF($J165=INDEX(Outcomes,2),1,0))</f>
        <v/>
      </c>
      <c r="Q165" s="15">
        <f>IF($A165="","",IF(OR($J165=INDEX(Outcomes,2),$J165=INDEX(Outcomes,3)),1,0))</f>
        <v/>
      </c>
    </row>
    <row r="166">
      <c r="A166" s="12" t="n">
        <v>46250</v>
      </c>
      <c r="B166" s="4" t="inlineStr">
        <is>
          <t>روان الشهري</t>
        </is>
      </c>
      <c r="C166" s="4" t="inlineStr">
        <is>
          <t>054 982 2314</t>
        </is>
      </c>
      <c r="D166" s="4" t="inlineStr">
        <is>
          <t>د. ليلى القحطاني</t>
        </is>
      </c>
      <c r="E166" s="4" t="inlineStr">
        <is>
          <t>بوتوكس</t>
        </is>
      </c>
      <c r="F166" s="4" t="inlineStr">
        <is>
          <t>هاتف</t>
        </is>
      </c>
      <c r="G166" s="4" t="inlineStr">
        <is>
          <t>نعم</t>
        </is>
      </c>
      <c r="H166" s="4" t="inlineStr">
        <is>
          <t>لا</t>
        </is>
      </c>
      <c r="I166" s="4" t="inlineStr">
        <is>
          <t>لا</t>
        </is>
      </c>
      <c r="J166" s="4" t="inlineStr">
        <is>
          <t>غياب</t>
        </is>
      </c>
      <c r="K166" s="12" t="n"/>
      <c r="L166" s="13" t="n"/>
      <c r="M166" s="7">
        <f>IF($A166="","",INDEX(DayNames,WEEKDAY($A166,2)))</f>
        <v/>
      </c>
      <c r="N166" s="7">
        <f>IF($A166="","",IF(AND($G166="نعم",$H166="نعم"),INDEX(Reminders,4),IF($G166="نعم",INDEX(Reminders,2),IF($H166="نعم",INDEX(Reminders,3),INDEX(Reminders,1)))))</f>
        <v/>
      </c>
      <c r="O166" s="14">
        <f>IF($A166="","",$A166-WEEKDAY($A166,1)+1)</f>
        <v/>
      </c>
      <c r="P166" s="15">
        <f>IF($A166="","",IF($J166=INDEX(Outcomes,2),1,0))</f>
        <v/>
      </c>
      <c r="Q166" s="15">
        <f>IF($A166="","",IF(OR($J166=INDEX(Outcomes,2),$J166=INDEX(Outcomes,3)),1,0))</f>
        <v/>
      </c>
    </row>
    <row r="167">
      <c r="A167" s="12" t="n">
        <v>46250</v>
      </c>
      <c r="B167" s="4" t="inlineStr">
        <is>
          <t>إبراهيم الشايع</t>
        </is>
      </c>
      <c r="C167" s="4" t="inlineStr">
        <is>
          <t>053 560 1636</t>
        </is>
      </c>
      <c r="D167" s="4" t="inlineStr">
        <is>
          <t>د. ليلى القحطاني</t>
        </is>
      </c>
      <c r="E167" s="4" t="inlineStr">
        <is>
          <t>جلسة ليزر</t>
        </is>
      </c>
      <c r="F167" s="4" t="inlineStr">
        <is>
          <t>إنستغرام</t>
        </is>
      </c>
      <c r="G167" s="4" t="inlineStr">
        <is>
          <t>نعم</t>
        </is>
      </c>
      <c r="H167" s="4" t="inlineStr">
        <is>
          <t>لا</t>
        </is>
      </c>
      <c r="I167" s="4" t="inlineStr">
        <is>
          <t>لا</t>
        </is>
      </c>
      <c r="J167" s="4" t="inlineStr">
        <is>
          <t>إلغاء متأخر</t>
        </is>
      </c>
      <c r="K167" s="12" t="n"/>
      <c r="L167" s="13" t="n">
        <v>200</v>
      </c>
      <c r="M167" s="7">
        <f>IF($A167="","",INDEX(DayNames,WEEKDAY($A167,2)))</f>
        <v/>
      </c>
      <c r="N167" s="7">
        <f>IF($A167="","",IF(AND($G167="نعم",$H167="نعم"),INDEX(Reminders,4),IF($G167="نعم",INDEX(Reminders,2),IF($H167="نعم",INDEX(Reminders,3),INDEX(Reminders,1)))))</f>
        <v/>
      </c>
      <c r="O167" s="14">
        <f>IF($A167="","",$A167-WEEKDAY($A167,1)+1)</f>
        <v/>
      </c>
      <c r="P167" s="15">
        <f>IF($A167="","",IF($J167=INDEX(Outcomes,2),1,0))</f>
        <v/>
      </c>
      <c r="Q167" s="15">
        <f>IF($A167="","",IF(OR($J167=INDEX(Outcomes,2),$J167=INDEX(Outcomes,3)),1,0))</f>
        <v/>
      </c>
    </row>
    <row r="168">
      <c r="A168" s="12" t="n">
        <v>46251</v>
      </c>
      <c r="B168" s="4" t="inlineStr">
        <is>
          <t>مهند البراك</t>
        </is>
      </c>
      <c r="C168" s="4" t="inlineStr">
        <is>
          <t>055 825 6108</t>
        </is>
      </c>
      <c r="D168" s="4" t="inlineStr">
        <is>
          <t>د. محمد عادل</t>
        </is>
      </c>
      <c r="E168" s="4" t="inlineStr">
        <is>
          <t>تنظيف بشرة</t>
        </is>
      </c>
      <c r="F168" s="4" t="inlineStr">
        <is>
          <t>الموقع الإلكتروني</t>
        </is>
      </c>
      <c r="G168" s="4" t="inlineStr">
        <is>
          <t>نعم</t>
        </is>
      </c>
      <c r="H168" s="4" t="inlineStr">
        <is>
          <t>لا</t>
        </is>
      </c>
      <c r="I168" s="4" t="inlineStr">
        <is>
          <t>نعم</t>
        </is>
      </c>
      <c r="J168" s="4" t="inlineStr">
        <is>
          <t>حضر</t>
        </is>
      </c>
      <c r="K168" s="12" t="n"/>
      <c r="L168" s="13" t="n"/>
      <c r="M168" s="7">
        <f>IF($A168="","",INDEX(DayNames,WEEKDAY($A168,2)))</f>
        <v/>
      </c>
      <c r="N168" s="7">
        <f>IF($A168="","",IF(AND($G168="نعم",$H168="نعم"),INDEX(Reminders,4),IF($G168="نعم",INDEX(Reminders,2),IF($H168="نعم",INDEX(Reminders,3),INDEX(Reminders,1)))))</f>
        <v/>
      </c>
      <c r="O168" s="14">
        <f>IF($A168="","",$A168-WEEKDAY($A168,1)+1)</f>
        <v/>
      </c>
      <c r="P168" s="15">
        <f>IF($A168="","",IF($J168=INDEX(Outcomes,2),1,0))</f>
        <v/>
      </c>
      <c r="Q168" s="15">
        <f>IF($A168="","",IF(OR($J168=INDEX(Outcomes,2),$J168=INDEX(Outcomes,3)),1,0))</f>
        <v/>
      </c>
    </row>
    <row r="169">
      <c r="A169" s="12" t="n">
        <v>46251</v>
      </c>
      <c r="B169" s="4" t="inlineStr">
        <is>
          <t>سامي الغنام</t>
        </is>
      </c>
      <c r="C169" s="4" t="inlineStr">
        <is>
          <t>053 596 8090</t>
        </is>
      </c>
      <c r="D169" s="4" t="inlineStr">
        <is>
          <t>د. خالد يوسف</t>
        </is>
      </c>
      <c r="E169" s="4" t="inlineStr">
        <is>
          <t>بوتوكس</t>
        </is>
      </c>
      <c r="F169" s="4" t="inlineStr">
        <is>
          <t>واتساب</t>
        </is>
      </c>
      <c r="G169" s="4" t="inlineStr">
        <is>
          <t>نعم</t>
        </is>
      </c>
      <c r="H169" s="4" t="inlineStr">
        <is>
          <t>لا</t>
        </is>
      </c>
      <c r="I169" s="4" t="inlineStr">
        <is>
          <t>لا</t>
        </is>
      </c>
      <c r="J169" s="4" t="inlineStr">
        <is>
          <t>حضر</t>
        </is>
      </c>
      <c r="K169" s="12" t="n"/>
      <c r="L169" s="13" t="n"/>
      <c r="M169" s="7">
        <f>IF($A169="","",INDEX(DayNames,WEEKDAY($A169,2)))</f>
        <v/>
      </c>
      <c r="N169" s="7">
        <f>IF($A169="","",IF(AND($G169="نعم",$H169="نعم"),INDEX(Reminders,4),IF($G169="نعم",INDEX(Reminders,2),IF($H169="نعم",INDEX(Reminders,3),INDEX(Reminders,1)))))</f>
        <v/>
      </c>
      <c r="O169" s="14">
        <f>IF($A169="","",$A169-WEEKDAY($A169,1)+1)</f>
        <v/>
      </c>
      <c r="P169" s="15">
        <f>IF($A169="","",IF($J169=INDEX(Outcomes,2),1,0))</f>
        <v/>
      </c>
      <c r="Q169" s="15">
        <f>IF($A169="","",IF(OR($J169=INDEX(Outcomes,2),$J169=INDEX(Outcomes,3)),1,0))</f>
        <v/>
      </c>
    </row>
    <row r="170">
      <c r="A170" s="12" t="n">
        <v>46251</v>
      </c>
      <c r="B170" s="4" t="inlineStr">
        <is>
          <t>وعد الأحمد</t>
        </is>
      </c>
      <c r="C170" s="4" t="inlineStr">
        <is>
          <t>055 585 1781</t>
        </is>
      </c>
      <c r="D170" s="4" t="inlineStr">
        <is>
          <t>د. سارة الحربي</t>
        </is>
      </c>
      <c r="E170" s="4" t="inlineStr">
        <is>
          <t>جلسة علاج طبيعي</t>
        </is>
      </c>
      <c r="F170" s="4" t="inlineStr">
        <is>
          <t>هاتف</t>
        </is>
      </c>
      <c r="G170" s="4" t="inlineStr">
        <is>
          <t>نعم</t>
        </is>
      </c>
      <c r="H170" s="4" t="inlineStr">
        <is>
          <t>لا</t>
        </is>
      </c>
      <c r="I170" s="4" t="inlineStr">
        <is>
          <t>نعم</t>
        </is>
      </c>
      <c r="J170" s="4" t="inlineStr">
        <is>
          <t>حضر</t>
        </is>
      </c>
      <c r="K170" s="12" t="n"/>
      <c r="L170" s="13" t="n"/>
      <c r="M170" s="7">
        <f>IF($A170="","",INDEX(DayNames,WEEKDAY($A170,2)))</f>
        <v/>
      </c>
      <c r="N170" s="7">
        <f>IF($A170="","",IF(AND($G170="نعم",$H170="نعم"),INDEX(Reminders,4),IF($G170="نعم",INDEX(Reminders,2),IF($H170="نعم",INDEX(Reminders,3),INDEX(Reminders,1)))))</f>
        <v/>
      </c>
      <c r="O170" s="14">
        <f>IF($A170="","",$A170-WEEKDAY($A170,1)+1)</f>
        <v/>
      </c>
      <c r="P170" s="15">
        <f>IF($A170="","",IF($J170=INDEX(Outcomes,2),1,0))</f>
        <v/>
      </c>
      <c r="Q170" s="15">
        <f>IF($A170="","",IF(OR($J170=INDEX(Outcomes,2),$J170=INDEX(Outcomes,3)),1,0))</f>
        <v/>
      </c>
    </row>
    <row r="171">
      <c r="A171" s="12" t="n">
        <v>46251</v>
      </c>
      <c r="B171" s="4" t="inlineStr">
        <is>
          <t>إبراهيم الشايع</t>
        </is>
      </c>
      <c r="C171" s="4" t="inlineStr">
        <is>
          <t>055 361 3384</t>
        </is>
      </c>
      <c r="D171" s="4" t="inlineStr">
        <is>
          <t>د. ليلى القحطاني</t>
        </is>
      </c>
      <c r="E171" s="4" t="inlineStr">
        <is>
          <t>تنظيف بشرة</t>
        </is>
      </c>
      <c r="F171" s="4" t="inlineStr">
        <is>
          <t>واتساب</t>
        </is>
      </c>
      <c r="G171" s="4" t="inlineStr">
        <is>
          <t>نعم</t>
        </is>
      </c>
      <c r="H171" s="4" t="inlineStr">
        <is>
          <t>لا</t>
        </is>
      </c>
      <c r="I171" s="4" t="inlineStr">
        <is>
          <t>نعم</t>
        </is>
      </c>
      <c r="J171" s="4" t="inlineStr">
        <is>
          <t>حضر</t>
        </is>
      </c>
      <c r="K171" s="12" t="n"/>
      <c r="L171" s="13" t="n"/>
      <c r="M171" s="7">
        <f>IF($A171="","",INDEX(DayNames,WEEKDAY($A171,2)))</f>
        <v/>
      </c>
      <c r="N171" s="7">
        <f>IF($A171="","",IF(AND($G171="نعم",$H171="نعم"),INDEX(Reminders,4),IF($G171="نعم",INDEX(Reminders,2),IF($H171="نعم",INDEX(Reminders,3),INDEX(Reminders,1)))))</f>
        <v/>
      </c>
      <c r="O171" s="14">
        <f>IF($A171="","",$A171-WEEKDAY($A171,1)+1)</f>
        <v/>
      </c>
      <c r="P171" s="15">
        <f>IF($A171="","",IF($J171=INDEX(Outcomes,2),1,0))</f>
        <v/>
      </c>
      <c r="Q171" s="15">
        <f>IF($A171="","",IF(OR($J171=INDEX(Outcomes,2),$J171=INDEX(Outcomes,3)),1,0))</f>
        <v/>
      </c>
    </row>
    <row r="172">
      <c r="A172" s="12" t="n">
        <v>46251</v>
      </c>
      <c r="B172" s="4" t="inlineStr">
        <is>
          <t>شذى الحربي</t>
        </is>
      </c>
      <c r="C172" s="4" t="inlineStr">
        <is>
          <t>054 534 8308</t>
        </is>
      </c>
      <c r="D172" s="4" t="inlineStr">
        <is>
          <t>د. خالد يوسف</t>
        </is>
      </c>
      <c r="E172" s="4" t="inlineStr">
        <is>
          <t>كشف استشاري</t>
        </is>
      </c>
      <c r="F172" s="4" t="inlineStr">
        <is>
          <t>هاتف</t>
        </is>
      </c>
      <c r="G172" s="4" t="inlineStr">
        <is>
          <t>نعم</t>
        </is>
      </c>
      <c r="H172" s="4" t="inlineStr">
        <is>
          <t>لا</t>
        </is>
      </c>
      <c r="I172" s="4" t="inlineStr">
        <is>
          <t>نعم</t>
        </is>
      </c>
      <c r="J172" s="4" t="inlineStr">
        <is>
          <t>حضر</t>
        </is>
      </c>
      <c r="K172" s="12" t="n"/>
      <c r="L172" s="13" t="n"/>
      <c r="M172" s="7">
        <f>IF($A172="","",INDEX(DayNames,WEEKDAY($A172,2)))</f>
        <v/>
      </c>
      <c r="N172" s="7">
        <f>IF($A172="","",IF(AND($G172="نعم",$H172="نعم"),INDEX(Reminders,4),IF($G172="نعم",INDEX(Reminders,2),IF($H172="نعم",INDEX(Reminders,3),INDEX(Reminders,1)))))</f>
        <v/>
      </c>
      <c r="O172" s="14">
        <f>IF($A172="","",$A172-WEEKDAY($A172,1)+1)</f>
        <v/>
      </c>
      <c r="P172" s="15">
        <f>IF($A172="","",IF($J172=INDEX(Outcomes,2),1,0))</f>
        <v/>
      </c>
      <c r="Q172" s="15">
        <f>IF($A172="","",IF(OR($J172=INDEX(Outcomes,2),$J172=INDEX(Outcomes,3)),1,0))</f>
        <v/>
      </c>
    </row>
    <row r="173">
      <c r="A173" s="12" t="n">
        <v>46251</v>
      </c>
      <c r="B173" s="4" t="inlineStr">
        <is>
          <t>زياد الكثيري</t>
        </is>
      </c>
      <c r="C173" s="4" t="inlineStr">
        <is>
          <t>055 790 9144</t>
        </is>
      </c>
      <c r="D173" s="4" t="inlineStr">
        <is>
          <t>د. محمد عادل</t>
        </is>
      </c>
      <c r="E173" s="4" t="inlineStr">
        <is>
          <t>كشف متابعة</t>
        </is>
      </c>
      <c r="F173" s="4" t="inlineStr">
        <is>
          <t>الموقع الإلكتروني</t>
        </is>
      </c>
      <c r="G173" s="4" t="inlineStr">
        <is>
          <t>نعم</t>
        </is>
      </c>
      <c r="H173" s="4" t="inlineStr">
        <is>
          <t>لا</t>
        </is>
      </c>
      <c r="I173" s="4" t="inlineStr">
        <is>
          <t>نعم</t>
        </is>
      </c>
      <c r="J173" s="4" t="inlineStr">
        <is>
          <t>غياب</t>
        </is>
      </c>
      <c r="K173" s="12" t="n"/>
      <c r="L173" s="13" t="n"/>
      <c r="M173" s="7">
        <f>IF($A173="","",INDEX(DayNames,WEEKDAY($A173,2)))</f>
        <v/>
      </c>
      <c r="N173" s="7">
        <f>IF($A173="","",IF(AND($G173="نعم",$H173="نعم"),INDEX(Reminders,4),IF($G173="نعم",INDEX(Reminders,2),IF($H173="نعم",INDEX(Reminders,3),INDEX(Reminders,1)))))</f>
        <v/>
      </c>
      <c r="O173" s="14">
        <f>IF($A173="","",$A173-WEEKDAY($A173,1)+1)</f>
        <v/>
      </c>
      <c r="P173" s="15">
        <f>IF($A173="","",IF($J173=INDEX(Outcomes,2),1,0))</f>
        <v/>
      </c>
      <c r="Q173" s="15">
        <f>IF($A173="","",IF(OR($J173=INDEX(Outcomes,2),$J173=INDEX(Outcomes,3)),1,0))</f>
        <v/>
      </c>
    </row>
    <row r="174">
      <c r="A174" s="12" t="n">
        <v>46251</v>
      </c>
      <c r="B174" s="4" t="inlineStr">
        <is>
          <t>هند المنصور</t>
        </is>
      </c>
      <c r="C174" s="4" t="inlineStr">
        <is>
          <t>053 526 5420</t>
        </is>
      </c>
      <c r="D174" s="4" t="inlineStr">
        <is>
          <t>د. نورة السبيعي</t>
        </is>
      </c>
      <c r="E174" s="4" t="inlineStr">
        <is>
          <t>تنظيف بشرة</t>
        </is>
      </c>
      <c r="F174" s="4" t="inlineStr">
        <is>
          <t>تحويل من طبيب</t>
        </is>
      </c>
      <c r="G174" s="4" t="inlineStr">
        <is>
          <t>نعم</t>
        </is>
      </c>
      <c r="H174" s="4" t="inlineStr">
        <is>
          <t>لا</t>
        </is>
      </c>
      <c r="I174" s="4" t="inlineStr">
        <is>
          <t>لا</t>
        </is>
      </c>
      <c r="J174" s="4" t="inlineStr">
        <is>
          <t>حضر</t>
        </is>
      </c>
      <c r="K174" s="12" t="n"/>
      <c r="L174" s="13" t="n"/>
      <c r="M174" s="7">
        <f>IF($A174="","",INDEX(DayNames,WEEKDAY($A174,2)))</f>
        <v/>
      </c>
      <c r="N174" s="7">
        <f>IF($A174="","",IF(AND($G174="نعم",$H174="نعم"),INDEX(Reminders,4),IF($G174="نعم",INDEX(Reminders,2),IF($H174="نعم",INDEX(Reminders,3),INDEX(Reminders,1)))))</f>
        <v/>
      </c>
      <c r="O174" s="14">
        <f>IF($A174="","",$A174-WEEKDAY($A174,1)+1)</f>
        <v/>
      </c>
      <c r="P174" s="15">
        <f>IF($A174="","",IF($J174=INDEX(Outcomes,2),1,0))</f>
        <v/>
      </c>
      <c r="Q174" s="15">
        <f>IF($A174="","",IF(OR($J174=INDEX(Outcomes,2),$J174=INDEX(Outcomes,3)),1,0))</f>
        <v/>
      </c>
    </row>
    <row r="175">
      <c r="A175" s="12" t="n">
        <v>46251</v>
      </c>
      <c r="B175" s="4" t="inlineStr">
        <is>
          <t>جواهر الحمدان</t>
        </is>
      </c>
      <c r="C175" s="4" t="inlineStr">
        <is>
          <t>050 646 8970</t>
        </is>
      </c>
      <c r="D175" s="4" t="inlineStr">
        <is>
          <t>د. نورة السبيعي</t>
        </is>
      </c>
      <c r="E175" s="4" t="inlineStr">
        <is>
          <t>كشف استشاري</t>
        </is>
      </c>
      <c r="F175" s="4" t="inlineStr">
        <is>
          <t>واتساب</t>
        </is>
      </c>
      <c r="G175" s="4" t="inlineStr">
        <is>
          <t>نعم</t>
        </is>
      </c>
      <c r="H175" s="4" t="inlineStr">
        <is>
          <t>لا</t>
        </is>
      </c>
      <c r="I175" s="4" t="inlineStr">
        <is>
          <t>نعم</t>
        </is>
      </c>
      <c r="J175" s="4" t="inlineStr">
        <is>
          <t>حضر</t>
        </is>
      </c>
      <c r="K175" s="12" t="n"/>
      <c r="L175" s="13" t="n"/>
      <c r="M175" s="7">
        <f>IF($A175="","",INDEX(DayNames,WEEKDAY($A175,2)))</f>
        <v/>
      </c>
      <c r="N175" s="7">
        <f>IF($A175="","",IF(AND($G175="نعم",$H175="نعم"),INDEX(Reminders,4),IF($G175="نعم",INDEX(Reminders,2),IF($H175="نعم",INDEX(Reminders,3),INDEX(Reminders,1)))))</f>
        <v/>
      </c>
      <c r="O175" s="14">
        <f>IF($A175="","",$A175-WEEKDAY($A175,1)+1)</f>
        <v/>
      </c>
      <c r="P175" s="15">
        <f>IF($A175="","",IF($J175=INDEX(Outcomes,2),1,0))</f>
        <v/>
      </c>
      <c r="Q175" s="15">
        <f>IF($A175="","",IF(OR($J175=INDEX(Outcomes,2),$J175=INDEX(Outcomes,3)),1,0))</f>
        <v/>
      </c>
    </row>
    <row r="176">
      <c r="A176" s="12" t="n">
        <v>46251</v>
      </c>
      <c r="B176" s="4" t="inlineStr">
        <is>
          <t>وعد الأحمد</t>
        </is>
      </c>
      <c r="C176" s="4" t="inlineStr">
        <is>
          <t>054 892 8794</t>
        </is>
      </c>
      <c r="D176" s="4" t="inlineStr">
        <is>
          <t>د. نورة السبيعي</t>
        </is>
      </c>
      <c r="E176" s="4" t="inlineStr">
        <is>
          <t>كشف استشاري</t>
        </is>
      </c>
      <c r="F176" s="4" t="inlineStr">
        <is>
          <t>تحويل من طبيب</t>
        </is>
      </c>
      <c r="G176" s="4" t="inlineStr">
        <is>
          <t>نعم</t>
        </is>
      </c>
      <c r="H176" s="4" t="inlineStr">
        <is>
          <t>لا</t>
        </is>
      </c>
      <c r="I176" s="4" t="inlineStr">
        <is>
          <t>نعم</t>
        </is>
      </c>
      <c r="J176" s="4" t="inlineStr">
        <is>
          <t>حضر</t>
        </is>
      </c>
      <c r="K176" s="12" t="n"/>
      <c r="L176" s="13" t="n"/>
      <c r="M176" s="7">
        <f>IF($A176="","",INDEX(DayNames,WEEKDAY($A176,2)))</f>
        <v/>
      </c>
      <c r="N176" s="7">
        <f>IF($A176="","",IF(AND($G176="نعم",$H176="نعم"),INDEX(Reminders,4),IF($G176="نعم",INDEX(Reminders,2),IF($H176="نعم",INDEX(Reminders,3),INDEX(Reminders,1)))))</f>
        <v/>
      </c>
      <c r="O176" s="14">
        <f>IF($A176="","",$A176-WEEKDAY($A176,1)+1)</f>
        <v/>
      </c>
      <c r="P176" s="15">
        <f>IF($A176="","",IF($J176=INDEX(Outcomes,2),1,0))</f>
        <v/>
      </c>
      <c r="Q176" s="15">
        <f>IF($A176="","",IF(OR($J176=INDEX(Outcomes,2),$J176=INDEX(Outcomes,3)),1,0))</f>
        <v/>
      </c>
    </row>
    <row r="177">
      <c r="A177" s="12" t="n">
        <v>46251</v>
      </c>
      <c r="B177" s="4" t="inlineStr">
        <is>
          <t>بشاير اليامي</t>
        </is>
      </c>
      <c r="C177" s="4" t="inlineStr">
        <is>
          <t>054 158 2892</t>
        </is>
      </c>
      <c r="D177" s="4" t="inlineStr">
        <is>
          <t>د. أحمد منصور</t>
        </is>
      </c>
      <c r="E177" s="4" t="inlineStr">
        <is>
          <t>جلسة ليزر</t>
        </is>
      </c>
      <c r="F177" s="4" t="inlineStr">
        <is>
          <t>الموقع الإلكتروني</t>
        </is>
      </c>
      <c r="G177" s="4" t="inlineStr">
        <is>
          <t>نعم</t>
        </is>
      </c>
      <c r="H177" s="4" t="inlineStr">
        <is>
          <t>لا</t>
        </is>
      </c>
      <c r="I177" s="4" t="inlineStr">
        <is>
          <t>نعم</t>
        </is>
      </c>
      <c r="J177" s="4" t="inlineStr">
        <is>
          <t>حضر</t>
        </is>
      </c>
      <c r="K177" s="12" t="n"/>
      <c r="L177" s="13" t="n"/>
      <c r="M177" s="7">
        <f>IF($A177="","",INDEX(DayNames,WEEKDAY($A177,2)))</f>
        <v/>
      </c>
      <c r="N177" s="7">
        <f>IF($A177="","",IF(AND($G177="نعم",$H177="نعم"),INDEX(Reminders,4),IF($G177="نعم",INDEX(Reminders,2),IF($H177="نعم",INDEX(Reminders,3),INDEX(Reminders,1)))))</f>
        <v/>
      </c>
      <c r="O177" s="14">
        <f>IF($A177="","",$A177-WEEKDAY($A177,1)+1)</f>
        <v/>
      </c>
      <c r="P177" s="15">
        <f>IF($A177="","",IF($J177=INDEX(Outcomes,2),1,0))</f>
        <v/>
      </c>
      <c r="Q177" s="15">
        <f>IF($A177="","",IF(OR($J177=INDEX(Outcomes,2),$J177=INDEX(Outcomes,3)),1,0))</f>
        <v/>
      </c>
    </row>
    <row r="178">
      <c r="A178" s="12" t="n">
        <v>46251</v>
      </c>
      <c r="B178" s="4" t="inlineStr">
        <is>
          <t>أنس الخثلان</t>
        </is>
      </c>
      <c r="C178" s="4" t="inlineStr">
        <is>
          <t>050 556 2901</t>
        </is>
      </c>
      <c r="D178" s="4" t="inlineStr">
        <is>
          <t>د. ليلى القحطاني</t>
        </is>
      </c>
      <c r="E178" s="4" t="inlineStr">
        <is>
          <t>كشف متابعة</t>
        </is>
      </c>
      <c r="F178" s="4" t="inlineStr">
        <is>
          <t>الموقع الإلكتروني</t>
        </is>
      </c>
      <c r="G178" s="4" t="inlineStr">
        <is>
          <t>نعم</t>
        </is>
      </c>
      <c r="H178" s="4" t="inlineStr">
        <is>
          <t>لا</t>
        </is>
      </c>
      <c r="I178" s="4" t="inlineStr">
        <is>
          <t>نعم</t>
        </is>
      </c>
      <c r="J178" s="4" t="inlineStr">
        <is>
          <t>حضر</t>
        </is>
      </c>
      <c r="K178" s="12" t="n"/>
      <c r="L178" s="13" t="n"/>
      <c r="M178" s="7">
        <f>IF($A178="","",INDEX(DayNames,WEEKDAY($A178,2)))</f>
        <v/>
      </c>
      <c r="N178" s="7">
        <f>IF($A178="","",IF(AND($G178="نعم",$H178="نعم"),INDEX(Reminders,4),IF($G178="نعم",INDEX(Reminders,2),IF($H178="نعم",INDEX(Reminders,3),INDEX(Reminders,1)))))</f>
        <v/>
      </c>
      <c r="O178" s="14">
        <f>IF($A178="","",$A178-WEEKDAY($A178,1)+1)</f>
        <v/>
      </c>
      <c r="P178" s="15">
        <f>IF($A178="","",IF($J178=INDEX(Outcomes,2),1,0))</f>
        <v/>
      </c>
      <c r="Q178" s="15">
        <f>IF($A178="","",IF(OR($J178=INDEX(Outcomes,2),$J178=INDEX(Outcomes,3)),1,0))</f>
        <v/>
      </c>
    </row>
    <row r="179">
      <c r="A179" s="12" t="n">
        <v>46252</v>
      </c>
      <c r="B179" s="4" t="inlineStr">
        <is>
          <t>إبراهيم الشايع</t>
        </is>
      </c>
      <c r="C179" s="4" t="inlineStr">
        <is>
          <t>055 512 8838</t>
        </is>
      </c>
      <c r="D179" s="4" t="inlineStr">
        <is>
          <t>د. خالد يوسف</t>
        </is>
      </c>
      <c r="E179" s="4" t="inlineStr">
        <is>
          <t>تنظيف بشرة</t>
        </is>
      </c>
      <c r="F179" s="4" t="inlineStr">
        <is>
          <t>هاتف</t>
        </is>
      </c>
      <c r="G179" s="4" t="inlineStr">
        <is>
          <t>نعم</t>
        </is>
      </c>
      <c r="H179" s="4" t="inlineStr">
        <is>
          <t>لا</t>
        </is>
      </c>
      <c r="I179" s="4" t="inlineStr">
        <is>
          <t>نعم</t>
        </is>
      </c>
      <c r="J179" s="4" t="inlineStr">
        <is>
          <t>حضر</t>
        </is>
      </c>
      <c r="K179" s="12" t="n"/>
      <c r="L179" s="13" t="n"/>
      <c r="M179" s="7">
        <f>IF($A179="","",INDEX(DayNames,WEEKDAY($A179,2)))</f>
        <v/>
      </c>
      <c r="N179" s="7">
        <f>IF($A179="","",IF(AND($G179="نعم",$H179="نعم"),INDEX(Reminders,4),IF($G179="نعم",INDEX(Reminders,2),IF($H179="نعم",INDEX(Reminders,3),INDEX(Reminders,1)))))</f>
        <v/>
      </c>
      <c r="O179" s="14">
        <f>IF($A179="","",$A179-WEEKDAY($A179,1)+1)</f>
        <v/>
      </c>
      <c r="P179" s="15">
        <f>IF($A179="","",IF($J179=INDEX(Outcomes,2),1,0))</f>
        <v/>
      </c>
      <c r="Q179" s="15">
        <f>IF($A179="","",IF(OR($J179=INDEX(Outcomes,2),$J179=INDEX(Outcomes,3)),1,0))</f>
        <v/>
      </c>
    </row>
    <row r="180">
      <c r="A180" s="12" t="n">
        <v>46252</v>
      </c>
      <c r="B180" s="4" t="inlineStr">
        <is>
          <t>شذى الحربي</t>
        </is>
      </c>
      <c r="C180" s="4" t="inlineStr">
        <is>
          <t>054 725 9931</t>
        </is>
      </c>
      <c r="D180" s="4" t="inlineStr">
        <is>
          <t>د. أحمد منصور</t>
        </is>
      </c>
      <c r="E180" s="4" t="inlineStr">
        <is>
          <t>جلسة ليزر</t>
        </is>
      </c>
      <c r="F180" s="4" t="inlineStr">
        <is>
          <t>تحويل من طبيب</t>
        </is>
      </c>
      <c r="G180" s="4" t="inlineStr">
        <is>
          <t>نعم</t>
        </is>
      </c>
      <c r="H180" s="4" t="inlineStr">
        <is>
          <t>لا</t>
        </is>
      </c>
      <c r="I180" s="4" t="inlineStr">
        <is>
          <t>لا</t>
        </is>
      </c>
      <c r="J180" s="4" t="inlineStr">
        <is>
          <t>حضر</t>
        </is>
      </c>
      <c r="K180" s="12" t="n"/>
      <c r="L180" s="13" t="n"/>
      <c r="M180" s="7">
        <f>IF($A180="","",INDEX(DayNames,WEEKDAY($A180,2)))</f>
        <v/>
      </c>
      <c r="N180" s="7">
        <f>IF($A180="","",IF(AND($G180="نعم",$H180="نعم"),INDEX(Reminders,4),IF($G180="نعم",INDEX(Reminders,2),IF($H180="نعم",INDEX(Reminders,3),INDEX(Reminders,1)))))</f>
        <v/>
      </c>
      <c r="O180" s="14">
        <f>IF($A180="","",$A180-WEEKDAY($A180,1)+1)</f>
        <v/>
      </c>
      <c r="P180" s="15">
        <f>IF($A180="","",IF($J180=INDEX(Outcomes,2),1,0))</f>
        <v/>
      </c>
      <c r="Q180" s="15">
        <f>IF($A180="","",IF(OR($J180=INDEX(Outcomes,2),$J180=INDEX(Outcomes,3)),1,0))</f>
        <v/>
      </c>
    </row>
    <row r="181">
      <c r="A181" s="12" t="n">
        <v>46252</v>
      </c>
      <c r="B181" s="4" t="inlineStr">
        <is>
          <t>شذى الحربي</t>
        </is>
      </c>
      <c r="C181" s="4" t="inlineStr">
        <is>
          <t>053 832 7948</t>
        </is>
      </c>
      <c r="D181" s="4" t="inlineStr">
        <is>
          <t>د. سارة الحربي</t>
        </is>
      </c>
      <c r="E181" s="4" t="inlineStr">
        <is>
          <t>تنظيف بشرة</t>
        </is>
      </c>
      <c r="F181" s="4" t="inlineStr">
        <is>
          <t>تحويل من طبيب</t>
        </is>
      </c>
      <c r="G181" s="4" t="inlineStr">
        <is>
          <t>نعم</t>
        </is>
      </c>
      <c r="H181" s="4" t="inlineStr">
        <is>
          <t>لا</t>
        </is>
      </c>
      <c r="I181" s="4" t="inlineStr">
        <is>
          <t>نعم</t>
        </is>
      </c>
      <c r="J181" s="4" t="inlineStr">
        <is>
          <t>حضر</t>
        </is>
      </c>
      <c r="K181" s="12" t="n"/>
      <c r="L181" s="13" t="n"/>
      <c r="M181" s="7">
        <f>IF($A181="","",INDEX(DayNames,WEEKDAY($A181,2)))</f>
        <v/>
      </c>
      <c r="N181" s="7">
        <f>IF($A181="","",IF(AND($G181="نعم",$H181="نعم"),INDEX(Reminders,4),IF($G181="نعم",INDEX(Reminders,2),IF($H181="نعم",INDEX(Reminders,3),INDEX(Reminders,1)))))</f>
        <v/>
      </c>
      <c r="O181" s="14">
        <f>IF($A181="","",$A181-WEEKDAY($A181,1)+1)</f>
        <v/>
      </c>
      <c r="P181" s="15">
        <f>IF($A181="","",IF($J181=INDEX(Outcomes,2),1,0))</f>
        <v/>
      </c>
      <c r="Q181" s="15">
        <f>IF($A181="","",IF(OR($J181=INDEX(Outcomes,2),$J181=INDEX(Outcomes,3)),1,0))</f>
        <v/>
      </c>
    </row>
    <row r="182">
      <c r="A182" s="12" t="n">
        <v>46252</v>
      </c>
      <c r="B182" s="4" t="inlineStr">
        <is>
          <t>نجلاء الشريف</t>
        </is>
      </c>
      <c r="C182" s="4" t="inlineStr">
        <is>
          <t>050 457 4069</t>
        </is>
      </c>
      <c r="D182" s="4" t="inlineStr">
        <is>
          <t>د. أحمد منصور</t>
        </is>
      </c>
      <c r="E182" s="4" t="inlineStr">
        <is>
          <t>تنظيف بشرة</t>
        </is>
      </c>
      <c r="F182" s="4" t="inlineStr">
        <is>
          <t>هاتف</t>
        </is>
      </c>
      <c r="G182" s="4" t="inlineStr">
        <is>
          <t>نعم</t>
        </is>
      </c>
      <c r="H182" s="4" t="inlineStr">
        <is>
          <t>لا</t>
        </is>
      </c>
      <c r="I182" s="4" t="inlineStr">
        <is>
          <t>لا</t>
        </is>
      </c>
      <c r="J182" s="4" t="inlineStr">
        <is>
          <t>حضر</t>
        </is>
      </c>
      <c r="K182" s="12" t="n"/>
      <c r="L182" s="13" t="n"/>
      <c r="M182" s="7">
        <f>IF($A182="","",INDEX(DayNames,WEEKDAY($A182,2)))</f>
        <v/>
      </c>
      <c r="N182" s="7">
        <f>IF($A182="","",IF(AND($G182="نعم",$H182="نعم"),INDEX(Reminders,4),IF($G182="نعم",INDEX(Reminders,2),IF($H182="نعم",INDEX(Reminders,3),INDEX(Reminders,1)))))</f>
        <v/>
      </c>
      <c r="O182" s="14">
        <f>IF($A182="","",$A182-WEEKDAY($A182,1)+1)</f>
        <v/>
      </c>
      <c r="P182" s="15">
        <f>IF($A182="","",IF($J182=INDEX(Outcomes,2),1,0))</f>
        <v/>
      </c>
      <c r="Q182" s="15">
        <f>IF($A182="","",IF(OR($J182=INDEX(Outcomes,2),$J182=INDEX(Outcomes,3)),1,0))</f>
        <v/>
      </c>
    </row>
    <row r="183">
      <c r="A183" s="12" t="n">
        <v>46252</v>
      </c>
      <c r="B183" s="4" t="inlineStr">
        <is>
          <t>حسام المحمدي</t>
        </is>
      </c>
      <c r="C183" s="4" t="inlineStr">
        <is>
          <t>053 824 7200</t>
        </is>
      </c>
      <c r="D183" s="4" t="inlineStr">
        <is>
          <t>د. ليلى القحطاني</t>
        </is>
      </c>
      <c r="E183" s="4" t="inlineStr">
        <is>
          <t>حقن فيلر</t>
        </is>
      </c>
      <c r="F183" s="4" t="inlineStr">
        <is>
          <t>تحويل من طبيب</t>
        </is>
      </c>
      <c r="G183" s="4" t="inlineStr">
        <is>
          <t>نعم</t>
        </is>
      </c>
      <c r="H183" s="4" t="inlineStr">
        <is>
          <t>لا</t>
        </is>
      </c>
      <c r="I183" s="4" t="inlineStr">
        <is>
          <t>نعم</t>
        </is>
      </c>
      <c r="J183" s="4" t="inlineStr">
        <is>
          <t>حضر</t>
        </is>
      </c>
      <c r="K183" s="12" t="n"/>
      <c r="L183" s="13" t="n"/>
      <c r="M183" s="7">
        <f>IF($A183="","",INDEX(DayNames,WEEKDAY($A183,2)))</f>
        <v/>
      </c>
      <c r="N183" s="7">
        <f>IF($A183="","",IF(AND($G183="نعم",$H183="نعم"),INDEX(Reminders,4),IF($G183="نعم",INDEX(Reminders,2),IF($H183="نعم",INDEX(Reminders,3),INDEX(Reminders,1)))))</f>
        <v/>
      </c>
      <c r="O183" s="14">
        <f>IF($A183="","",$A183-WEEKDAY($A183,1)+1)</f>
        <v/>
      </c>
      <c r="P183" s="15">
        <f>IF($A183="","",IF($J183=INDEX(Outcomes,2),1,0))</f>
        <v/>
      </c>
      <c r="Q183" s="15">
        <f>IF($A183="","",IF(OR($J183=INDEX(Outcomes,2),$J183=INDEX(Outcomes,3)),1,0))</f>
        <v/>
      </c>
    </row>
    <row r="184">
      <c r="A184" s="12" t="n">
        <v>46252</v>
      </c>
      <c r="B184" s="4" t="inlineStr">
        <is>
          <t>تهاني الزامل</t>
        </is>
      </c>
      <c r="C184" s="4" t="inlineStr">
        <is>
          <t>053 286 5302</t>
        </is>
      </c>
      <c r="D184" s="4" t="inlineStr">
        <is>
          <t>د. محمد عادل</t>
        </is>
      </c>
      <c r="E184" s="4" t="inlineStr">
        <is>
          <t>كشف استشاري</t>
        </is>
      </c>
      <c r="F184" s="4" t="inlineStr">
        <is>
          <t>الموقع الإلكتروني</t>
        </is>
      </c>
      <c r="G184" s="4" t="inlineStr">
        <is>
          <t>نعم</t>
        </is>
      </c>
      <c r="H184" s="4" t="inlineStr">
        <is>
          <t>لا</t>
        </is>
      </c>
      <c r="I184" s="4" t="inlineStr">
        <is>
          <t>نعم</t>
        </is>
      </c>
      <c r="J184" s="4" t="inlineStr">
        <is>
          <t>حضر</t>
        </is>
      </c>
      <c r="K184" s="12" t="n"/>
      <c r="L184" s="13" t="n"/>
      <c r="M184" s="7">
        <f>IF($A184="","",INDEX(DayNames,WEEKDAY($A184,2)))</f>
        <v/>
      </c>
      <c r="N184" s="7">
        <f>IF($A184="","",IF(AND($G184="نعم",$H184="نعم"),INDEX(Reminders,4),IF($G184="نعم",INDEX(Reminders,2),IF($H184="نعم",INDEX(Reminders,3),INDEX(Reminders,1)))))</f>
        <v/>
      </c>
      <c r="O184" s="14">
        <f>IF($A184="","",$A184-WEEKDAY($A184,1)+1)</f>
        <v/>
      </c>
      <c r="P184" s="15">
        <f>IF($A184="","",IF($J184=INDEX(Outcomes,2),1,0))</f>
        <v/>
      </c>
      <c r="Q184" s="15">
        <f>IF($A184="","",IF(OR($J184=INDEX(Outcomes,2),$J184=INDEX(Outcomes,3)),1,0))</f>
        <v/>
      </c>
    </row>
    <row r="185">
      <c r="A185" s="12" t="n">
        <v>46252</v>
      </c>
      <c r="B185" s="4" t="inlineStr">
        <is>
          <t>أنس الخثلان</t>
        </is>
      </c>
      <c r="C185" s="4" t="inlineStr">
        <is>
          <t>054 857 5387</t>
        </is>
      </c>
      <c r="D185" s="4" t="inlineStr">
        <is>
          <t>د. خالد يوسف</t>
        </is>
      </c>
      <c r="E185" s="4" t="inlineStr">
        <is>
          <t>كشف استشاري</t>
        </is>
      </c>
      <c r="F185" s="4" t="inlineStr">
        <is>
          <t>هاتف</t>
        </is>
      </c>
      <c r="G185" s="4" t="inlineStr">
        <is>
          <t>نعم</t>
        </is>
      </c>
      <c r="H185" s="4" t="inlineStr">
        <is>
          <t>لا</t>
        </is>
      </c>
      <c r="I185" s="4" t="inlineStr">
        <is>
          <t>نعم</t>
        </is>
      </c>
      <c r="J185" s="4" t="inlineStr">
        <is>
          <t>حضر</t>
        </is>
      </c>
      <c r="K185" s="12" t="n"/>
      <c r="L185" s="13" t="n"/>
      <c r="M185" s="7">
        <f>IF($A185="","",INDEX(DayNames,WEEKDAY($A185,2)))</f>
        <v/>
      </c>
      <c r="N185" s="7">
        <f>IF($A185="","",IF(AND($G185="نعم",$H185="نعم"),INDEX(Reminders,4),IF($G185="نعم",INDEX(Reminders,2),IF($H185="نعم",INDEX(Reminders,3),INDEX(Reminders,1)))))</f>
        <v/>
      </c>
      <c r="O185" s="14">
        <f>IF($A185="","",$A185-WEEKDAY($A185,1)+1)</f>
        <v/>
      </c>
      <c r="P185" s="15">
        <f>IF($A185="","",IF($J185=INDEX(Outcomes,2),1,0))</f>
        <v/>
      </c>
      <c r="Q185" s="15">
        <f>IF($A185="","",IF(OR($J185=INDEX(Outcomes,2),$J185=INDEX(Outcomes,3)),1,0))</f>
        <v/>
      </c>
    </row>
    <row r="186">
      <c r="A186" s="12" t="n">
        <v>46252</v>
      </c>
      <c r="B186" s="4" t="inlineStr">
        <is>
          <t>سمر العيسى</t>
        </is>
      </c>
      <c r="C186" s="4" t="inlineStr">
        <is>
          <t>054 207 1971</t>
        </is>
      </c>
      <c r="D186" s="4" t="inlineStr">
        <is>
          <t>د. خالد يوسف</t>
        </is>
      </c>
      <c r="E186" s="4" t="inlineStr">
        <is>
          <t>تنظيف بشرة</t>
        </is>
      </c>
      <c r="F186" s="4" t="inlineStr">
        <is>
          <t>هاتف</t>
        </is>
      </c>
      <c r="G186" s="4" t="inlineStr">
        <is>
          <t>نعم</t>
        </is>
      </c>
      <c r="H186" s="4" t="inlineStr">
        <is>
          <t>لا</t>
        </is>
      </c>
      <c r="I186" s="4" t="inlineStr">
        <is>
          <t>لا</t>
        </is>
      </c>
      <c r="J186" s="4" t="inlineStr">
        <is>
          <t>حضر</t>
        </is>
      </c>
      <c r="K186" s="12" t="n"/>
      <c r="L186" s="13" t="n"/>
      <c r="M186" s="7">
        <f>IF($A186="","",INDEX(DayNames,WEEKDAY($A186,2)))</f>
        <v/>
      </c>
      <c r="N186" s="7">
        <f>IF($A186="","",IF(AND($G186="نعم",$H186="نعم"),INDEX(Reminders,4),IF($G186="نعم",INDEX(Reminders,2),IF($H186="نعم",INDEX(Reminders,3),INDEX(Reminders,1)))))</f>
        <v/>
      </c>
      <c r="O186" s="14">
        <f>IF($A186="","",$A186-WEEKDAY($A186,1)+1)</f>
        <v/>
      </c>
      <c r="P186" s="15">
        <f>IF($A186="","",IF($J186=INDEX(Outcomes,2),1,0))</f>
        <v/>
      </c>
      <c r="Q186" s="15">
        <f>IF($A186="","",IF(OR($J186=INDEX(Outcomes,2),$J186=INDEX(Outcomes,3)),1,0))</f>
        <v/>
      </c>
    </row>
    <row r="187">
      <c r="A187" s="12" t="n">
        <v>46252</v>
      </c>
      <c r="B187" s="4" t="inlineStr">
        <is>
          <t>مازن الصالح</t>
        </is>
      </c>
      <c r="C187" s="4" t="inlineStr">
        <is>
          <t>054 538 7812</t>
        </is>
      </c>
      <c r="D187" s="4" t="inlineStr">
        <is>
          <t>د. ليلى القحطاني</t>
        </is>
      </c>
      <c r="E187" s="4" t="inlineStr">
        <is>
          <t>جلسة ليزر</t>
        </is>
      </c>
      <c r="F187" s="4" t="inlineStr">
        <is>
          <t>واتساب</t>
        </is>
      </c>
      <c r="G187" s="4" t="inlineStr">
        <is>
          <t>نعم</t>
        </is>
      </c>
      <c r="H187" s="4" t="inlineStr">
        <is>
          <t>لا</t>
        </is>
      </c>
      <c r="I187" s="4" t="inlineStr">
        <is>
          <t>لا</t>
        </is>
      </c>
      <c r="J187" s="4" t="inlineStr">
        <is>
          <t>حضر</t>
        </is>
      </c>
      <c r="K187" s="12" t="n"/>
      <c r="L187" s="13" t="n"/>
      <c r="M187" s="7">
        <f>IF($A187="","",INDEX(DayNames,WEEKDAY($A187,2)))</f>
        <v/>
      </c>
      <c r="N187" s="7">
        <f>IF($A187="","",IF(AND($G187="نعم",$H187="نعم"),INDEX(Reminders,4),IF($G187="نعم",INDEX(Reminders,2),IF($H187="نعم",INDEX(Reminders,3),INDEX(Reminders,1)))))</f>
        <v/>
      </c>
      <c r="O187" s="14">
        <f>IF($A187="","",$A187-WEEKDAY($A187,1)+1)</f>
        <v/>
      </c>
      <c r="P187" s="15">
        <f>IF($A187="","",IF($J187=INDEX(Outcomes,2),1,0))</f>
        <v/>
      </c>
      <c r="Q187" s="15">
        <f>IF($A187="","",IF(OR($J187=INDEX(Outcomes,2),$J187=INDEX(Outcomes,3)),1,0))</f>
        <v/>
      </c>
    </row>
    <row r="188">
      <c r="A188" s="12" t="n">
        <v>46252</v>
      </c>
      <c r="B188" s="4" t="inlineStr">
        <is>
          <t>سمر العيسى</t>
        </is>
      </c>
      <c r="C188" s="4" t="inlineStr">
        <is>
          <t>055 631 6848</t>
        </is>
      </c>
      <c r="D188" s="4" t="inlineStr">
        <is>
          <t>د. خالد يوسف</t>
        </is>
      </c>
      <c r="E188" s="4" t="inlineStr">
        <is>
          <t>جلسة علاج طبيعي</t>
        </is>
      </c>
      <c r="F188" s="4" t="inlineStr">
        <is>
          <t>هاتف</t>
        </is>
      </c>
      <c r="G188" s="4" t="inlineStr">
        <is>
          <t>نعم</t>
        </is>
      </c>
      <c r="H188" s="4" t="inlineStr">
        <is>
          <t>لا</t>
        </is>
      </c>
      <c r="I188" s="4" t="inlineStr">
        <is>
          <t>لا</t>
        </is>
      </c>
      <c r="J188" s="4" t="inlineStr">
        <is>
          <t>حضر</t>
        </is>
      </c>
      <c r="K188" s="12" t="n"/>
      <c r="L188" s="13" t="n"/>
      <c r="M188" s="7">
        <f>IF($A188="","",INDEX(DayNames,WEEKDAY($A188,2)))</f>
        <v/>
      </c>
      <c r="N188" s="7">
        <f>IF($A188="","",IF(AND($G188="نعم",$H188="نعم"),INDEX(Reminders,4),IF($G188="نعم",INDEX(Reminders,2),IF($H188="نعم",INDEX(Reminders,3),INDEX(Reminders,1)))))</f>
        <v/>
      </c>
      <c r="O188" s="14">
        <f>IF($A188="","",$A188-WEEKDAY($A188,1)+1)</f>
        <v/>
      </c>
      <c r="P188" s="15">
        <f>IF($A188="","",IF($J188=INDEX(Outcomes,2),1,0))</f>
        <v/>
      </c>
      <c r="Q188" s="15">
        <f>IF($A188="","",IF(OR($J188=INDEX(Outcomes,2),$J188=INDEX(Outcomes,3)),1,0))</f>
        <v/>
      </c>
    </row>
    <row r="189">
      <c r="A189" s="12" t="n">
        <v>46253</v>
      </c>
      <c r="B189" s="4" t="inlineStr">
        <is>
          <t>ريناد الجبر</t>
        </is>
      </c>
      <c r="C189" s="4" t="inlineStr">
        <is>
          <t>055 333 6139</t>
        </is>
      </c>
      <c r="D189" s="4" t="inlineStr">
        <is>
          <t>د. أحمد منصور</t>
        </is>
      </c>
      <c r="E189" s="4" t="inlineStr">
        <is>
          <t>كشف متابعة</t>
        </is>
      </c>
      <c r="F189" s="4" t="inlineStr">
        <is>
          <t>هاتف</t>
        </is>
      </c>
      <c r="G189" s="4" t="inlineStr">
        <is>
          <t>نعم</t>
        </is>
      </c>
      <c r="H189" s="4" t="inlineStr">
        <is>
          <t>لا</t>
        </is>
      </c>
      <c r="I189" s="4" t="inlineStr">
        <is>
          <t>نعم</t>
        </is>
      </c>
      <c r="J189" s="4" t="inlineStr">
        <is>
          <t>حضر</t>
        </is>
      </c>
      <c r="K189" s="12" t="n"/>
      <c r="L189" s="13" t="n"/>
      <c r="M189" s="7">
        <f>IF($A189="","",INDEX(DayNames,WEEKDAY($A189,2)))</f>
        <v/>
      </c>
      <c r="N189" s="7">
        <f>IF($A189="","",IF(AND($G189="نعم",$H189="نعم"),INDEX(Reminders,4),IF($G189="نعم",INDEX(Reminders,2),IF($H189="نعم",INDEX(Reminders,3),INDEX(Reminders,1)))))</f>
        <v/>
      </c>
      <c r="O189" s="14">
        <f>IF($A189="","",$A189-WEEKDAY($A189,1)+1)</f>
        <v/>
      </c>
      <c r="P189" s="15">
        <f>IF($A189="","",IF($J189=INDEX(Outcomes,2),1,0))</f>
        <v/>
      </c>
      <c r="Q189" s="15">
        <f>IF($A189="","",IF(OR($J189=INDEX(Outcomes,2),$J189=INDEX(Outcomes,3)),1,0))</f>
        <v/>
      </c>
    </row>
    <row r="190">
      <c r="A190" s="12" t="n">
        <v>46253</v>
      </c>
      <c r="B190" s="4" t="inlineStr">
        <is>
          <t>ريناد الجبر</t>
        </is>
      </c>
      <c r="C190" s="4" t="inlineStr">
        <is>
          <t>055 702 2796</t>
        </is>
      </c>
      <c r="D190" s="4" t="inlineStr">
        <is>
          <t>د. سارة الحربي</t>
        </is>
      </c>
      <c r="E190" s="4" t="inlineStr">
        <is>
          <t>حقن فيلر</t>
        </is>
      </c>
      <c r="F190" s="4" t="inlineStr">
        <is>
          <t>هاتف</t>
        </is>
      </c>
      <c r="G190" s="4" t="inlineStr">
        <is>
          <t>نعم</t>
        </is>
      </c>
      <c r="H190" s="4" t="inlineStr">
        <is>
          <t>لا</t>
        </is>
      </c>
      <c r="I190" s="4" t="inlineStr">
        <is>
          <t>لا</t>
        </is>
      </c>
      <c r="J190" s="4" t="inlineStr">
        <is>
          <t>حضر</t>
        </is>
      </c>
      <c r="K190" s="12" t="n"/>
      <c r="L190" s="13" t="n"/>
      <c r="M190" s="7">
        <f>IF($A190="","",INDEX(DayNames,WEEKDAY($A190,2)))</f>
        <v/>
      </c>
      <c r="N190" s="7">
        <f>IF($A190="","",IF(AND($G190="نعم",$H190="نعم"),INDEX(Reminders,4),IF($G190="نعم",INDEX(Reminders,2),IF($H190="نعم",INDEX(Reminders,3),INDEX(Reminders,1)))))</f>
        <v/>
      </c>
      <c r="O190" s="14">
        <f>IF($A190="","",$A190-WEEKDAY($A190,1)+1)</f>
        <v/>
      </c>
      <c r="P190" s="15">
        <f>IF($A190="","",IF($J190=INDEX(Outcomes,2),1,0))</f>
        <v/>
      </c>
      <c r="Q190" s="15">
        <f>IF($A190="","",IF(OR($J190=INDEX(Outcomes,2),$J190=INDEX(Outcomes,3)),1,0))</f>
        <v/>
      </c>
    </row>
    <row r="191">
      <c r="A191" s="12" t="n">
        <v>46253</v>
      </c>
      <c r="B191" s="4" t="inlineStr">
        <is>
          <t>أنس الخثلان</t>
        </is>
      </c>
      <c r="C191" s="4" t="inlineStr">
        <is>
          <t>050 234 6433</t>
        </is>
      </c>
      <c r="D191" s="4" t="inlineStr">
        <is>
          <t>د. نورة السبيعي</t>
        </is>
      </c>
      <c r="E191" s="4" t="inlineStr">
        <is>
          <t>كشف متابعة</t>
        </is>
      </c>
      <c r="F191" s="4" t="inlineStr">
        <is>
          <t>واتساب</t>
        </is>
      </c>
      <c r="G191" s="4" t="inlineStr">
        <is>
          <t>نعم</t>
        </is>
      </c>
      <c r="H191" s="4" t="inlineStr">
        <is>
          <t>لا</t>
        </is>
      </c>
      <c r="I191" s="4" t="inlineStr">
        <is>
          <t>نعم</t>
        </is>
      </c>
      <c r="J191" s="4" t="inlineStr">
        <is>
          <t>حضر</t>
        </is>
      </c>
      <c r="K191" s="12" t="n"/>
      <c r="L191" s="13" t="n"/>
      <c r="M191" s="7">
        <f>IF($A191="","",INDEX(DayNames,WEEKDAY($A191,2)))</f>
        <v/>
      </c>
      <c r="N191" s="7">
        <f>IF($A191="","",IF(AND($G191="نعم",$H191="نعم"),INDEX(Reminders,4),IF($G191="نعم",INDEX(Reminders,2),IF($H191="نعم",INDEX(Reminders,3),INDEX(Reminders,1)))))</f>
        <v/>
      </c>
      <c r="O191" s="14">
        <f>IF($A191="","",$A191-WEEKDAY($A191,1)+1)</f>
        <v/>
      </c>
      <c r="P191" s="15">
        <f>IF($A191="","",IF($J191=INDEX(Outcomes,2),1,0))</f>
        <v/>
      </c>
      <c r="Q191" s="15">
        <f>IF($A191="","",IF(OR($J191=INDEX(Outcomes,2),$J191=INDEX(Outcomes,3)),1,0))</f>
        <v/>
      </c>
    </row>
    <row r="192">
      <c r="A192" s="12" t="n">
        <v>46253</v>
      </c>
      <c r="B192" s="4" t="inlineStr">
        <is>
          <t>زياد الكثيري</t>
        </is>
      </c>
      <c r="C192" s="4" t="inlineStr">
        <is>
          <t>055 707 8494</t>
        </is>
      </c>
      <c r="D192" s="4" t="inlineStr">
        <is>
          <t>د. أحمد منصور</t>
        </is>
      </c>
      <c r="E192" s="4" t="inlineStr">
        <is>
          <t>تنظيف بشرة</t>
        </is>
      </c>
      <c r="F192" s="4" t="inlineStr">
        <is>
          <t>تحويل من طبيب</t>
        </is>
      </c>
      <c r="G192" s="4" t="inlineStr">
        <is>
          <t>نعم</t>
        </is>
      </c>
      <c r="H192" s="4" t="inlineStr">
        <is>
          <t>لا</t>
        </is>
      </c>
      <c r="I192" s="4" t="inlineStr">
        <is>
          <t>نعم</t>
        </is>
      </c>
      <c r="J192" s="4" t="inlineStr">
        <is>
          <t>حضر</t>
        </is>
      </c>
      <c r="K192" s="12" t="n"/>
      <c r="L192" s="13" t="n"/>
      <c r="M192" s="7">
        <f>IF($A192="","",INDEX(DayNames,WEEKDAY($A192,2)))</f>
        <v/>
      </c>
      <c r="N192" s="7">
        <f>IF($A192="","",IF(AND($G192="نعم",$H192="نعم"),INDEX(Reminders,4),IF($G192="نعم",INDEX(Reminders,2),IF($H192="نعم",INDEX(Reminders,3),INDEX(Reminders,1)))))</f>
        <v/>
      </c>
      <c r="O192" s="14">
        <f>IF($A192="","",$A192-WEEKDAY($A192,1)+1)</f>
        <v/>
      </c>
      <c r="P192" s="15">
        <f>IF($A192="","",IF($J192=INDEX(Outcomes,2),1,0))</f>
        <v/>
      </c>
      <c r="Q192" s="15">
        <f>IF($A192="","",IF(OR($J192=INDEX(Outcomes,2),$J192=INDEX(Outcomes,3)),1,0))</f>
        <v/>
      </c>
    </row>
    <row r="193">
      <c r="A193" s="12" t="n">
        <v>46253</v>
      </c>
      <c r="B193" s="4" t="inlineStr">
        <is>
          <t>تهاني الزامل</t>
        </is>
      </c>
      <c r="C193" s="4" t="inlineStr">
        <is>
          <t>054 660 9725</t>
        </is>
      </c>
      <c r="D193" s="4" t="inlineStr">
        <is>
          <t>د. سارة الحربي</t>
        </is>
      </c>
      <c r="E193" s="4" t="inlineStr">
        <is>
          <t>جلسة ليزر</t>
        </is>
      </c>
      <c r="F193" s="4" t="inlineStr">
        <is>
          <t>واتساب</t>
        </is>
      </c>
      <c r="G193" s="4" t="inlineStr">
        <is>
          <t>نعم</t>
        </is>
      </c>
      <c r="H193" s="4" t="inlineStr">
        <is>
          <t>لا</t>
        </is>
      </c>
      <c r="I193" s="4" t="inlineStr">
        <is>
          <t>نعم</t>
        </is>
      </c>
      <c r="J193" s="4" t="inlineStr">
        <is>
          <t>حضر</t>
        </is>
      </c>
      <c r="K193" s="12" t="n"/>
      <c r="L193" s="13" t="n"/>
      <c r="M193" s="7">
        <f>IF($A193="","",INDEX(DayNames,WEEKDAY($A193,2)))</f>
        <v/>
      </c>
      <c r="N193" s="7">
        <f>IF($A193="","",IF(AND($G193="نعم",$H193="نعم"),INDEX(Reminders,4),IF($G193="نعم",INDEX(Reminders,2),IF($H193="نعم",INDEX(Reminders,3),INDEX(Reminders,1)))))</f>
        <v/>
      </c>
      <c r="O193" s="14">
        <f>IF($A193="","",$A193-WEEKDAY($A193,1)+1)</f>
        <v/>
      </c>
      <c r="P193" s="15">
        <f>IF($A193="","",IF($J193=INDEX(Outcomes,2),1,0))</f>
        <v/>
      </c>
      <c r="Q193" s="15">
        <f>IF($A193="","",IF(OR($J193=INDEX(Outcomes,2),$J193=INDEX(Outcomes,3)),1,0))</f>
        <v/>
      </c>
    </row>
    <row r="194">
      <c r="A194" s="12" t="n">
        <v>46253</v>
      </c>
      <c r="B194" s="4" t="inlineStr">
        <is>
          <t>تهاني الزامل</t>
        </is>
      </c>
      <c r="C194" s="4" t="inlineStr">
        <is>
          <t>054 353 3373</t>
        </is>
      </c>
      <c r="D194" s="4" t="inlineStr">
        <is>
          <t>د. ليلى القحطاني</t>
        </is>
      </c>
      <c r="E194" s="4" t="inlineStr">
        <is>
          <t>جلسة علاج طبيعي</t>
        </is>
      </c>
      <c r="F194" s="4" t="inlineStr">
        <is>
          <t>واتساب</t>
        </is>
      </c>
      <c r="G194" s="4" t="inlineStr">
        <is>
          <t>نعم</t>
        </is>
      </c>
      <c r="H194" s="4" t="inlineStr">
        <is>
          <t>لا</t>
        </is>
      </c>
      <c r="I194" s="4" t="inlineStr">
        <is>
          <t>نعم</t>
        </is>
      </c>
      <c r="J194" s="4" t="inlineStr">
        <is>
          <t>أُعيد حجزه</t>
        </is>
      </c>
      <c r="K194" s="12" t="n">
        <v>46258</v>
      </c>
      <c r="L194" s="13" t="n"/>
      <c r="M194" s="7">
        <f>IF($A194="","",INDEX(DayNames,WEEKDAY($A194,2)))</f>
        <v/>
      </c>
      <c r="N194" s="7">
        <f>IF($A194="","",IF(AND($G194="نعم",$H194="نعم"),INDEX(Reminders,4),IF($G194="نعم",INDEX(Reminders,2),IF($H194="نعم",INDEX(Reminders,3),INDEX(Reminders,1)))))</f>
        <v/>
      </c>
      <c r="O194" s="14">
        <f>IF($A194="","",$A194-WEEKDAY($A194,1)+1)</f>
        <v/>
      </c>
      <c r="P194" s="15">
        <f>IF($A194="","",IF($J194=INDEX(Outcomes,2),1,0))</f>
        <v/>
      </c>
      <c r="Q194" s="15">
        <f>IF($A194="","",IF(OR($J194=INDEX(Outcomes,2),$J194=INDEX(Outcomes,3)),1,0))</f>
        <v/>
      </c>
    </row>
    <row r="195">
      <c r="A195" s="12" t="n">
        <v>46253</v>
      </c>
      <c r="B195" s="4" t="inlineStr">
        <is>
          <t>ريناد الجبر</t>
        </is>
      </c>
      <c r="C195" s="4" t="inlineStr">
        <is>
          <t>055 282 3767</t>
        </is>
      </c>
      <c r="D195" s="4" t="inlineStr">
        <is>
          <t>د. محمد عادل</t>
        </is>
      </c>
      <c r="E195" s="4" t="inlineStr">
        <is>
          <t>بوتوكس</t>
        </is>
      </c>
      <c r="F195" s="4" t="inlineStr">
        <is>
          <t>واتساب</t>
        </is>
      </c>
      <c r="G195" s="4" t="inlineStr">
        <is>
          <t>نعم</t>
        </is>
      </c>
      <c r="H195" s="4" t="inlineStr">
        <is>
          <t>لا</t>
        </is>
      </c>
      <c r="I195" s="4" t="inlineStr">
        <is>
          <t>نعم</t>
        </is>
      </c>
      <c r="J195" s="4" t="inlineStr">
        <is>
          <t>حضر</t>
        </is>
      </c>
      <c r="K195" s="12" t="n"/>
      <c r="L195" s="13" t="n"/>
      <c r="M195" s="7">
        <f>IF($A195="","",INDEX(DayNames,WEEKDAY($A195,2)))</f>
        <v/>
      </c>
      <c r="N195" s="7">
        <f>IF($A195="","",IF(AND($G195="نعم",$H195="نعم"),INDEX(Reminders,4),IF($G195="نعم",INDEX(Reminders,2),IF($H195="نعم",INDEX(Reminders,3),INDEX(Reminders,1)))))</f>
        <v/>
      </c>
      <c r="O195" s="14">
        <f>IF($A195="","",$A195-WEEKDAY($A195,1)+1)</f>
        <v/>
      </c>
      <c r="P195" s="15">
        <f>IF($A195="","",IF($J195=INDEX(Outcomes,2),1,0))</f>
        <v/>
      </c>
      <c r="Q195" s="15">
        <f>IF($A195="","",IF(OR($J195=INDEX(Outcomes,2),$J195=INDEX(Outcomes,3)),1,0))</f>
        <v/>
      </c>
    </row>
    <row r="196">
      <c r="A196" s="12" t="n">
        <v>46253</v>
      </c>
      <c r="B196" s="4" t="inlineStr">
        <is>
          <t>طلال العوفي</t>
        </is>
      </c>
      <c r="C196" s="4" t="inlineStr">
        <is>
          <t>055 338 6007</t>
        </is>
      </c>
      <c r="D196" s="4" t="inlineStr">
        <is>
          <t>د. نورة السبيعي</t>
        </is>
      </c>
      <c r="E196" s="4" t="inlineStr">
        <is>
          <t>كشف متابعة</t>
        </is>
      </c>
      <c r="F196" s="4" t="inlineStr">
        <is>
          <t>واتساب</t>
        </is>
      </c>
      <c r="G196" s="4" t="inlineStr">
        <is>
          <t>نعم</t>
        </is>
      </c>
      <c r="H196" s="4" t="inlineStr">
        <is>
          <t>لا</t>
        </is>
      </c>
      <c r="I196" s="4" t="inlineStr">
        <is>
          <t>نعم</t>
        </is>
      </c>
      <c r="J196" s="4" t="inlineStr">
        <is>
          <t>حضر</t>
        </is>
      </c>
      <c r="K196" s="12" t="n"/>
      <c r="L196" s="13" t="n"/>
      <c r="M196" s="7">
        <f>IF($A196="","",INDEX(DayNames,WEEKDAY($A196,2)))</f>
        <v/>
      </c>
      <c r="N196" s="7">
        <f>IF($A196="","",IF(AND($G196="نعم",$H196="نعم"),INDEX(Reminders,4),IF($G196="نعم",INDEX(Reminders,2),IF($H196="نعم",INDEX(Reminders,3),INDEX(Reminders,1)))))</f>
        <v/>
      </c>
      <c r="O196" s="14">
        <f>IF($A196="","",$A196-WEEKDAY($A196,1)+1)</f>
        <v/>
      </c>
      <c r="P196" s="15">
        <f>IF($A196="","",IF($J196=INDEX(Outcomes,2),1,0))</f>
        <v/>
      </c>
      <c r="Q196" s="15">
        <f>IF($A196="","",IF(OR($J196=INDEX(Outcomes,2),$J196=INDEX(Outcomes,3)),1,0))</f>
        <v/>
      </c>
    </row>
    <row r="197">
      <c r="A197" s="12" t="n">
        <v>46253</v>
      </c>
      <c r="B197" s="4" t="inlineStr">
        <is>
          <t>حسام المحمدي</t>
        </is>
      </c>
      <c r="C197" s="4" t="inlineStr">
        <is>
          <t>050 307 1189</t>
        </is>
      </c>
      <c r="D197" s="4" t="inlineStr">
        <is>
          <t>د. محمد عادل</t>
        </is>
      </c>
      <c r="E197" s="4" t="inlineStr">
        <is>
          <t>بوتوكس</t>
        </is>
      </c>
      <c r="F197" s="4" t="inlineStr">
        <is>
          <t>إنستغرام</t>
        </is>
      </c>
      <c r="G197" s="4" t="inlineStr">
        <is>
          <t>نعم</t>
        </is>
      </c>
      <c r="H197" s="4" t="inlineStr">
        <is>
          <t>لا</t>
        </is>
      </c>
      <c r="I197" s="4" t="inlineStr">
        <is>
          <t>لا</t>
        </is>
      </c>
      <c r="J197" s="4" t="inlineStr">
        <is>
          <t>أُعيد حجزه</t>
        </is>
      </c>
      <c r="K197" s="12" t="n">
        <v>46263</v>
      </c>
      <c r="L197" s="13" t="n"/>
      <c r="M197" s="7">
        <f>IF($A197="","",INDEX(DayNames,WEEKDAY($A197,2)))</f>
        <v/>
      </c>
      <c r="N197" s="7">
        <f>IF($A197="","",IF(AND($G197="نعم",$H197="نعم"),INDEX(Reminders,4),IF($G197="نعم",INDEX(Reminders,2),IF($H197="نعم",INDEX(Reminders,3),INDEX(Reminders,1)))))</f>
        <v/>
      </c>
      <c r="O197" s="14">
        <f>IF($A197="","",$A197-WEEKDAY($A197,1)+1)</f>
        <v/>
      </c>
      <c r="P197" s="15">
        <f>IF($A197="","",IF($J197=INDEX(Outcomes,2),1,0))</f>
        <v/>
      </c>
      <c r="Q197" s="15">
        <f>IF($A197="","",IF(OR($J197=INDEX(Outcomes,2),$J197=INDEX(Outcomes,3)),1,0))</f>
        <v/>
      </c>
    </row>
    <row r="198">
      <c r="A198" s="12" t="n">
        <v>46253</v>
      </c>
      <c r="B198" s="4" t="inlineStr">
        <is>
          <t>مهند البراك</t>
        </is>
      </c>
      <c r="C198" s="4" t="inlineStr">
        <is>
          <t>054 621 5811</t>
        </is>
      </c>
      <c r="D198" s="4" t="inlineStr">
        <is>
          <t>د. خالد يوسف</t>
        </is>
      </c>
      <c r="E198" s="4" t="inlineStr">
        <is>
          <t>كشف متابعة</t>
        </is>
      </c>
      <c r="F198" s="4" t="inlineStr">
        <is>
          <t>هاتف</t>
        </is>
      </c>
      <c r="G198" s="4" t="inlineStr">
        <is>
          <t>نعم</t>
        </is>
      </c>
      <c r="H198" s="4" t="inlineStr">
        <is>
          <t>لا</t>
        </is>
      </c>
      <c r="I198" s="4" t="inlineStr">
        <is>
          <t>نعم</t>
        </is>
      </c>
      <c r="J198" s="4" t="inlineStr">
        <is>
          <t>حضر</t>
        </is>
      </c>
      <c r="K198" s="12" t="n"/>
      <c r="L198" s="13" t="n"/>
      <c r="M198" s="7">
        <f>IF($A198="","",INDEX(DayNames,WEEKDAY($A198,2)))</f>
        <v/>
      </c>
      <c r="N198" s="7">
        <f>IF($A198="","",IF(AND($G198="نعم",$H198="نعم"),INDEX(Reminders,4),IF($G198="نعم",INDEX(Reminders,2),IF($H198="نعم",INDEX(Reminders,3),INDEX(Reminders,1)))))</f>
        <v/>
      </c>
      <c r="O198" s="14">
        <f>IF($A198="","",$A198-WEEKDAY($A198,1)+1)</f>
        <v/>
      </c>
      <c r="P198" s="15">
        <f>IF($A198="","",IF($J198=INDEX(Outcomes,2),1,0))</f>
        <v/>
      </c>
      <c r="Q198" s="15">
        <f>IF($A198="","",IF(OR($J198=INDEX(Outcomes,2),$J198=INDEX(Outcomes,3)),1,0))</f>
        <v/>
      </c>
    </row>
    <row r="199">
      <c r="A199" s="12" t="n">
        <v>46253</v>
      </c>
      <c r="B199" s="4" t="inlineStr">
        <is>
          <t>هند المنصور</t>
        </is>
      </c>
      <c r="C199" s="4" t="inlineStr">
        <is>
          <t>053 983 2229</t>
        </is>
      </c>
      <c r="D199" s="4" t="inlineStr">
        <is>
          <t>د. نورة السبيعي</t>
        </is>
      </c>
      <c r="E199" s="4" t="inlineStr">
        <is>
          <t>كشف استشاري</t>
        </is>
      </c>
      <c r="F199" s="4" t="inlineStr">
        <is>
          <t>هاتف</t>
        </is>
      </c>
      <c r="G199" s="4" t="inlineStr">
        <is>
          <t>نعم</t>
        </is>
      </c>
      <c r="H199" s="4" t="inlineStr">
        <is>
          <t>لا</t>
        </is>
      </c>
      <c r="I199" s="4" t="inlineStr">
        <is>
          <t>لا</t>
        </is>
      </c>
      <c r="J199" s="4" t="inlineStr">
        <is>
          <t>حضر</t>
        </is>
      </c>
      <c r="K199" s="12" t="n"/>
      <c r="L199" s="13" t="n"/>
      <c r="M199" s="7">
        <f>IF($A199="","",INDEX(DayNames,WEEKDAY($A199,2)))</f>
        <v/>
      </c>
      <c r="N199" s="7">
        <f>IF($A199="","",IF(AND($G199="نعم",$H199="نعم"),INDEX(Reminders,4),IF($G199="نعم",INDEX(Reminders,2),IF($H199="نعم",INDEX(Reminders,3),INDEX(Reminders,1)))))</f>
        <v/>
      </c>
      <c r="O199" s="14">
        <f>IF($A199="","",$A199-WEEKDAY($A199,1)+1)</f>
        <v/>
      </c>
      <c r="P199" s="15">
        <f>IF($A199="","",IF($J199=INDEX(Outcomes,2),1,0))</f>
        <v/>
      </c>
      <c r="Q199" s="15">
        <f>IF($A199="","",IF(OR($J199=INDEX(Outcomes,2),$J199=INDEX(Outcomes,3)),1,0))</f>
        <v/>
      </c>
    </row>
    <row r="200">
      <c r="A200" s="12" t="n">
        <v>46253</v>
      </c>
      <c r="B200" s="4" t="inlineStr">
        <is>
          <t>راكان العجمي</t>
        </is>
      </c>
      <c r="C200" s="4" t="inlineStr">
        <is>
          <t>054 584 2606</t>
        </is>
      </c>
      <c r="D200" s="4" t="inlineStr">
        <is>
          <t>د. نورة السبيعي</t>
        </is>
      </c>
      <c r="E200" s="4" t="inlineStr">
        <is>
          <t>كشف استشاري</t>
        </is>
      </c>
      <c r="F200" s="4" t="inlineStr">
        <is>
          <t>هاتف</t>
        </is>
      </c>
      <c r="G200" s="4" t="inlineStr">
        <is>
          <t>نعم</t>
        </is>
      </c>
      <c r="H200" s="4" t="inlineStr">
        <is>
          <t>لا</t>
        </is>
      </c>
      <c r="I200" s="4" t="inlineStr">
        <is>
          <t>نعم</t>
        </is>
      </c>
      <c r="J200" s="4" t="inlineStr">
        <is>
          <t>حضر</t>
        </is>
      </c>
      <c r="K200" s="12" t="n"/>
      <c r="L200" s="13" t="n"/>
      <c r="M200" s="7">
        <f>IF($A200="","",INDEX(DayNames,WEEKDAY($A200,2)))</f>
        <v/>
      </c>
      <c r="N200" s="7">
        <f>IF($A200="","",IF(AND($G200="نعم",$H200="نعم"),INDEX(Reminders,4),IF($G200="نعم",INDEX(Reminders,2),IF($H200="نعم",INDEX(Reminders,3),INDEX(Reminders,1)))))</f>
        <v/>
      </c>
      <c r="O200" s="14">
        <f>IF($A200="","",$A200-WEEKDAY($A200,1)+1)</f>
        <v/>
      </c>
      <c r="P200" s="15">
        <f>IF($A200="","",IF($J200=INDEX(Outcomes,2),1,0))</f>
        <v/>
      </c>
      <c r="Q200" s="15">
        <f>IF($A200="","",IF(OR($J200=INDEX(Outcomes,2),$J200=INDEX(Outcomes,3)),1,0))</f>
        <v/>
      </c>
    </row>
    <row r="201">
      <c r="A201" s="12" t="n">
        <v>46254</v>
      </c>
      <c r="B201" s="4" t="inlineStr">
        <is>
          <t>وعد الأحمد</t>
        </is>
      </c>
      <c r="C201" s="4" t="inlineStr">
        <is>
          <t>054 620 4664</t>
        </is>
      </c>
      <c r="D201" s="4" t="inlineStr">
        <is>
          <t>د. محمد عادل</t>
        </is>
      </c>
      <c r="E201" s="4" t="inlineStr">
        <is>
          <t>كشف متابعة</t>
        </is>
      </c>
      <c r="F201" s="4" t="inlineStr">
        <is>
          <t>الموقع الإلكتروني</t>
        </is>
      </c>
      <c r="G201" s="4" t="inlineStr">
        <is>
          <t>نعم</t>
        </is>
      </c>
      <c r="H201" s="4" t="inlineStr">
        <is>
          <t>لا</t>
        </is>
      </c>
      <c r="I201" s="4" t="inlineStr">
        <is>
          <t>نعم</t>
        </is>
      </c>
      <c r="J201" s="4" t="inlineStr">
        <is>
          <t>حضر</t>
        </is>
      </c>
      <c r="K201" s="12" t="n"/>
      <c r="L201" s="13" t="n"/>
      <c r="M201" s="7">
        <f>IF($A201="","",INDEX(DayNames,WEEKDAY($A201,2)))</f>
        <v/>
      </c>
      <c r="N201" s="7">
        <f>IF($A201="","",IF(AND($G201="نعم",$H201="نعم"),INDEX(Reminders,4),IF($G201="نعم",INDEX(Reminders,2),IF($H201="نعم",INDEX(Reminders,3),INDEX(Reminders,1)))))</f>
        <v/>
      </c>
      <c r="O201" s="14">
        <f>IF($A201="","",$A201-WEEKDAY($A201,1)+1)</f>
        <v/>
      </c>
      <c r="P201" s="15">
        <f>IF($A201="","",IF($J201=INDEX(Outcomes,2),1,0))</f>
        <v/>
      </c>
      <c r="Q201" s="15">
        <f>IF($A201="","",IF(OR($J201=INDEX(Outcomes,2),$J201=INDEX(Outcomes,3)),1,0))</f>
        <v/>
      </c>
    </row>
    <row r="202">
      <c r="A202" s="12" t="n">
        <v>46254</v>
      </c>
      <c r="B202" s="4" t="inlineStr">
        <is>
          <t>شذى الحربي</t>
        </is>
      </c>
      <c r="C202" s="4" t="inlineStr">
        <is>
          <t>055 353 7779</t>
        </is>
      </c>
      <c r="D202" s="4" t="inlineStr">
        <is>
          <t>د. نورة السبيعي</t>
        </is>
      </c>
      <c r="E202" s="4" t="inlineStr">
        <is>
          <t>جلسة ليزر</t>
        </is>
      </c>
      <c r="F202" s="4" t="inlineStr">
        <is>
          <t>إنستغرام</t>
        </is>
      </c>
      <c r="G202" s="4" t="inlineStr">
        <is>
          <t>نعم</t>
        </is>
      </c>
      <c r="H202" s="4" t="inlineStr">
        <is>
          <t>لا</t>
        </is>
      </c>
      <c r="I202" s="4" t="inlineStr">
        <is>
          <t>لا</t>
        </is>
      </c>
      <c r="J202" s="4" t="inlineStr">
        <is>
          <t>حضر</t>
        </is>
      </c>
      <c r="K202" s="12" t="n"/>
      <c r="L202" s="13" t="n">
        <v>200</v>
      </c>
      <c r="M202" s="7">
        <f>IF($A202="","",INDEX(DayNames,WEEKDAY($A202,2)))</f>
        <v/>
      </c>
      <c r="N202" s="7">
        <f>IF($A202="","",IF(AND($G202="نعم",$H202="نعم"),INDEX(Reminders,4),IF($G202="نعم",INDEX(Reminders,2),IF($H202="نعم",INDEX(Reminders,3),INDEX(Reminders,1)))))</f>
        <v/>
      </c>
      <c r="O202" s="14">
        <f>IF($A202="","",$A202-WEEKDAY($A202,1)+1)</f>
        <v/>
      </c>
      <c r="P202" s="15">
        <f>IF($A202="","",IF($J202=INDEX(Outcomes,2),1,0))</f>
        <v/>
      </c>
      <c r="Q202" s="15">
        <f>IF($A202="","",IF(OR($J202=INDEX(Outcomes,2),$J202=INDEX(Outcomes,3)),1,0))</f>
        <v/>
      </c>
    </row>
    <row r="203">
      <c r="A203" s="12" t="n">
        <v>46254</v>
      </c>
      <c r="B203" s="4" t="inlineStr">
        <is>
          <t>مازن الصالح</t>
        </is>
      </c>
      <c r="C203" s="4" t="inlineStr">
        <is>
          <t>054 500 6270</t>
        </is>
      </c>
      <c r="D203" s="4" t="inlineStr">
        <is>
          <t>د. خالد يوسف</t>
        </is>
      </c>
      <c r="E203" s="4" t="inlineStr">
        <is>
          <t>جلسة ليزر</t>
        </is>
      </c>
      <c r="F203" s="4" t="inlineStr">
        <is>
          <t>واتساب</t>
        </is>
      </c>
      <c r="G203" s="4" t="inlineStr">
        <is>
          <t>نعم</t>
        </is>
      </c>
      <c r="H203" s="4" t="inlineStr">
        <is>
          <t>لا</t>
        </is>
      </c>
      <c r="I203" s="4" t="inlineStr">
        <is>
          <t>نعم</t>
        </is>
      </c>
      <c r="J203" s="4" t="inlineStr">
        <is>
          <t>حضر</t>
        </is>
      </c>
      <c r="K203" s="12" t="n"/>
      <c r="L203" s="13" t="n"/>
      <c r="M203" s="7">
        <f>IF($A203="","",INDEX(DayNames,WEEKDAY($A203,2)))</f>
        <v/>
      </c>
      <c r="N203" s="7">
        <f>IF($A203="","",IF(AND($G203="نعم",$H203="نعم"),INDEX(Reminders,4),IF($G203="نعم",INDEX(Reminders,2),IF($H203="نعم",INDEX(Reminders,3),INDEX(Reminders,1)))))</f>
        <v/>
      </c>
      <c r="O203" s="14">
        <f>IF($A203="","",$A203-WEEKDAY($A203,1)+1)</f>
        <v/>
      </c>
      <c r="P203" s="15">
        <f>IF($A203="","",IF($J203=INDEX(Outcomes,2),1,0))</f>
        <v/>
      </c>
      <c r="Q203" s="15">
        <f>IF($A203="","",IF(OR($J203=INDEX(Outcomes,2),$J203=INDEX(Outcomes,3)),1,0))</f>
        <v/>
      </c>
    </row>
    <row r="204">
      <c r="A204" s="12" t="n">
        <v>46254</v>
      </c>
      <c r="B204" s="4" t="inlineStr">
        <is>
          <t>أنس الخثلان</t>
        </is>
      </c>
      <c r="C204" s="4" t="inlineStr">
        <is>
          <t>054 748 8155</t>
        </is>
      </c>
      <c r="D204" s="4" t="inlineStr">
        <is>
          <t>د. نورة السبيعي</t>
        </is>
      </c>
      <c r="E204" s="4" t="inlineStr">
        <is>
          <t>جلسة ليزر</t>
        </is>
      </c>
      <c r="F204" s="4" t="inlineStr">
        <is>
          <t>هاتف</t>
        </is>
      </c>
      <c r="G204" s="4" t="inlineStr">
        <is>
          <t>نعم</t>
        </is>
      </c>
      <c r="H204" s="4" t="inlineStr">
        <is>
          <t>لا</t>
        </is>
      </c>
      <c r="I204" s="4" t="inlineStr">
        <is>
          <t>نعم</t>
        </is>
      </c>
      <c r="J204" s="4" t="inlineStr">
        <is>
          <t>حضر</t>
        </is>
      </c>
      <c r="K204" s="12" t="n"/>
      <c r="L204" s="13" t="n"/>
      <c r="M204" s="7">
        <f>IF($A204="","",INDEX(DayNames,WEEKDAY($A204,2)))</f>
        <v/>
      </c>
      <c r="N204" s="7">
        <f>IF($A204="","",IF(AND($G204="نعم",$H204="نعم"),INDEX(Reminders,4),IF($G204="نعم",INDEX(Reminders,2),IF($H204="نعم",INDEX(Reminders,3),INDEX(Reminders,1)))))</f>
        <v/>
      </c>
      <c r="O204" s="14">
        <f>IF($A204="","",$A204-WEEKDAY($A204,1)+1)</f>
        <v/>
      </c>
      <c r="P204" s="15">
        <f>IF($A204="","",IF($J204=INDEX(Outcomes,2),1,0))</f>
        <v/>
      </c>
      <c r="Q204" s="15">
        <f>IF($A204="","",IF(OR($J204=INDEX(Outcomes,2),$J204=INDEX(Outcomes,3)),1,0))</f>
        <v/>
      </c>
    </row>
    <row r="205">
      <c r="A205" s="12" t="n">
        <v>46254</v>
      </c>
      <c r="B205" s="4" t="inlineStr">
        <is>
          <t>روان الشهري</t>
        </is>
      </c>
      <c r="C205" s="4" t="inlineStr">
        <is>
          <t>053 252 8351</t>
        </is>
      </c>
      <c r="D205" s="4" t="inlineStr">
        <is>
          <t>د. نورة السبيعي</t>
        </is>
      </c>
      <c r="E205" s="4" t="inlineStr">
        <is>
          <t>جلسة ليزر</t>
        </is>
      </c>
      <c r="F205" s="4" t="inlineStr">
        <is>
          <t>إنستغرام</t>
        </is>
      </c>
      <c r="G205" s="4" t="inlineStr">
        <is>
          <t>نعم</t>
        </is>
      </c>
      <c r="H205" s="4" t="inlineStr">
        <is>
          <t>لا</t>
        </is>
      </c>
      <c r="I205" s="4" t="inlineStr">
        <is>
          <t>نعم</t>
        </is>
      </c>
      <c r="J205" s="4" t="inlineStr">
        <is>
          <t>أُعيد حجزه</t>
        </is>
      </c>
      <c r="K205" s="12" t="n">
        <v>46257</v>
      </c>
      <c r="L205" s="13" t="n"/>
      <c r="M205" s="7">
        <f>IF($A205="","",INDEX(DayNames,WEEKDAY($A205,2)))</f>
        <v/>
      </c>
      <c r="N205" s="7">
        <f>IF($A205="","",IF(AND($G205="نعم",$H205="نعم"),INDEX(Reminders,4),IF($G205="نعم",INDEX(Reminders,2),IF($H205="نعم",INDEX(Reminders,3),INDEX(Reminders,1)))))</f>
        <v/>
      </c>
      <c r="O205" s="14">
        <f>IF($A205="","",$A205-WEEKDAY($A205,1)+1)</f>
        <v/>
      </c>
      <c r="P205" s="15">
        <f>IF($A205="","",IF($J205=INDEX(Outcomes,2),1,0))</f>
        <v/>
      </c>
      <c r="Q205" s="15">
        <f>IF($A205="","",IF(OR($J205=INDEX(Outcomes,2),$J205=INDEX(Outcomes,3)),1,0))</f>
        <v/>
      </c>
    </row>
    <row r="206">
      <c r="A206" s="12" t="n">
        <v>46254</v>
      </c>
      <c r="B206" s="4" t="inlineStr">
        <is>
          <t>تهاني الزامل</t>
        </is>
      </c>
      <c r="C206" s="4" t="inlineStr">
        <is>
          <t>053 813 2635</t>
        </is>
      </c>
      <c r="D206" s="4" t="inlineStr">
        <is>
          <t>د. خالد يوسف</t>
        </is>
      </c>
      <c r="E206" s="4" t="inlineStr">
        <is>
          <t>بوتوكس</t>
        </is>
      </c>
      <c r="F206" s="4" t="inlineStr">
        <is>
          <t>واتساب</t>
        </is>
      </c>
      <c r="G206" s="4" t="inlineStr">
        <is>
          <t>نعم</t>
        </is>
      </c>
      <c r="H206" s="4" t="inlineStr">
        <is>
          <t>لا</t>
        </is>
      </c>
      <c r="I206" s="4" t="inlineStr">
        <is>
          <t>نعم</t>
        </is>
      </c>
      <c r="J206" s="4" t="inlineStr">
        <is>
          <t>حضر</t>
        </is>
      </c>
      <c r="K206" s="12" t="n"/>
      <c r="L206" s="13" t="n"/>
      <c r="M206" s="7">
        <f>IF($A206="","",INDEX(DayNames,WEEKDAY($A206,2)))</f>
        <v/>
      </c>
      <c r="N206" s="7">
        <f>IF($A206="","",IF(AND($G206="نعم",$H206="نعم"),INDEX(Reminders,4),IF($G206="نعم",INDEX(Reminders,2),IF($H206="نعم",INDEX(Reminders,3),INDEX(Reminders,1)))))</f>
        <v/>
      </c>
      <c r="O206" s="14">
        <f>IF($A206="","",$A206-WEEKDAY($A206,1)+1)</f>
        <v/>
      </c>
      <c r="P206" s="15">
        <f>IF($A206="","",IF($J206=INDEX(Outcomes,2),1,0))</f>
        <v/>
      </c>
      <c r="Q206" s="15">
        <f>IF($A206="","",IF(OR($J206=INDEX(Outcomes,2),$J206=INDEX(Outcomes,3)),1,0))</f>
        <v/>
      </c>
    </row>
    <row r="207">
      <c r="A207" s="12" t="n">
        <v>46254</v>
      </c>
      <c r="B207" s="4" t="inlineStr">
        <is>
          <t>العنود الرويلي</t>
        </is>
      </c>
      <c r="C207" s="4" t="inlineStr">
        <is>
          <t>054 203 8286</t>
        </is>
      </c>
      <c r="D207" s="4" t="inlineStr">
        <is>
          <t>د. أحمد منصور</t>
        </is>
      </c>
      <c r="E207" s="4" t="inlineStr">
        <is>
          <t>كشف استشاري</t>
        </is>
      </c>
      <c r="F207" s="4" t="inlineStr">
        <is>
          <t>واتساب</t>
        </is>
      </c>
      <c r="G207" s="4" t="inlineStr">
        <is>
          <t>نعم</t>
        </is>
      </c>
      <c r="H207" s="4" t="inlineStr">
        <is>
          <t>لا</t>
        </is>
      </c>
      <c r="I207" s="4" t="inlineStr">
        <is>
          <t>نعم</t>
        </is>
      </c>
      <c r="J207" s="4" t="inlineStr">
        <is>
          <t>حضر</t>
        </is>
      </c>
      <c r="K207" s="12" t="n"/>
      <c r="L207" s="13" t="n"/>
      <c r="M207" s="7">
        <f>IF($A207="","",INDEX(DayNames,WEEKDAY($A207,2)))</f>
        <v/>
      </c>
      <c r="N207" s="7">
        <f>IF($A207="","",IF(AND($G207="نعم",$H207="نعم"),INDEX(Reminders,4),IF($G207="نعم",INDEX(Reminders,2),IF($H207="نعم",INDEX(Reminders,3),INDEX(Reminders,1)))))</f>
        <v/>
      </c>
      <c r="O207" s="14">
        <f>IF($A207="","",$A207-WEEKDAY($A207,1)+1)</f>
        <v/>
      </c>
      <c r="P207" s="15">
        <f>IF($A207="","",IF($J207=INDEX(Outcomes,2),1,0))</f>
        <v/>
      </c>
      <c r="Q207" s="15">
        <f>IF($A207="","",IF(OR($J207=INDEX(Outcomes,2),$J207=INDEX(Outcomes,3)),1,0))</f>
        <v/>
      </c>
    </row>
    <row r="208">
      <c r="A208" s="12" t="n">
        <v>46254</v>
      </c>
      <c r="B208" s="4" t="inlineStr">
        <is>
          <t>نجلاء الشريف</t>
        </is>
      </c>
      <c r="C208" s="4" t="inlineStr">
        <is>
          <t>050 444 4444</t>
        </is>
      </c>
      <c r="D208" s="4" t="inlineStr">
        <is>
          <t>د. خالد يوسف</t>
        </is>
      </c>
      <c r="E208" s="4" t="inlineStr">
        <is>
          <t>حقن فيلر</t>
        </is>
      </c>
      <c r="F208" s="4" t="inlineStr">
        <is>
          <t>إنستغرام</t>
        </is>
      </c>
      <c r="G208" s="4" t="inlineStr">
        <is>
          <t>نعم</t>
        </is>
      </c>
      <c r="H208" s="4" t="inlineStr">
        <is>
          <t>لا</t>
        </is>
      </c>
      <c r="I208" s="4" t="inlineStr">
        <is>
          <t>نعم</t>
        </is>
      </c>
      <c r="J208" s="4" t="inlineStr">
        <is>
          <t>حضر</t>
        </is>
      </c>
      <c r="K208" s="12" t="n"/>
      <c r="L208" s="13" t="n">
        <v>200</v>
      </c>
      <c r="M208" s="7">
        <f>IF($A208="","",INDEX(DayNames,WEEKDAY($A208,2)))</f>
        <v/>
      </c>
      <c r="N208" s="7">
        <f>IF($A208="","",IF(AND($G208="نعم",$H208="نعم"),INDEX(Reminders,4),IF($G208="نعم",INDEX(Reminders,2),IF($H208="نعم",INDEX(Reminders,3),INDEX(Reminders,1)))))</f>
        <v/>
      </c>
      <c r="O208" s="14">
        <f>IF($A208="","",$A208-WEEKDAY($A208,1)+1)</f>
        <v/>
      </c>
      <c r="P208" s="15">
        <f>IF($A208="","",IF($J208=INDEX(Outcomes,2),1,0))</f>
        <v/>
      </c>
      <c r="Q208" s="15">
        <f>IF($A208="","",IF(OR($J208=INDEX(Outcomes,2),$J208=INDEX(Outcomes,3)),1,0))</f>
        <v/>
      </c>
    </row>
    <row r="209">
      <c r="A209" s="12" t="n">
        <v>46254</v>
      </c>
      <c r="B209" s="4" t="inlineStr">
        <is>
          <t>نجلاء الشريف</t>
        </is>
      </c>
      <c r="C209" s="4" t="inlineStr">
        <is>
          <t>055 459 6207</t>
        </is>
      </c>
      <c r="D209" s="4" t="inlineStr">
        <is>
          <t>د. سارة الحربي</t>
        </is>
      </c>
      <c r="E209" s="4" t="inlineStr">
        <is>
          <t>كشف استشاري</t>
        </is>
      </c>
      <c r="F209" s="4" t="inlineStr">
        <is>
          <t>الموقع الإلكتروني</t>
        </is>
      </c>
      <c r="G209" s="4" t="inlineStr">
        <is>
          <t>نعم</t>
        </is>
      </c>
      <c r="H209" s="4" t="inlineStr">
        <is>
          <t>لا</t>
        </is>
      </c>
      <c r="I209" s="4" t="inlineStr">
        <is>
          <t>لا</t>
        </is>
      </c>
      <c r="J209" s="4" t="inlineStr">
        <is>
          <t>إلغاء متأخر</t>
        </is>
      </c>
      <c r="K209" s="12" t="n"/>
      <c r="L209" s="13" t="n"/>
      <c r="M209" s="7">
        <f>IF($A209="","",INDEX(DayNames,WEEKDAY($A209,2)))</f>
        <v/>
      </c>
      <c r="N209" s="7">
        <f>IF($A209="","",IF(AND($G209="نعم",$H209="نعم"),INDEX(Reminders,4),IF($G209="نعم",INDEX(Reminders,2),IF($H209="نعم",INDEX(Reminders,3),INDEX(Reminders,1)))))</f>
        <v/>
      </c>
      <c r="O209" s="14">
        <f>IF($A209="","",$A209-WEEKDAY($A209,1)+1)</f>
        <v/>
      </c>
      <c r="P209" s="15">
        <f>IF($A209="","",IF($J209=INDEX(Outcomes,2),1,0))</f>
        <v/>
      </c>
      <c r="Q209" s="15">
        <f>IF($A209="","",IF(OR($J209=INDEX(Outcomes,2),$J209=INDEX(Outcomes,3)),1,0))</f>
        <v/>
      </c>
    </row>
    <row r="210">
      <c r="A210" s="12" t="n">
        <v>46256</v>
      </c>
      <c r="B210" s="4" t="inlineStr">
        <is>
          <t>أنس الخثلان</t>
        </is>
      </c>
      <c r="C210" s="4" t="inlineStr">
        <is>
          <t>050 947 1251</t>
        </is>
      </c>
      <c r="D210" s="4" t="inlineStr">
        <is>
          <t>د. ليلى القحطاني</t>
        </is>
      </c>
      <c r="E210" s="4" t="inlineStr">
        <is>
          <t>كشف استشاري</t>
        </is>
      </c>
      <c r="F210" s="4" t="inlineStr">
        <is>
          <t>واتساب</t>
        </is>
      </c>
      <c r="G210" s="4" t="inlineStr">
        <is>
          <t>نعم</t>
        </is>
      </c>
      <c r="H210" s="4" t="inlineStr">
        <is>
          <t>لا</t>
        </is>
      </c>
      <c r="I210" s="4" t="inlineStr">
        <is>
          <t>نعم</t>
        </is>
      </c>
      <c r="J210" s="4" t="inlineStr">
        <is>
          <t>حضر</t>
        </is>
      </c>
      <c r="K210" s="12" t="n"/>
      <c r="L210" s="13" t="n"/>
      <c r="M210" s="7">
        <f>IF($A210="","",INDEX(DayNames,WEEKDAY($A210,2)))</f>
        <v/>
      </c>
      <c r="N210" s="7">
        <f>IF($A210="","",IF(AND($G210="نعم",$H210="نعم"),INDEX(Reminders,4),IF($G210="نعم",INDEX(Reminders,2),IF($H210="نعم",INDEX(Reminders,3),INDEX(Reminders,1)))))</f>
        <v/>
      </c>
      <c r="O210" s="14">
        <f>IF($A210="","",$A210-WEEKDAY($A210,1)+1)</f>
        <v/>
      </c>
      <c r="P210" s="15">
        <f>IF($A210="","",IF($J210=INDEX(Outcomes,2),1,0))</f>
        <v/>
      </c>
      <c r="Q210" s="15">
        <f>IF($A210="","",IF(OR($J210=INDEX(Outcomes,2),$J210=INDEX(Outcomes,3)),1,0))</f>
        <v/>
      </c>
    </row>
    <row r="211">
      <c r="A211" s="12" t="n">
        <v>46256</v>
      </c>
      <c r="B211" s="4" t="inlineStr">
        <is>
          <t>ريناد الجبر</t>
        </is>
      </c>
      <c r="C211" s="4" t="inlineStr">
        <is>
          <t>050 409 3468</t>
        </is>
      </c>
      <c r="D211" s="4" t="inlineStr">
        <is>
          <t>د. سارة الحربي</t>
        </is>
      </c>
      <c r="E211" s="4" t="inlineStr">
        <is>
          <t>جلسة ليزر</t>
        </is>
      </c>
      <c r="F211" s="4" t="inlineStr">
        <is>
          <t>الموقع الإلكتروني</t>
        </is>
      </c>
      <c r="G211" s="4" t="inlineStr">
        <is>
          <t>نعم</t>
        </is>
      </c>
      <c r="H211" s="4" t="inlineStr">
        <is>
          <t>لا</t>
        </is>
      </c>
      <c r="I211" s="4" t="inlineStr">
        <is>
          <t>نعم</t>
        </is>
      </c>
      <c r="J211" s="4" t="inlineStr">
        <is>
          <t>حضر</t>
        </is>
      </c>
      <c r="K211" s="12" t="n"/>
      <c r="L211" s="13" t="n">
        <v>200</v>
      </c>
      <c r="M211" s="7">
        <f>IF($A211="","",INDEX(DayNames,WEEKDAY($A211,2)))</f>
        <v/>
      </c>
      <c r="N211" s="7">
        <f>IF($A211="","",IF(AND($G211="نعم",$H211="نعم"),INDEX(Reminders,4),IF($G211="نعم",INDEX(Reminders,2),IF($H211="نعم",INDEX(Reminders,3),INDEX(Reminders,1)))))</f>
        <v/>
      </c>
      <c r="O211" s="14">
        <f>IF($A211="","",$A211-WEEKDAY($A211,1)+1)</f>
        <v/>
      </c>
      <c r="P211" s="15">
        <f>IF($A211="","",IF($J211=INDEX(Outcomes,2),1,0))</f>
        <v/>
      </c>
      <c r="Q211" s="15">
        <f>IF($A211="","",IF(OR($J211=INDEX(Outcomes,2),$J211=INDEX(Outcomes,3)),1,0))</f>
        <v/>
      </c>
    </row>
    <row r="212">
      <c r="A212" s="12" t="n">
        <v>46256</v>
      </c>
      <c r="B212" s="4" t="inlineStr">
        <is>
          <t>هند المنصور</t>
        </is>
      </c>
      <c r="C212" s="4" t="inlineStr">
        <is>
          <t>055 597 5056</t>
        </is>
      </c>
      <c r="D212" s="4" t="inlineStr">
        <is>
          <t>د. محمد عادل</t>
        </is>
      </c>
      <c r="E212" s="4" t="inlineStr">
        <is>
          <t>كشف استشاري</t>
        </is>
      </c>
      <c r="F212" s="4" t="inlineStr">
        <is>
          <t>واتساب</t>
        </is>
      </c>
      <c r="G212" s="4" t="inlineStr">
        <is>
          <t>نعم</t>
        </is>
      </c>
      <c r="H212" s="4" t="inlineStr">
        <is>
          <t>لا</t>
        </is>
      </c>
      <c r="I212" s="4" t="inlineStr">
        <is>
          <t>نعم</t>
        </is>
      </c>
      <c r="J212" s="4" t="inlineStr">
        <is>
          <t>حضر</t>
        </is>
      </c>
      <c r="K212" s="12" t="n"/>
      <c r="L212" s="13" t="n"/>
      <c r="M212" s="7">
        <f>IF($A212="","",INDEX(DayNames,WEEKDAY($A212,2)))</f>
        <v/>
      </c>
      <c r="N212" s="7">
        <f>IF($A212="","",IF(AND($G212="نعم",$H212="نعم"),INDEX(Reminders,4),IF($G212="نعم",INDEX(Reminders,2),IF($H212="نعم",INDEX(Reminders,3),INDEX(Reminders,1)))))</f>
        <v/>
      </c>
      <c r="O212" s="14">
        <f>IF($A212="","",$A212-WEEKDAY($A212,1)+1)</f>
        <v/>
      </c>
      <c r="P212" s="15">
        <f>IF($A212="","",IF($J212=INDEX(Outcomes,2),1,0))</f>
        <v/>
      </c>
      <c r="Q212" s="15">
        <f>IF($A212="","",IF(OR($J212=INDEX(Outcomes,2),$J212=INDEX(Outcomes,3)),1,0))</f>
        <v/>
      </c>
    </row>
    <row r="213">
      <c r="A213" s="12" t="n">
        <v>46256</v>
      </c>
      <c r="B213" s="4" t="inlineStr">
        <is>
          <t>أنس الخثلان</t>
        </is>
      </c>
      <c r="C213" s="4" t="inlineStr">
        <is>
          <t>055 562 4091</t>
        </is>
      </c>
      <c r="D213" s="4" t="inlineStr">
        <is>
          <t>د. خالد يوسف</t>
        </is>
      </c>
      <c r="E213" s="4" t="inlineStr">
        <is>
          <t>كشف استشاري</t>
        </is>
      </c>
      <c r="F213" s="4" t="inlineStr">
        <is>
          <t>إنستغرام</t>
        </is>
      </c>
      <c r="G213" s="4" t="inlineStr">
        <is>
          <t>نعم</t>
        </is>
      </c>
      <c r="H213" s="4" t="inlineStr">
        <is>
          <t>لا</t>
        </is>
      </c>
      <c r="I213" s="4" t="inlineStr">
        <is>
          <t>نعم</t>
        </is>
      </c>
      <c r="J213" s="4" t="inlineStr">
        <is>
          <t>حضر</t>
        </is>
      </c>
      <c r="K213" s="12" t="n"/>
      <c r="L213" s="13" t="n"/>
      <c r="M213" s="7">
        <f>IF($A213="","",INDEX(DayNames,WEEKDAY($A213,2)))</f>
        <v/>
      </c>
      <c r="N213" s="7">
        <f>IF($A213="","",IF(AND($G213="نعم",$H213="نعم"),INDEX(Reminders,4),IF($G213="نعم",INDEX(Reminders,2),IF($H213="نعم",INDEX(Reminders,3),INDEX(Reminders,1)))))</f>
        <v/>
      </c>
      <c r="O213" s="14">
        <f>IF($A213="","",$A213-WEEKDAY($A213,1)+1)</f>
        <v/>
      </c>
      <c r="P213" s="15">
        <f>IF($A213="","",IF($J213=INDEX(Outcomes,2),1,0))</f>
        <v/>
      </c>
      <c r="Q213" s="15">
        <f>IF($A213="","",IF(OR($J213=INDEX(Outcomes,2),$J213=INDEX(Outcomes,3)),1,0))</f>
        <v/>
      </c>
    </row>
    <row r="214">
      <c r="A214" s="12" t="n">
        <v>46256</v>
      </c>
      <c r="B214" s="4" t="inlineStr">
        <is>
          <t>مازن الصالح</t>
        </is>
      </c>
      <c r="C214" s="4" t="inlineStr">
        <is>
          <t>055 237 4817</t>
        </is>
      </c>
      <c r="D214" s="4" t="inlineStr">
        <is>
          <t>د. محمد عادل</t>
        </is>
      </c>
      <c r="E214" s="4" t="inlineStr">
        <is>
          <t>كشف متابعة</t>
        </is>
      </c>
      <c r="F214" s="4" t="inlineStr">
        <is>
          <t>واتساب</t>
        </is>
      </c>
      <c r="G214" s="4" t="inlineStr">
        <is>
          <t>نعم</t>
        </is>
      </c>
      <c r="H214" s="4" t="inlineStr">
        <is>
          <t>لا</t>
        </is>
      </c>
      <c r="I214" s="4" t="inlineStr">
        <is>
          <t>نعم</t>
        </is>
      </c>
      <c r="J214" s="4" t="inlineStr">
        <is>
          <t>إلغاء متأخر</t>
        </is>
      </c>
      <c r="K214" s="12" t="n"/>
      <c r="L214" s="13" t="n"/>
      <c r="M214" s="7">
        <f>IF($A214="","",INDEX(DayNames,WEEKDAY($A214,2)))</f>
        <v/>
      </c>
      <c r="N214" s="7">
        <f>IF($A214="","",IF(AND($G214="نعم",$H214="نعم"),INDEX(Reminders,4),IF($G214="نعم",INDEX(Reminders,2),IF($H214="نعم",INDEX(Reminders,3),INDEX(Reminders,1)))))</f>
        <v/>
      </c>
      <c r="O214" s="14">
        <f>IF($A214="","",$A214-WEEKDAY($A214,1)+1)</f>
        <v/>
      </c>
      <c r="P214" s="15">
        <f>IF($A214="","",IF($J214=INDEX(Outcomes,2),1,0))</f>
        <v/>
      </c>
      <c r="Q214" s="15">
        <f>IF($A214="","",IF(OR($J214=INDEX(Outcomes,2),$J214=INDEX(Outcomes,3)),1,0))</f>
        <v/>
      </c>
    </row>
    <row r="215">
      <c r="A215" s="12" t="n">
        <v>46256</v>
      </c>
      <c r="B215" s="4" t="inlineStr">
        <is>
          <t>عبدالعزيز الفهد</t>
        </is>
      </c>
      <c r="C215" s="4" t="inlineStr">
        <is>
          <t>050 532 5732</t>
        </is>
      </c>
      <c r="D215" s="4" t="inlineStr">
        <is>
          <t>د. محمد عادل</t>
        </is>
      </c>
      <c r="E215" s="4" t="inlineStr">
        <is>
          <t>كشف متابعة</t>
        </is>
      </c>
      <c r="F215" s="4" t="inlineStr">
        <is>
          <t>الموقع الإلكتروني</t>
        </is>
      </c>
      <c r="G215" s="4" t="inlineStr">
        <is>
          <t>نعم</t>
        </is>
      </c>
      <c r="H215" s="4" t="inlineStr">
        <is>
          <t>لا</t>
        </is>
      </c>
      <c r="I215" s="4" t="inlineStr">
        <is>
          <t>نعم</t>
        </is>
      </c>
      <c r="J215" s="4" t="inlineStr">
        <is>
          <t>حضر</t>
        </is>
      </c>
      <c r="K215" s="12" t="n"/>
      <c r="L215" s="13" t="n"/>
      <c r="M215" s="7">
        <f>IF($A215="","",INDEX(DayNames,WEEKDAY($A215,2)))</f>
        <v/>
      </c>
      <c r="N215" s="7">
        <f>IF($A215="","",IF(AND($G215="نعم",$H215="نعم"),INDEX(Reminders,4),IF($G215="نعم",INDEX(Reminders,2),IF($H215="نعم",INDEX(Reminders,3),INDEX(Reminders,1)))))</f>
        <v/>
      </c>
      <c r="O215" s="14">
        <f>IF($A215="","",$A215-WEEKDAY($A215,1)+1)</f>
        <v/>
      </c>
      <c r="P215" s="15">
        <f>IF($A215="","",IF($J215=INDEX(Outcomes,2),1,0))</f>
        <v/>
      </c>
      <c r="Q215" s="15">
        <f>IF($A215="","",IF(OR($J215=INDEX(Outcomes,2),$J215=INDEX(Outcomes,3)),1,0))</f>
        <v/>
      </c>
    </row>
    <row r="216">
      <c r="A216" s="12" t="n">
        <v>46256</v>
      </c>
      <c r="B216" s="4" t="inlineStr">
        <is>
          <t>راكان العجمي</t>
        </is>
      </c>
      <c r="C216" s="4" t="inlineStr">
        <is>
          <t>055 875 5980</t>
        </is>
      </c>
      <c r="D216" s="4" t="inlineStr">
        <is>
          <t>د. محمد عادل</t>
        </is>
      </c>
      <c r="E216" s="4" t="inlineStr">
        <is>
          <t>جلسة ليزر</t>
        </is>
      </c>
      <c r="F216" s="4" t="inlineStr">
        <is>
          <t>إنستغرام</t>
        </is>
      </c>
      <c r="G216" s="4" t="inlineStr">
        <is>
          <t>نعم</t>
        </is>
      </c>
      <c r="H216" s="4" t="inlineStr">
        <is>
          <t>لا</t>
        </is>
      </c>
      <c r="I216" s="4" t="inlineStr">
        <is>
          <t>نعم</t>
        </is>
      </c>
      <c r="J216" s="4" t="inlineStr">
        <is>
          <t>حضر</t>
        </is>
      </c>
      <c r="K216" s="12" t="n"/>
      <c r="L216" s="13" t="n">
        <v>200</v>
      </c>
      <c r="M216" s="7">
        <f>IF($A216="","",INDEX(DayNames,WEEKDAY($A216,2)))</f>
        <v/>
      </c>
      <c r="N216" s="7">
        <f>IF($A216="","",IF(AND($G216="نعم",$H216="نعم"),INDEX(Reminders,4),IF($G216="نعم",INDEX(Reminders,2),IF($H216="نعم",INDEX(Reminders,3),INDEX(Reminders,1)))))</f>
        <v/>
      </c>
      <c r="O216" s="14">
        <f>IF($A216="","",$A216-WEEKDAY($A216,1)+1)</f>
        <v/>
      </c>
      <c r="P216" s="15">
        <f>IF($A216="","",IF($J216=INDEX(Outcomes,2),1,0))</f>
        <v/>
      </c>
      <c r="Q216" s="15">
        <f>IF($A216="","",IF(OR($J216=INDEX(Outcomes,2),$J216=INDEX(Outcomes,3)),1,0))</f>
        <v/>
      </c>
    </row>
    <row r="217">
      <c r="A217" s="12" t="n">
        <v>46256</v>
      </c>
      <c r="B217" s="4" t="inlineStr">
        <is>
          <t>طلال العوفي</t>
        </is>
      </c>
      <c r="C217" s="4" t="inlineStr">
        <is>
          <t>055 996 4396</t>
        </is>
      </c>
      <c r="D217" s="4" t="inlineStr">
        <is>
          <t>د. خالد يوسف</t>
        </is>
      </c>
      <c r="E217" s="4" t="inlineStr">
        <is>
          <t>كشف استشاري</t>
        </is>
      </c>
      <c r="F217" s="4" t="inlineStr">
        <is>
          <t>واتساب</t>
        </is>
      </c>
      <c r="G217" s="4" t="inlineStr">
        <is>
          <t>نعم</t>
        </is>
      </c>
      <c r="H217" s="4" t="inlineStr">
        <is>
          <t>لا</t>
        </is>
      </c>
      <c r="I217" s="4" t="inlineStr">
        <is>
          <t>لا</t>
        </is>
      </c>
      <c r="J217" s="4" t="inlineStr">
        <is>
          <t>حضر</t>
        </is>
      </c>
      <c r="K217" s="12" t="n"/>
      <c r="L217" s="13" t="n"/>
      <c r="M217" s="7">
        <f>IF($A217="","",INDEX(DayNames,WEEKDAY($A217,2)))</f>
        <v/>
      </c>
      <c r="N217" s="7">
        <f>IF($A217="","",IF(AND($G217="نعم",$H217="نعم"),INDEX(Reminders,4),IF($G217="نعم",INDEX(Reminders,2),IF($H217="نعم",INDEX(Reminders,3),INDEX(Reminders,1)))))</f>
        <v/>
      </c>
      <c r="O217" s="14">
        <f>IF($A217="","",$A217-WEEKDAY($A217,1)+1)</f>
        <v/>
      </c>
      <c r="P217" s="15">
        <f>IF($A217="","",IF($J217=INDEX(Outcomes,2),1,0))</f>
        <v/>
      </c>
      <c r="Q217" s="15">
        <f>IF($A217="","",IF(OR($J217=INDEX(Outcomes,2),$J217=INDEX(Outcomes,3)),1,0))</f>
        <v/>
      </c>
    </row>
    <row r="218">
      <c r="A218" s="12" t="n">
        <v>46256</v>
      </c>
      <c r="B218" s="4" t="inlineStr">
        <is>
          <t>سامي الغنام</t>
        </is>
      </c>
      <c r="C218" s="4" t="inlineStr">
        <is>
          <t>054 678 6864</t>
        </is>
      </c>
      <c r="D218" s="4" t="inlineStr">
        <is>
          <t>د. نورة السبيعي</t>
        </is>
      </c>
      <c r="E218" s="4" t="inlineStr">
        <is>
          <t>حقن فيلر</t>
        </is>
      </c>
      <c r="F218" s="4" t="inlineStr">
        <is>
          <t>إنستغرام</t>
        </is>
      </c>
      <c r="G218" s="4" t="inlineStr">
        <is>
          <t>نعم</t>
        </is>
      </c>
      <c r="H218" s="4" t="inlineStr">
        <is>
          <t>لا</t>
        </is>
      </c>
      <c r="I218" s="4" t="inlineStr">
        <is>
          <t>لا</t>
        </is>
      </c>
      <c r="J218" s="4" t="inlineStr">
        <is>
          <t>حضر</t>
        </is>
      </c>
      <c r="K218" s="12" t="n"/>
      <c r="L218" s="13" t="n">
        <v>200</v>
      </c>
      <c r="M218" s="7">
        <f>IF($A218="","",INDEX(DayNames,WEEKDAY($A218,2)))</f>
        <v/>
      </c>
      <c r="N218" s="7">
        <f>IF($A218="","",IF(AND($G218="نعم",$H218="نعم"),INDEX(Reminders,4),IF($G218="نعم",INDEX(Reminders,2),IF($H218="نعم",INDEX(Reminders,3),INDEX(Reminders,1)))))</f>
        <v/>
      </c>
      <c r="O218" s="14">
        <f>IF($A218="","",$A218-WEEKDAY($A218,1)+1)</f>
        <v/>
      </c>
      <c r="P218" s="15">
        <f>IF($A218="","",IF($J218=INDEX(Outcomes,2),1,0))</f>
        <v/>
      </c>
      <c r="Q218" s="15">
        <f>IF($A218="","",IF(OR($J218=INDEX(Outcomes,2),$J218=INDEX(Outcomes,3)),1,0))</f>
        <v/>
      </c>
    </row>
    <row r="219">
      <c r="A219" s="12" t="n">
        <v>46256</v>
      </c>
      <c r="B219" s="4" t="inlineStr">
        <is>
          <t>مهند البراك</t>
        </is>
      </c>
      <c r="C219" s="4" t="inlineStr">
        <is>
          <t>053 925 6087</t>
        </is>
      </c>
      <c r="D219" s="4" t="inlineStr">
        <is>
          <t>د. خالد يوسف</t>
        </is>
      </c>
      <c r="E219" s="4" t="inlineStr">
        <is>
          <t>كشف متابعة</t>
        </is>
      </c>
      <c r="F219" s="4" t="inlineStr">
        <is>
          <t>واتساب</t>
        </is>
      </c>
      <c r="G219" s="4" t="inlineStr">
        <is>
          <t>نعم</t>
        </is>
      </c>
      <c r="H219" s="4" t="inlineStr">
        <is>
          <t>لا</t>
        </is>
      </c>
      <c r="I219" s="4" t="inlineStr">
        <is>
          <t>نعم</t>
        </is>
      </c>
      <c r="J219" s="4" t="inlineStr">
        <is>
          <t>حضر</t>
        </is>
      </c>
      <c r="K219" s="12" t="n"/>
      <c r="L219" s="13" t="n"/>
      <c r="M219" s="7">
        <f>IF($A219="","",INDEX(DayNames,WEEKDAY($A219,2)))</f>
        <v/>
      </c>
      <c r="N219" s="7">
        <f>IF($A219="","",IF(AND($G219="نعم",$H219="نعم"),INDEX(Reminders,4),IF($G219="نعم",INDEX(Reminders,2),IF($H219="نعم",INDEX(Reminders,3),INDEX(Reminders,1)))))</f>
        <v/>
      </c>
      <c r="O219" s="14">
        <f>IF($A219="","",$A219-WEEKDAY($A219,1)+1)</f>
        <v/>
      </c>
      <c r="P219" s="15">
        <f>IF($A219="","",IF($J219=INDEX(Outcomes,2),1,0))</f>
        <v/>
      </c>
      <c r="Q219" s="15">
        <f>IF($A219="","",IF(OR($J219=INDEX(Outcomes,2),$J219=INDEX(Outcomes,3)),1,0))</f>
        <v/>
      </c>
    </row>
    <row r="220">
      <c r="A220" s="12" t="n">
        <v>46256</v>
      </c>
      <c r="B220" s="4" t="inlineStr">
        <is>
          <t>إبراهيم الشايع</t>
        </is>
      </c>
      <c r="C220" s="4" t="inlineStr">
        <is>
          <t>054 306 5435</t>
        </is>
      </c>
      <c r="D220" s="4" t="inlineStr">
        <is>
          <t>د. سارة الحربي</t>
        </is>
      </c>
      <c r="E220" s="4" t="inlineStr">
        <is>
          <t>كشف استشاري</t>
        </is>
      </c>
      <c r="F220" s="4" t="inlineStr">
        <is>
          <t>إنستغرام</t>
        </is>
      </c>
      <c r="G220" s="4" t="inlineStr">
        <is>
          <t>نعم</t>
        </is>
      </c>
      <c r="H220" s="4" t="inlineStr">
        <is>
          <t>لا</t>
        </is>
      </c>
      <c r="I220" s="4" t="inlineStr">
        <is>
          <t>نعم</t>
        </is>
      </c>
      <c r="J220" s="4" t="inlineStr">
        <is>
          <t>حضر</t>
        </is>
      </c>
      <c r="K220" s="12" t="n"/>
      <c r="L220" s="13" t="n"/>
      <c r="M220" s="7">
        <f>IF($A220="","",INDEX(DayNames,WEEKDAY($A220,2)))</f>
        <v/>
      </c>
      <c r="N220" s="7">
        <f>IF($A220="","",IF(AND($G220="نعم",$H220="نعم"),INDEX(Reminders,4),IF($G220="نعم",INDEX(Reminders,2),IF($H220="نعم",INDEX(Reminders,3),INDEX(Reminders,1)))))</f>
        <v/>
      </c>
      <c r="O220" s="14">
        <f>IF($A220="","",$A220-WEEKDAY($A220,1)+1)</f>
        <v/>
      </c>
      <c r="P220" s="15">
        <f>IF($A220="","",IF($J220=INDEX(Outcomes,2),1,0))</f>
        <v/>
      </c>
      <c r="Q220" s="15">
        <f>IF($A220="","",IF(OR($J220=INDEX(Outcomes,2),$J220=INDEX(Outcomes,3)),1,0))</f>
        <v/>
      </c>
    </row>
    <row r="221">
      <c r="A221" s="12" t="n">
        <v>46256</v>
      </c>
      <c r="B221" s="4" t="inlineStr">
        <is>
          <t>نجلاء الشريف</t>
        </is>
      </c>
      <c r="C221" s="4" t="inlineStr">
        <is>
          <t>050 644 3576</t>
        </is>
      </c>
      <c r="D221" s="4" t="inlineStr">
        <is>
          <t>د. خالد يوسف</t>
        </is>
      </c>
      <c r="E221" s="4" t="inlineStr">
        <is>
          <t>كشف متابعة</t>
        </is>
      </c>
      <c r="F221" s="4" t="inlineStr">
        <is>
          <t>الموقع الإلكتروني</t>
        </is>
      </c>
      <c r="G221" s="4" t="inlineStr">
        <is>
          <t>نعم</t>
        </is>
      </c>
      <c r="H221" s="4" t="inlineStr">
        <is>
          <t>لا</t>
        </is>
      </c>
      <c r="I221" s="4" t="inlineStr">
        <is>
          <t>لا</t>
        </is>
      </c>
      <c r="J221" s="4" t="inlineStr">
        <is>
          <t>غياب</t>
        </is>
      </c>
      <c r="K221" s="12" t="n"/>
      <c r="L221" s="13" t="n"/>
      <c r="M221" s="7">
        <f>IF($A221="","",INDEX(DayNames,WEEKDAY($A221,2)))</f>
        <v/>
      </c>
      <c r="N221" s="7">
        <f>IF($A221="","",IF(AND($G221="نعم",$H221="نعم"),INDEX(Reminders,4),IF($G221="نعم",INDEX(Reminders,2),IF($H221="نعم",INDEX(Reminders,3),INDEX(Reminders,1)))))</f>
        <v/>
      </c>
      <c r="O221" s="14">
        <f>IF($A221="","",$A221-WEEKDAY($A221,1)+1)</f>
        <v/>
      </c>
      <c r="P221" s="15">
        <f>IF($A221="","",IF($J221=INDEX(Outcomes,2),1,0))</f>
        <v/>
      </c>
      <c r="Q221" s="15">
        <f>IF($A221="","",IF(OR($J221=INDEX(Outcomes,2),$J221=INDEX(Outcomes,3)),1,0))</f>
        <v/>
      </c>
    </row>
    <row r="222">
      <c r="A222" s="12" t="n">
        <v>46256</v>
      </c>
      <c r="B222" s="4" t="inlineStr">
        <is>
          <t>عادل النفيعي</t>
        </is>
      </c>
      <c r="C222" s="4" t="inlineStr">
        <is>
          <t>053 172 4876</t>
        </is>
      </c>
      <c r="D222" s="4" t="inlineStr">
        <is>
          <t>د. محمد عادل</t>
        </is>
      </c>
      <c r="E222" s="4" t="inlineStr">
        <is>
          <t>بوتوكس</t>
        </is>
      </c>
      <c r="F222" s="4" t="inlineStr">
        <is>
          <t>هاتف</t>
        </is>
      </c>
      <c r="G222" s="4" t="inlineStr">
        <is>
          <t>نعم</t>
        </is>
      </c>
      <c r="H222" s="4" t="inlineStr">
        <is>
          <t>لا</t>
        </is>
      </c>
      <c r="I222" s="4" t="inlineStr">
        <is>
          <t>لا</t>
        </is>
      </c>
      <c r="J222" s="4" t="inlineStr">
        <is>
          <t>حضر</t>
        </is>
      </c>
      <c r="K222" s="12" t="n"/>
      <c r="L222" s="13" t="n"/>
      <c r="M222" s="7">
        <f>IF($A222="","",INDEX(DayNames,WEEKDAY($A222,2)))</f>
        <v/>
      </c>
      <c r="N222" s="7">
        <f>IF($A222="","",IF(AND($G222="نعم",$H222="نعم"),INDEX(Reminders,4),IF($G222="نعم",INDEX(Reminders,2),IF($H222="نعم",INDEX(Reminders,3),INDEX(Reminders,1)))))</f>
        <v/>
      </c>
      <c r="O222" s="14">
        <f>IF($A222="","",$A222-WEEKDAY($A222,1)+1)</f>
        <v/>
      </c>
      <c r="P222" s="15">
        <f>IF($A222="","",IF($J222=INDEX(Outcomes,2),1,0))</f>
        <v/>
      </c>
      <c r="Q222" s="15">
        <f>IF($A222="","",IF(OR($J222=INDEX(Outcomes,2),$J222=INDEX(Outcomes,3)),1,0))</f>
        <v/>
      </c>
    </row>
    <row r="223">
      <c r="A223" s="12" t="n">
        <v>46257</v>
      </c>
      <c r="B223" s="4" t="inlineStr">
        <is>
          <t>حسام المحمدي</t>
        </is>
      </c>
      <c r="C223" s="4" t="inlineStr">
        <is>
          <t>055 730 3858</t>
        </is>
      </c>
      <c r="D223" s="4" t="inlineStr">
        <is>
          <t>د. ليلى القحطاني</t>
        </is>
      </c>
      <c r="E223" s="4" t="inlineStr">
        <is>
          <t>جلسة ليزر</t>
        </is>
      </c>
      <c r="F223" s="4" t="inlineStr">
        <is>
          <t>هاتف</t>
        </is>
      </c>
      <c r="G223" s="4" t="inlineStr">
        <is>
          <t>نعم</t>
        </is>
      </c>
      <c r="H223" s="4" t="inlineStr">
        <is>
          <t>لا</t>
        </is>
      </c>
      <c r="I223" s="4" t="inlineStr">
        <is>
          <t>نعم</t>
        </is>
      </c>
      <c r="J223" s="4" t="inlineStr">
        <is>
          <t>حضر</t>
        </is>
      </c>
      <c r="K223" s="12" t="n"/>
      <c r="L223" s="13" t="n"/>
      <c r="M223" s="7">
        <f>IF($A223="","",INDEX(DayNames,WEEKDAY($A223,2)))</f>
        <v/>
      </c>
      <c r="N223" s="7">
        <f>IF($A223="","",IF(AND($G223="نعم",$H223="نعم"),INDEX(Reminders,4),IF($G223="نعم",INDEX(Reminders,2),IF($H223="نعم",INDEX(Reminders,3),INDEX(Reminders,1)))))</f>
        <v/>
      </c>
      <c r="O223" s="14">
        <f>IF($A223="","",$A223-WEEKDAY($A223,1)+1)</f>
        <v/>
      </c>
      <c r="P223" s="15">
        <f>IF($A223="","",IF($J223=INDEX(Outcomes,2),1,0))</f>
        <v/>
      </c>
      <c r="Q223" s="15">
        <f>IF($A223="","",IF(OR($J223=INDEX(Outcomes,2),$J223=INDEX(Outcomes,3)),1,0))</f>
        <v/>
      </c>
    </row>
    <row r="224">
      <c r="A224" s="12" t="n">
        <v>46257</v>
      </c>
      <c r="B224" s="4" t="inlineStr">
        <is>
          <t>فيصل المري</t>
        </is>
      </c>
      <c r="C224" s="4" t="inlineStr">
        <is>
          <t>055 946 5713</t>
        </is>
      </c>
      <c r="D224" s="4" t="inlineStr">
        <is>
          <t>د. سارة الحربي</t>
        </is>
      </c>
      <c r="E224" s="4" t="inlineStr">
        <is>
          <t>جلسة ليزر</t>
        </is>
      </c>
      <c r="F224" s="4" t="inlineStr">
        <is>
          <t>تحويل من طبيب</t>
        </is>
      </c>
      <c r="G224" s="4" t="inlineStr">
        <is>
          <t>نعم</t>
        </is>
      </c>
      <c r="H224" s="4" t="inlineStr">
        <is>
          <t>لا</t>
        </is>
      </c>
      <c r="I224" s="4" t="inlineStr">
        <is>
          <t>نعم</t>
        </is>
      </c>
      <c r="J224" s="4" t="inlineStr">
        <is>
          <t>حضر</t>
        </is>
      </c>
      <c r="K224" s="12" t="n"/>
      <c r="L224" s="13" t="n"/>
      <c r="M224" s="7">
        <f>IF($A224="","",INDEX(DayNames,WEEKDAY($A224,2)))</f>
        <v/>
      </c>
      <c r="N224" s="7">
        <f>IF($A224="","",IF(AND($G224="نعم",$H224="نعم"),INDEX(Reminders,4),IF($G224="نعم",INDEX(Reminders,2),IF($H224="نعم",INDEX(Reminders,3),INDEX(Reminders,1)))))</f>
        <v/>
      </c>
      <c r="O224" s="14">
        <f>IF($A224="","",$A224-WEEKDAY($A224,1)+1)</f>
        <v/>
      </c>
      <c r="P224" s="15">
        <f>IF($A224="","",IF($J224=INDEX(Outcomes,2),1,0))</f>
        <v/>
      </c>
      <c r="Q224" s="15">
        <f>IF($A224="","",IF(OR($J224=INDEX(Outcomes,2),$J224=INDEX(Outcomes,3)),1,0))</f>
        <v/>
      </c>
    </row>
    <row r="225">
      <c r="A225" s="12" t="n">
        <v>46257</v>
      </c>
      <c r="B225" s="4" t="inlineStr">
        <is>
          <t>طلال العوفي</t>
        </is>
      </c>
      <c r="C225" s="4" t="inlineStr">
        <is>
          <t>055 106 9422</t>
        </is>
      </c>
      <c r="D225" s="4" t="inlineStr">
        <is>
          <t>د. سارة الحربي</t>
        </is>
      </c>
      <c r="E225" s="4" t="inlineStr">
        <is>
          <t>جلسة ليزر</t>
        </is>
      </c>
      <c r="F225" s="4" t="inlineStr">
        <is>
          <t>واتساب</t>
        </is>
      </c>
      <c r="G225" s="4" t="inlineStr">
        <is>
          <t>نعم</t>
        </is>
      </c>
      <c r="H225" s="4" t="inlineStr">
        <is>
          <t>لا</t>
        </is>
      </c>
      <c r="I225" s="4" t="inlineStr">
        <is>
          <t>نعم</t>
        </is>
      </c>
      <c r="J225" s="4" t="inlineStr">
        <is>
          <t>حضر</t>
        </is>
      </c>
      <c r="K225" s="12" t="n"/>
      <c r="L225" s="13" t="n"/>
      <c r="M225" s="7">
        <f>IF($A225="","",INDEX(DayNames,WEEKDAY($A225,2)))</f>
        <v/>
      </c>
      <c r="N225" s="7">
        <f>IF($A225="","",IF(AND($G225="نعم",$H225="نعم"),INDEX(Reminders,4),IF($G225="نعم",INDEX(Reminders,2),IF($H225="نعم",INDEX(Reminders,3),INDEX(Reminders,1)))))</f>
        <v/>
      </c>
      <c r="O225" s="14">
        <f>IF($A225="","",$A225-WEEKDAY($A225,1)+1)</f>
        <v/>
      </c>
      <c r="P225" s="15">
        <f>IF($A225="","",IF($J225=INDEX(Outcomes,2),1,0))</f>
        <v/>
      </c>
      <c r="Q225" s="15">
        <f>IF($A225="","",IF(OR($J225=INDEX(Outcomes,2),$J225=INDEX(Outcomes,3)),1,0))</f>
        <v/>
      </c>
    </row>
    <row r="226">
      <c r="A226" s="12" t="n">
        <v>46257</v>
      </c>
      <c r="B226" s="4" t="inlineStr">
        <is>
          <t>سامي الغنام</t>
        </is>
      </c>
      <c r="C226" s="4" t="inlineStr">
        <is>
          <t>050 697 6767</t>
        </is>
      </c>
      <c r="D226" s="4" t="inlineStr">
        <is>
          <t>د. خالد يوسف</t>
        </is>
      </c>
      <c r="E226" s="4" t="inlineStr">
        <is>
          <t>حقن فيلر</t>
        </is>
      </c>
      <c r="F226" s="4" t="inlineStr">
        <is>
          <t>واتساب</t>
        </is>
      </c>
      <c r="G226" s="4" t="inlineStr">
        <is>
          <t>نعم</t>
        </is>
      </c>
      <c r="H226" s="4" t="inlineStr">
        <is>
          <t>لا</t>
        </is>
      </c>
      <c r="I226" s="4" t="inlineStr">
        <is>
          <t>لا</t>
        </is>
      </c>
      <c r="J226" s="4" t="inlineStr">
        <is>
          <t>حضر</t>
        </is>
      </c>
      <c r="K226" s="12" t="n"/>
      <c r="L226" s="13" t="n"/>
      <c r="M226" s="7">
        <f>IF($A226="","",INDEX(DayNames,WEEKDAY($A226,2)))</f>
        <v/>
      </c>
      <c r="N226" s="7">
        <f>IF($A226="","",IF(AND($G226="نعم",$H226="نعم"),INDEX(Reminders,4),IF($G226="نعم",INDEX(Reminders,2),IF($H226="نعم",INDEX(Reminders,3),INDEX(Reminders,1)))))</f>
        <v/>
      </c>
      <c r="O226" s="14">
        <f>IF($A226="","",$A226-WEEKDAY($A226,1)+1)</f>
        <v/>
      </c>
      <c r="P226" s="15">
        <f>IF($A226="","",IF($J226=INDEX(Outcomes,2),1,0))</f>
        <v/>
      </c>
      <c r="Q226" s="15">
        <f>IF($A226="","",IF(OR($J226=INDEX(Outcomes,2),$J226=INDEX(Outcomes,3)),1,0))</f>
        <v/>
      </c>
    </row>
    <row r="227">
      <c r="A227" s="12" t="n">
        <v>46257</v>
      </c>
      <c r="B227" s="4" t="inlineStr">
        <is>
          <t>فيصل المري</t>
        </is>
      </c>
      <c r="C227" s="4" t="inlineStr">
        <is>
          <t>054 568 6412</t>
        </is>
      </c>
      <c r="D227" s="4" t="inlineStr">
        <is>
          <t>د. محمد عادل</t>
        </is>
      </c>
      <c r="E227" s="4" t="inlineStr">
        <is>
          <t>كشف متابعة</t>
        </is>
      </c>
      <c r="F227" s="4" t="inlineStr">
        <is>
          <t>إنستغرام</t>
        </is>
      </c>
      <c r="G227" s="4" t="inlineStr">
        <is>
          <t>نعم</t>
        </is>
      </c>
      <c r="H227" s="4" t="inlineStr">
        <is>
          <t>لا</t>
        </is>
      </c>
      <c r="I227" s="4" t="inlineStr">
        <is>
          <t>لا</t>
        </is>
      </c>
      <c r="J227" s="4" t="inlineStr">
        <is>
          <t>حضر</t>
        </is>
      </c>
      <c r="K227" s="12" t="n"/>
      <c r="L227" s="13" t="n"/>
      <c r="M227" s="7">
        <f>IF($A227="","",INDEX(DayNames,WEEKDAY($A227,2)))</f>
        <v/>
      </c>
      <c r="N227" s="7">
        <f>IF($A227="","",IF(AND($G227="نعم",$H227="نعم"),INDEX(Reminders,4),IF($G227="نعم",INDEX(Reminders,2),IF($H227="نعم",INDEX(Reminders,3),INDEX(Reminders,1)))))</f>
        <v/>
      </c>
      <c r="O227" s="14">
        <f>IF($A227="","",$A227-WEEKDAY($A227,1)+1)</f>
        <v/>
      </c>
      <c r="P227" s="15">
        <f>IF($A227="","",IF($J227=INDEX(Outcomes,2),1,0))</f>
        <v/>
      </c>
      <c r="Q227" s="15">
        <f>IF($A227="","",IF(OR($J227=INDEX(Outcomes,2),$J227=INDEX(Outcomes,3)),1,0))</f>
        <v/>
      </c>
    </row>
    <row r="228">
      <c r="A228" s="12" t="n">
        <v>46257</v>
      </c>
      <c r="B228" s="4" t="inlineStr">
        <is>
          <t>مها السديري</t>
        </is>
      </c>
      <c r="C228" s="4" t="inlineStr">
        <is>
          <t>055 750 5485</t>
        </is>
      </c>
      <c r="D228" s="4" t="inlineStr">
        <is>
          <t>د. نورة السبيعي</t>
        </is>
      </c>
      <c r="E228" s="4" t="inlineStr">
        <is>
          <t>كشف استشاري</t>
        </is>
      </c>
      <c r="F228" s="4" t="inlineStr">
        <is>
          <t>واتساب</t>
        </is>
      </c>
      <c r="G228" s="4" t="inlineStr">
        <is>
          <t>نعم</t>
        </is>
      </c>
      <c r="H228" s="4" t="inlineStr">
        <is>
          <t>لا</t>
        </is>
      </c>
      <c r="I228" s="4" t="inlineStr">
        <is>
          <t>نعم</t>
        </is>
      </c>
      <c r="J228" s="4" t="inlineStr">
        <is>
          <t>إلغاء متأخر</t>
        </is>
      </c>
      <c r="K228" s="12" t="n"/>
      <c r="L228" s="13" t="n"/>
      <c r="M228" s="7">
        <f>IF($A228="","",INDEX(DayNames,WEEKDAY($A228,2)))</f>
        <v/>
      </c>
      <c r="N228" s="7">
        <f>IF($A228="","",IF(AND($G228="نعم",$H228="نعم"),INDEX(Reminders,4),IF($G228="نعم",INDEX(Reminders,2),IF($H228="نعم",INDEX(Reminders,3),INDEX(Reminders,1)))))</f>
        <v/>
      </c>
      <c r="O228" s="14">
        <f>IF($A228="","",$A228-WEEKDAY($A228,1)+1)</f>
        <v/>
      </c>
      <c r="P228" s="15">
        <f>IF($A228="","",IF($J228=INDEX(Outcomes,2),1,0))</f>
        <v/>
      </c>
      <c r="Q228" s="15">
        <f>IF($A228="","",IF(OR($J228=INDEX(Outcomes,2),$J228=INDEX(Outcomes,3)),1,0))</f>
        <v/>
      </c>
    </row>
    <row r="229">
      <c r="A229" s="12" t="n">
        <v>46257</v>
      </c>
      <c r="B229" s="4" t="inlineStr">
        <is>
          <t>سمر العيسى</t>
        </is>
      </c>
      <c r="C229" s="4" t="inlineStr">
        <is>
          <t>053 955 6350</t>
        </is>
      </c>
      <c r="D229" s="4" t="inlineStr">
        <is>
          <t>د. سارة الحربي</t>
        </is>
      </c>
      <c r="E229" s="4" t="inlineStr">
        <is>
          <t>جلسة ليزر</t>
        </is>
      </c>
      <c r="F229" s="4" t="inlineStr">
        <is>
          <t>هاتف</t>
        </is>
      </c>
      <c r="G229" s="4" t="inlineStr">
        <is>
          <t>نعم</t>
        </is>
      </c>
      <c r="H229" s="4" t="inlineStr">
        <is>
          <t>لا</t>
        </is>
      </c>
      <c r="I229" s="4" t="inlineStr">
        <is>
          <t>نعم</t>
        </is>
      </c>
      <c r="J229" s="4" t="inlineStr">
        <is>
          <t>حضر</t>
        </is>
      </c>
      <c r="K229" s="12" t="n"/>
      <c r="L229" s="13" t="n"/>
      <c r="M229" s="7">
        <f>IF($A229="","",INDEX(DayNames,WEEKDAY($A229,2)))</f>
        <v/>
      </c>
      <c r="N229" s="7">
        <f>IF($A229="","",IF(AND($G229="نعم",$H229="نعم"),INDEX(Reminders,4),IF($G229="نعم",INDEX(Reminders,2),IF($H229="نعم",INDEX(Reminders,3),INDEX(Reminders,1)))))</f>
        <v/>
      </c>
      <c r="O229" s="14">
        <f>IF($A229="","",$A229-WEEKDAY($A229,1)+1)</f>
        <v/>
      </c>
      <c r="P229" s="15">
        <f>IF($A229="","",IF($J229=INDEX(Outcomes,2),1,0))</f>
        <v/>
      </c>
      <c r="Q229" s="15">
        <f>IF($A229="","",IF(OR($J229=INDEX(Outcomes,2),$J229=INDEX(Outcomes,3)),1,0))</f>
        <v/>
      </c>
    </row>
    <row r="230">
      <c r="A230" s="12" t="n">
        <v>46257</v>
      </c>
      <c r="B230" s="4" t="inlineStr">
        <is>
          <t>نجلاء الشريف</t>
        </is>
      </c>
      <c r="C230" s="4" t="inlineStr">
        <is>
          <t>050 680 2066</t>
        </is>
      </c>
      <c r="D230" s="4" t="inlineStr">
        <is>
          <t>د. ليلى القحطاني</t>
        </is>
      </c>
      <c r="E230" s="4" t="inlineStr">
        <is>
          <t>تنظيف بشرة</t>
        </is>
      </c>
      <c r="F230" s="4" t="inlineStr">
        <is>
          <t>هاتف</t>
        </is>
      </c>
      <c r="G230" s="4" t="inlineStr">
        <is>
          <t>نعم</t>
        </is>
      </c>
      <c r="H230" s="4" t="inlineStr">
        <is>
          <t>لا</t>
        </is>
      </c>
      <c r="I230" s="4" t="inlineStr">
        <is>
          <t>نعم</t>
        </is>
      </c>
      <c r="J230" s="4" t="inlineStr">
        <is>
          <t>حضر</t>
        </is>
      </c>
      <c r="K230" s="12" t="n"/>
      <c r="L230" s="13" t="n"/>
      <c r="M230" s="7">
        <f>IF($A230="","",INDEX(DayNames,WEEKDAY($A230,2)))</f>
        <v/>
      </c>
      <c r="N230" s="7">
        <f>IF($A230="","",IF(AND($G230="نعم",$H230="نعم"),INDEX(Reminders,4),IF($G230="نعم",INDEX(Reminders,2),IF($H230="نعم",INDEX(Reminders,3),INDEX(Reminders,1)))))</f>
        <v/>
      </c>
      <c r="O230" s="14">
        <f>IF($A230="","",$A230-WEEKDAY($A230,1)+1)</f>
        <v/>
      </c>
      <c r="P230" s="15">
        <f>IF($A230="","",IF($J230=INDEX(Outcomes,2),1,0))</f>
        <v/>
      </c>
      <c r="Q230" s="15">
        <f>IF($A230="","",IF(OR($J230=INDEX(Outcomes,2),$J230=INDEX(Outcomes,3)),1,0))</f>
        <v/>
      </c>
    </row>
    <row r="231">
      <c r="A231" s="12" t="n">
        <v>46257</v>
      </c>
      <c r="B231" s="4" t="inlineStr">
        <is>
          <t>سامي الغنام</t>
        </is>
      </c>
      <c r="C231" s="4" t="inlineStr">
        <is>
          <t>050 607 5154</t>
        </is>
      </c>
      <c r="D231" s="4" t="inlineStr">
        <is>
          <t>د. سارة الحربي</t>
        </is>
      </c>
      <c r="E231" s="4" t="inlineStr">
        <is>
          <t>جلسة ليزر</t>
        </is>
      </c>
      <c r="F231" s="4" t="inlineStr">
        <is>
          <t>إنستغرام</t>
        </is>
      </c>
      <c r="G231" s="4" t="inlineStr">
        <is>
          <t>نعم</t>
        </is>
      </c>
      <c r="H231" s="4" t="inlineStr">
        <is>
          <t>لا</t>
        </is>
      </c>
      <c r="I231" s="4" t="inlineStr">
        <is>
          <t>نعم</t>
        </is>
      </c>
      <c r="J231" s="4" t="inlineStr">
        <is>
          <t>إلغاء متأخر</t>
        </is>
      </c>
      <c r="K231" s="12" t="n"/>
      <c r="L231" s="13" t="n">
        <v>200</v>
      </c>
      <c r="M231" s="7">
        <f>IF($A231="","",INDEX(DayNames,WEEKDAY($A231,2)))</f>
        <v/>
      </c>
      <c r="N231" s="7">
        <f>IF($A231="","",IF(AND($G231="نعم",$H231="نعم"),INDEX(Reminders,4),IF($G231="نعم",INDEX(Reminders,2),IF($H231="نعم",INDEX(Reminders,3),INDEX(Reminders,1)))))</f>
        <v/>
      </c>
      <c r="O231" s="14">
        <f>IF($A231="","",$A231-WEEKDAY($A231,1)+1)</f>
        <v/>
      </c>
      <c r="P231" s="15">
        <f>IF($A231="","",IF($J231=INDEX(Outcomes,2),1,0))</f>
        <v/>
      </c>
      <c r="Q231" s="15">
        <f>IF($A231="","",IF(OR($J231=INDEX(Outcomes,2),$J231=INDEX(Outcomes,3)),1,0))</f>
        <v/>
      </c>
    </row>
    <row r="232">
      <c r="A232" s="12" t="n">
        <v>46257</v>
      </c>
      <c r="B232" s="4" t="inlineStr">
        <is>
          <t>عبدالعزيز الفهد</t>
        </is>
      </c>
      <c r="C232" s="4" t="inlineStr">
        <is>
          <t>055 481 4382</t>
        </is>
      </c>
      <c r="D232" s="4" t="inlineStr">
        <is>
          <t>د. سارة الحربي</t>
        </is>
      </c>
      <c r="E232" s="4" t="inlineStr">
        <is>
          <t>جلسة علاج طبيعي</t>
        </is>
      </c>
      <c r="F232" s="4" t="inlineStr">
        <is>
          <t>هاتف</t>
        </is>
      </c>
      <c r="G232" s="4" t="inlineStr">
        <is>
          <t>نعم</t>
        </is>
      </c>
      <c r="H232" s="4" t="inlineStr">
        <is>
          <t>لا</t>
        </is>
      </c>
      <c r="I232" s="4" t="inlineStr">
        <is>
          <t>لا</t>
        </is>
      </c>
      <c r="J232" s="4" t="inlineStr">
        <is>
          <t>حضر</t>
        </is>
      </c>
      <c r="K232" s="12" t="n"/>
      <c r="L232" s="13" t="n"/>
      <c r="M232" s="7">
        <f>IF($A232="","",INDEX(DayNames,WEEKDAY($A232,2)))</f>
        <v/>
      </c>
      <c r="N232" s="7">
        <f>IF($A232="","",IF(AND($G232="نعم",$H232="نعم"),INDEX(Reminders,4),IF($G232="نعم",INDEX(Reminders,2),IF($H232="نعم",INDEX(Reminders,3),INDEX(Reminders,1)))))</f>
        <v/>
      </c>
      <c r="O232" s="14">
        <f>IF($A232="","",$A232-WEEKDAY($A232,1)+1)</f>
        <v/>
      </c>
      <c r="P232" s="15">
        <f>IF($A232="","",IF($J232=INDEX(Outcomes,2),1,0))</f>
        <v/>
      </c>
      <c r="Q232" s="15">
        <f>IF($A232="","",IF(OR($J232=INDEX(Outcomes,2),$J232=INDEX(Outcomes,3)),1,0))</f>
        <v/>
      </c>
    </row>
    <row r="233">
      <c r="A233" s="12" t="n">
        <v>46257</v>
      </c>
      <c r="B233" s="4" t="inlineStr">
        <is>
          <t>مهند البراك</t>
        </is>
      </c>
      <c r="C233" s="4" t="inlineStr">
        <is>
          <t>053 185 1854</t>
        </is>
      </c>
      <c r="D233" s="4" t="inlineStr">
        <is>
          <t>د. نورة السبيعي</t>
        </is>
      </c>
      <c r="E233" s="4" t="inlineStr">
        <is>
          <t>جلسة ليزر</t>
        </is>
      </c>
      <c r="F233" s="4" t="inlineStr">
        <is>
          <t>إنستغرام</t>
        </is>
      </c>
      <c r="G233" s="4" t="inlineStr">
        <is>
          <t>نعم</t>
        </is>
      </c>
      <c r="H233" s="4" t="inlineStr">
        <is>
          <t>لا</t>
        </is>
      </c>
      <c r="I233" s="4" t="inlineStr">
        <is>
          <t>نعم</t>
        </is>
      </c>
      <c r="J233" s="4" t="inlineStr">
        <is>
          <t>حضر</t>
        </is>
      </c>
      <c r="K233" s="12" t="n"/>
      <c r="L233" s="13" t="n"/>
      <c r="M233" s="7">
        <f>IF($A233="","",INDEX(DayNames,WEEKDAY($A233,2)))</f>
        <v/>
      </c>
      <c r="N233" s="7">
        <f>IF($A233="","",IF(AND($G233="نعم",$H233="نعم"),INDEX(Reminders,4),IF($G233="نعم",INDEX(Reminders,2),IF($H233="نعم",INDEX(Reminders,3),INDEX(Reminders,1)))))</f>
        <v/>
      </c>
      <c r="O233" s="14">
        <f>IF($A233="","",$A233-WEEKDAY($A233,1)+1)</f>
        <v/>
      </c>
      <c r="P233" s="15">
        <f>IF($A233="","",IF($J233=INDEX(Outcomes,2),1,0))</f>
        <v/>
      </c>
      <c r="Q233" s="15">
        <f>IF($A233="","",IF(OR($J233=INDEX(Outcomes,2),$J233=INDEX(Outcomes,3)),1,0))</f>
        <v/>
      </c>
    </row>
    <row r="234">
      <c r="A234" s="12" t="n">
        <v>46257</v>
      </c>
      <c r="B234" s="4" t="inlineStr">
        <is>
          <t>عادل النفيعي</t>
        </is>
      </c>
      <c r="C234" s="4" t="inlineStr">
        <is>
          <t>050 853 3544</t>
        </is>
      </c>
      <c r="D234" s="4" t="inlineStr">
        <is>
          <t>د. ليلى القحطاني</t>
        </is>
      </c>
      <c r="E234" s="4" t="inlineStr">
        <is>
          <t>كشف متابعة</t>
        </is>
      </c>
      <c r="F234" s="4" t="inlineStr">
        <is>
          <t>هاتف</t>
        </is>
      </c>
      <c r="G234" s="4" t="inlineStr">
        <is>
          <t>نعم</t>
        </is>
      </c>
      <c r="H234" s="4" t="inlineStr">
        <is>
          <t>لا</t>
        </is>
      </c>
      <c r="I234" s="4" t="inlineStr">
        <is>
          <t>نعم</t>
        </is>
      </c>
      <c r="J234" s="4" t="inlineStr">
        <is>
          <t>حضر</t>
        </is>
      </c>
      <c r="K234" s="12" t="n"/>
      <c r="L234" s="13" t="n"/>
      <c r="M234" s="7">
        <f>IF($A234="","",INDEX(DayNames,WEEKDAY($A234,2)))</f>
        <v/>
      </c>
      <c r="N234" s="7">
        <f>IF($A234="","",IF(AND($G234="نعم",$H234="نعم"),INDEX(Reminders,4),IF($G234="نعم",INDEX(Reminders,2),IF($H234="نعم",INDEX(Reminders,3),INDEX(Reminders,1)))))</f>
        <v/>
      </c>
      <c r="O234" s="14">
        <f>IF($A234="","",$A234-WEEKDAY($A234,1)+1)</f>
        <v/>
      </c>
      <c r="P234" s="15">
        <f>IF($A234="","",IF($J234=INDEX(Outcomes,2),1,0))</f>
        <v/>
      </c>
      <c r="Q234" s="15">
        <f>IF($A234="","",IF(OR($J234=INDEX(Outcomes,2),$J234=INDEX(Outcomes,3)),1,0))</f>
        <v/>
      </c>
    </row>
    <row r="235">
      <c r="A235" s="12" t="n">
        <v>46258</v>
      </c>
      <c r="B235" s="4" t="inlineStr">
        <is>
          <t>زياد الكثيري</t>
        </is>
      </c>
      <c r="C235" s="4" t="inlineStr">
        <is>
          <t>050 605 5824</t>
        </is>
      </c>
      <c r="D235" s="4" t="inlineStr">
        <is>
          <t>د. خالد يوسف</t>
        </is>
      </c>
      <c r="E235" s="4" t="inlineStr">
        <is>
          <t>بوتوكس</t>
        </is>
      </c>
      <c r="F235" s="4" t="inlineStr">
        <is>
          <t>هاتف</t>
        </is>
      </c>
      <c r="G235" s="4" t="inlineStr">
        <is>
          <t>نعم</t>
        </is>
      </c>
      <c r="H235" s="4" t="inlineStr">
        <is>
          <t>لا</t>
        </is>
      </c>
      <c r="I235" s="4" t="inlineStr">
        <is>
          <t>نعم</t>
        </is>
      </c>
      <c r="J235" s="4" t="inlineStr">
        <is>
          <t>إلغاء متأخر</t>
        </is>
      </c>
      <c r="K235" s="12" t="n"/>
      <c r="L235" s="13" t="n"/>
      <c r="M235" s="7">
        <f>IF($A235="","",INDEX(DayNames,WEEKDAY($A235,2)))</f>
        <v/>
      </c>
      <c r="N235" s="7">
        <f>IF($A235="","",IF(AND($G235="نعم",$H235="نعم"),INDEX(Reminders,4),IF($G235="نعم",INDEX(Reminders,2),IF($H235="نعم",INDEX(Reminders,3),INDEX(Reminders,1)))))</f>
        <v/>
      </c>
      <c r="O235" s="14">
        <f>IF($A235="","",$A235-WEEKDAY($A235,1)+1)</f>
        <v/>
      </c>
      <c r="P235" s="15">
        <f>IF($A235="","",IF($J235=INDEX(Outcomes,2),1,0))</f>
        <v/>
      </c>
      <c r="Q235" s="15">
        <f>IF($A235="","",IF(OR($J235=INDEX(Outcomes,2),$J235=INDEX(Outcomes,3)),1,0))</f>
        <v/>
      </c>
    </row>
    <row r="236">
      <c r="A236" s="12" t="n">
        <v>46258</v>
      </c>
      <c r="B236" s="4" t="inlineStr">
        <is>
          <t>أنس الخثلان</t>
        </is>
      </c>
      <c r="C236" s="4" t="inlineStr">
        <is>
          <t>050 106 5138</t>
        </is>
      </c>
      <c r="D236" s="4" t="inlineStr">
        <is>
          <t>د. ليلى القحطاني</t>
        </is>
      </c>
      <c r="E236" s="4" t="inlineStr">
        <is>
          <t>تنظيف بشرة</t>
        </is>
      </c>
      <c r="F236" s="4" t="inlineStr">
        <is>
          <t>تحويل من طبيب</t>
        </is>
      </c>
      <c r="G236" s="4" t="inlineStr">
        <is>
          <t>نعم</t>
        </is>
      </c>
      <c r="H236" s="4" t="inlineStr">
        <is>
          <t>لا</t>
        </is>
      </c>
      <c r="I236" s="4" t="inlineStr">
        <is>
          <t>نعم</t>
        </is>
      </c>
      <c r="J236" s="4" t="inlineStr">
        <is>
          <t>حضر</t>
        </is>
      </c>
      <c r="K236" s="12" t="n"/>
      <c r="L236" s="13" t="n"/>
      <c r="M236" s="7">
        <f>IF($A236="","",INDEX(DayNames,WEEKDAY($A236,2)))</f>
        <v/>
      </c>
      <c r="N236" s="7">
        <f>IF($A236="","",IF(AND($G236="نعم",$H236="نعم"),INDEX(Reminders,4),IF($G236="نعم",INDEX(Reminders,2),IF($H236="نعم",INDEX(Reminders,3),INDEX(Reminders,1)))))</f>
        <v/>
      </c>
      <c r="O236" s="14">
        <f>IF($A236="","",$A236-WEEKDAY($A236,1)+1)</f>
        <v/>
      </c>
      <c r="P236" s="15">
        <f>IF($A236="","",IF($J236=INDEX(Outcomes,2),1,0))</f>
        <v/>
      </c>
      <c r="Q236" s="15">
        <f>IF($A236="","",IF(OR($J236=INDEX(Outcomes,2),$J236=INDEX(Outcomes,3)),1,0))</f>
        <v/>
      </c>
    </row>
    <row r="237">
      <c r="A237" s="12" t="n">
        <v>46258</v>
      </c>
      <c r="B237" s="4" t="inlineStr">
        <is>
          <t>شذى الحربي</t>
        </is>
      </c>
      <c r="C237" s="4" t="inlineStr">
        <is>
          <t>050 931 9575</t>
        </is>
      </c>
      <c r="D237" s="4" t="inlineStr">
        <is>
          <t>د. نورة السبيعي</t>
        </is>
      </c>
      <c r="E237" s="4" t="inlineStr">
        <is>
          <t>كشف متابعة</t>
        </is>
      </c>
      <c r="F237" s="4" t="inlineStr">
        <is>
          <t>تحويل من طبيب</t>
        </is>
      </c>
      <c r="G237" s="4" t="inlineStr">
        <is>
          <t>نعم</t>
        </is>
      </c>
      <c r="H237" s="4" t="inlineStr">
        <is>
          <t>لا</t>
        </is>
      </c>
      <c r="I237" s="4" t="inlineStr">
        <is>
          <t>نعم</t>
        </is>
      </c>
      <c r="J237" s="4" t="inlineStr">
        <is>
          <t>حضر</t>
        </is>
      </c>
      <c r="K237" s="12" t="n"/>
      <c r="L237" s="13" t="n"/>
      <c r="M237" s="7">
        <f>IF($A237="","",INDEX(DayNames,WEEKDAY($A237,2)))</f>
        <v/>
      </c>
      <c r="N237" s="7">
        <f>IF($A237="","",IF(AND($G237="نعم",$H237="نعم"),INDEX(Reminders,4),IF($G237="نعم",INDEX(Reminders,2),IF($H237="نعم",INDEX(Reminders,3),INDEX(Reminders,1)))))</f>
        <v/>
      </c>
      <c r="O237" s="14">
        <f>IF($A237="","",$A237-WEEKDAY($A237,1)+1)</f>
        <v/>
      </c>
      <c r="P237" s="15">
        <f>IF($A237="","",IF($J237=INDEX(Outcomes,2),1,0))</f>
        <v/>
      </c>
      <c r="Q237" s="15">
        <f>IF($A237="","",IF(OR($J237=INDEX(Outcomes,2),$J237=INDEX(Outcomes,3)),1,0))</f>
        <v/>
      </c>
    </row>
    <row r="238">
      <c r="A238" s="12" t="n">
        <v>46258</v>
      </c>
      <c r="B238" s="4" t="inlineStr">
        <is>
          <t>روان الشهري</t>
        </is>
      </c>
      <c r="C238" s="4" t="inlineStr">
        <is>
          <t>053 912 4198</t>
        </is>
      </c>
      <c r="D238" s="4" t="inlineStr">
        <is>
          <t>د. أحمد منصور</t>
        </is>
      </c>
      <c r="E238" s="4" t="inlineStr">
        <is>
          <t>جلسة ليزر</t>
        </is>
      </c>
      <c r="F238" s="4" t="inlineStr">
        <is>
          <t>هاتف</t>
        </is>
      </c>
      <c r="G238" s="4" t="inlineStr">
        <is>
          <t>نعم</t>
        </is>
      </c>
      <c r="H238" s="4" t="inlineStr">
        <is>
          <t>لا</t>
        </is>
      </c>
      <c r="I238" s="4" t="inlineStr">
        <is>
          <t>لا</t>
        </is>
      </c>
      <c r="J238" s="4" t="inlineStr">
        <is>
          <t>حضر</t>
        </is>
      </c>
      <c r="K238" s="12" t="n"/>
      <c r="L238" s="13" t="n"/>
      <c r="M238" s="7">
        <f>IF($A238="","",INDEX(DayNames,WEEKDAY($A238,2)))</f>
        <v/>
      </c>
      <c r="N238" s="7">
        <f>IF($A238="","",IF(AND($G238="نعم",$H238="نعم"),INDEX(Reminders,4),IF($G238="نعم",INDEX(Reminders,2),IF($H238="نعم",INDEX(Reminders,3),INDEX(Reminders,1)))))</f>
        <v/>
      </c>
      <c r="O238" s="14">
        <f>IF($A238="","",$A238-WEEKDAY($A238,1)+1)</f>
        <v/>
      </c>
      <c r="P238" s="15">
        <f>IF($A238="","",IF($J238=INDEX(Outcomes,2),1,0))</f>
        <v/>
      </c>
      <c r="Q238" s="15">
        <f>IF($A238="","",IF(OR($J238=INDEX(Outcomes,2),$J238=INDEX(Outcomes,3)),1,0))</f>
        <v/>
      </c>
    </row>
    <row r="239">
      <c r="A239" s="12" t="n">
        <v>46258</v>
      </c>
      <c r="B239" s="4" t="inlineStr">
        <is>
          <t>شذى الحربي</t>
        </is>
      </c>
      <c r="C239" s="4" t="inlineStr">
        <is>
          <t>055 533 1497</t>
        </is>
      </c>
      <c r="D239" s="4" t="inlineStr">
        <is>
          <t>د. نورة السبيعي</t>
        </is>
      </c>
      <c r="E239" s="4" t="inlineStr">
        <is>
          <t>حقن فيلر</t>
        </is>
      </c>
      <c r="F239" s="4" t="inlineStr">
        <is>
          <t>إنستغرام</t>
        </is>
      </c>
      <c r="G239" s="4" t="inlineStr">
        <is>
          <t>نعم</t>
        </is>
      </c>
      <c r="H239" s="4" t="inlineStr">
        <is>
          <t>لا</t>
        </is>
      </c>
      <c r="I239" s="4" t="inlineStr">
        <is>
          <t>نعم</t>
        </is>
      </c>
      <c r="J239" s="4" t="inlineStr">
        <is>
          <t>حضر</t>
        </is>
      </c>
      <c r="K239" s="12" t="n"/>
      <c r="L239" s="13" t="n">
        <v>200</v>
      </c>
      <c r="M239" s="7">
        <f>IF($A239="","",INDEX(DayNames,WEEKDAY($A239,2)))</f>
        <v/>
      </c>
      <c r="N239" s="7">
        <f>IF($A239="","",IF(AND($G239="نعم",$H239="نعم"),INDEX(Reminders,4),IF($G239="نعم",INDEX(Reminders,2),IF($H239="نعم",INDEX(Reminders,3),INDEX(Reminders,1)))))</f>
        <v/>
      </c>
      <c r="O239" s="14">
        <f>IF($A239="","",$A239-WEEKDAY($A239,1)+1)</f>
        <v/>
      </c>
      <c r="P239" s="15">
        <f>IF($A239="","",IF($J239=INDEX(Outcomes,2),1,0))</f>
        <v/>
      </c>
      <c r="Q239" s="15">
        <f>IF($A239="","",IF(OR($J239=INDEX(Outcomes,2),$J239=INDEX(Outcomes,3)),1,0))</f>
        <v/>
      </c>
    </row>
    <row r="240">
      <c r="A240" s="12" t="n">
        <v>46258</v>
      </c>
      <c r="B240" s="4" t="inlineStr">
        <is>
          <t>مازن الصالح</t>
        </is>
      </c>
      <c r="C240" s="4" t="inlineStr">
        <is>
          <t>055 644 2493</t>
        </is>
      </c>
      <c r="D240" s="4" t="inlineStr">
        <is>
          <t>د. محمد عادل</t>
        </is>
      </c>
      <c r="E240" s="4" t="inlineStr">
        <is>
          <t>تنظيف بشرة</t>
        </is>
      </c>
      <c r="F240" s="4" t="inlineStr">
        <is>
          <t>واتساب</t>
        </is>
      </c>
      <c r="G240" s="4" t="inlineStr">
        <is>
          <t>نعم</t>
        </is>
      </c>
      <c r="H240" s="4" t="inlineStr">
        <is>
          <t>لا</t>
        </is>
      </c>
      <c r="I240" s="4" t="inlineStr">
        <is>
          <t>نعم</t>
        </is>
      </c>
      <c r="J240" s="4" t="inlineStr">
        <is>
          <t>حضر</t>
        </is>
      </c>
      <c r="K240" s="12" t="n"/>
      <c r="L240" s="13" t="n"/>
      <c r="M240" s="7">
        <f>IF($A240="","",INDEX(DayNames,WEEKDAY($A240,2)))</f>
        <v/>
      </c>
      <c r="N240" s="7">
        <f>IF($A240="","",IF(AND($G240="نعم",$H240="نعم"),INDEX(Reminders,4),IF($G240="نعم",INDEX(Reminders,2),IF($H240="نعم",INDEX(Reminders,3),INDEX(Reminders,1)))))</f>
        <v/>
      </c>
      <c r="O240" s="14">
        <f>IF($A240="","",$A240-WEEKDAY($A240,1)+1)</f>
        <v/>
      </c>
      <c r="P240" s="15">
        <f>IF($A240="","",IF($J240=INDEX(Outcomes,2),1,0))</f>
        <v/>
      </c>
      <c r="Q240" s="15">
        <f>IF($A240="","",IF(OR($J240=INDEX(Outcomes,2),$J240=INDEX(Outcomes,3)),1,0))</f>
        <v/>
      </c>
    </row>
    <row r="241">
      <c r="A241" s="12" t="n">
        <v>46258</v>
      </c>
      <c r="B241" s="4" t="inlineStr">
        <is>
          <t>سمر العيسى</t>
        </is>
      </c>
      <c r="C241" s="4" t="inlineStr">
        <is>
          <t>054 508 6426</t>
        </is>
      </c>
      <c r="D241" s="4" t="inlineStr">
        <is>
          <t>د. سارة الحربي</t>
        </is>
      </c>
      <c r="E241" s="4" t="inlineStr">
        <is>
          <t>تنظيف بشرة</t>
        </is>
      </c>
      <c r="F241" s="4" t="inlineStr">
        <is>
          <t>هاتف</t>
        </is>
      </c>
      <c r="G241" s="4" t="inlineStr">
        <is>
          <t>نعم</t>
        </is>
      </c>
      <c r="H241" s="4" t="inlineStr">
        <is>
          <t>لا</t>
        </is>
      </c>
      <c r="I241" s="4" t="inlineStr">
        <is>
          <t>نعم</t>
        </is>
      </c>
      <c r="J241" s="4" t="inlineStr">
        <is>
          <t>حضر</t>
        </is>
      </c>
      <c r="K241" s="12" t="n"/>
      <c r="L241" s="13" t="n"/>
      <c r="M241" s="7">
        <f>IF($A241="","",INDEX(DayNames,WEEKDAY($A241,2)))</f>
        <v/>
      </c>
      <c r="N241" s="7">
        <f>IF($A241="","",IF(AND($G241="نعم",$H241="نعم"),INDEX(Reminders,4),IF($G241="نعم",INDEX(Reminders,2),IF($H241="نعم",INDEX(Reminders,3),INDEX(Reminders,1)))))</f>
        <v/>
      </c>
      <c r="O241" s="14">
        <f>IF($A241="","",$A241-WEEKDAY($A241,1)+1)</f>
        <v/>
      </c>
      <c r="P241" s="15">
        <f>IF($A241="","",IF($J241=INDEX(Outcomes,2),1,0))</f>
        <v/>
      </c>
      <c r="Q241" s="15">
        <f>IF($A241="","",IF(OR($J241=INDEX(Outcomes,2),$J241=INDEX(Outcomes,3)),1,0))</f>
        <v/>
      </c>
    </row>
    <row r="242">
      <c r="A242" s="12" t="n">
        <v>46258</v>
      </c>
      <c r="B242" s="4" t="inlineStr">
        <is>
          <t>إبراهيم الشايع</t>
        </is>
      </c>
      <c r="C242" s="4" t="inlineStr">
        <is>
          <t>055 314 2851</t>
        </is>
      </c>
      <c r="D242" s="4" t="inlineStr">
        <is>
          <t>د. أحمد منصور</t>
        </is>
      </c>
      <c r="E242" s="4" t="inlineStr">
        <is>
          <t>جلسة ليزر</t>
        </is>
      </c>
      <c r="F242" s="4" t="inlineStr">
        <is>
          <t>واتساب</t>
        </is>
      </c>
      <c r="G242" s="4" t="inlineStr">
        <is>
          <t>نعم</t>
        </is>
      </c>
      <c r="H242" s="4" t="inlineStr">
        <is>
          <t>لا</t>
        </is>
      </c>
      <c r="I242" s="4" t="inlineStr">
        <is>
          <t>نعم</t>
        </is>
      </c>
      <c r="J242" s="4" t="inlineStr">
        <is>
          <t>أُعيد حجزه</t>
        </is>
      </c>
      <c r="K242" s="12" t="n">
        <v>46261</v>
      </c>
      <c r="L242" s="13" t="n"/>
      <c r="M242" s="7">
        <f>IF($A242="","",INDEX(DayNames,WEEKDAY($A242,2)))</f>
        <v/>
      </c>
      <c r="N242" s="7">
        <f>IF($A242="","",IF(AND($G242="نعم",$H242="نعم"),INDEX(Reminders,4),IF($G242="نعم",INDEX(Reminders,2),IF($H242="نعم",INDEX(Reminders,3),INDEX(Reminders,1)))))</f>
        <v/>
      </c>
      <c r="O242" s="14">
        <f>IF($A242="","",$A242-WEEKDAY($A242,1)+1)</f>
        <v/>
      </c>
      <c r="P242" s="15">
        <f>IF($A242="","",IF($J242=INDEX(Outcomes,2),1,0))</f>
        <v/>
      </c>
      <c r="Q242" s="15">
        <f>IF($A242="","",IF(OR($J242=INDEX(Outcomes,2),$J242=INDEX(Outcomes,3)),1,0))</f>
        <v/>
      </c>
    </row>
    <row r="243">
      <c r="A243" s="12" t="n">
        <v>46258</v>
      </c>
      <c r="B243" s="4" t="inlineStr">
        <is>
          <t>سمر العيسى</t>
        </is>
      </c>
      <c r="C243" s="4" t="inlineStr">
        <is>
          <t>055 315 3239</t>
        </is>
      </c>
      <c r="D243" s="4" t="inlineStr">
        <is>
          <t>د. محمد عادل</t>
        </is>
      </c>
      <c r="E243" s="4" t="inlineStr">
        <is>
          <t>جلسة علاج طبيعي</t>
        </is>
      </c>
      <c r="F243" s="4" t="inlineStr">
        <is>
          <t>الموقع الإلكتروني</t>
        </is>
      </c>
      <c r="G243" s="4" t="inlineStr">
        <is>
          <t>نعم</t>
        </is>
      </c>
      <c r="H243" s="4" t="inlineStr">
        <is>
          <t>لا</t>
        </is>
      </c>
      <c r="I243" s="4" t="inlineStr">
        <is>
          <t>نعم</t>
        </is>
      </c>
      <c r="J243" s="4" t="inlineStr">
        <is>
          <t>حضر</t>
        </is>
      </c>
      <c r="K243" s="12" t="n"/>
      <c r="L243" s="13" t="n"/>
      <c r="M243" s="7">
        <f>IF($A243="","",INDEX(DayNames,WEEKDAY($A243,2)))</f>
        <v/>
      </c>
      <c r="N243" s="7">
        <f>IF($A243="","",IF(AND($G243="نعم",$H243="نعم"),INDEX(Reminders,4),IF($G243="نعم",INDEX(Reminders,2),IF($H243="نعم",INDEX(Reminders,3),INDEX(Reminders,1)))))</f>
        <v/>
      </c>
      <c r="O243" s="14">
        <f>IF($A243="","",$A243-WEEKDAY($A243,1)+1)</f>
        <v/>
      </c>
      <c r="P243" s="15">
        <f>IF($A243="","",IF($J243=INDEX(Outcomes,2),1,0))</f>
        <v/>
      </c>
      <c r="Q243" s="15">
        <f>IF($A243="","",IF(OR($J243=INDEX(Outcomes,2),$J243=INDEX(Outcomes,3)),1,0))</f>
        <v/>
      </c>
    </row>
    <row r="244">
      <c r="A244" s="12" t="n">
        <v>46258</v>
      </c>
      <c r="B244" s="4" t="inlineStr">
        <is>
          <t>بشاير اليامي</t>
        </is>
      </c>
      <c r="C244" s="4" t="inlineStr">
        <is>
          <t>054 598 9584</t>
        </is>
      </c>
      <c r="D244" s="4" t="inlineStr">
        <is>
          <t>د. نورة السبيعي</t>
        </is>
      </c>
      <c r="E244" s="4" t="inlineStr">
        <is>
          <t>بوتوكس</t>
        </is>
      </c>
      <c r="F244" s="4" t="inlineStr">
        <is>
          <t>واتساب</t>
        </is>
      </c>
      <c r="G244" s="4" t="inlineStr">
        <is>
          <t>نعم</t>
        </is>
      </c>
      <c r="H244" s="4" t="inlineStr">
        <is>
          <t>لا</t>
        </is>
      </c>
      <c r="I244" s="4" t="inlineStr">
        <is>
          <t>نعم</t>
        </is>
      </c>
      <c r="J244" s="4" t="inlineStr">
        <is>
          <t>حضر</t>
        </is>
      </c>
      <c r="K244" s="12" t="n"/>
      <c r="L244" s="13" t="n"/>
      <c r="M244" s="7">
        <f>IF($A244="","",INDEX(DayNames,WEEKDAY($A244,2)))</f>
        <v/>
      </c>
      <c r="N244" s="7">
        <f>IF($A244="","",IF(AND($G244="نعم",$H244="نعم"),INDEX(Reminders,4),IF($G244="نعم",INDEX(Reminders,2),IF($H244="نعم",INDEX(Reminders,3),INDEX(Reminders,1)))))</f>
        <v/>
      </c>
      <c r="O244" s="14">
        <f>IF($A244="","",$A244-WEEKDAY($A244,1)+1)</f>
        <v/>
      </c>
      <c r="P244" s="15">
        <f>IF($A244="","",IF($J244=INDEX(Outcomes,2),1,0))</f>
        <v/>
      </c>
      <c r="Q244" s="15">
        <f>IF($A244="","",IF(OR($J244=INDEX(Outcomes,2),$J244=INDEX(Outcomes,3)),1,0))</f>
        <v/>
      </c>
    </row>
    <row r="245">
      <c r="A245" s="12" t="n">
        <v>46258</v>
      </c>
      <c r="B245" s="4" t="inlineStr">
        <is>
          <t>سامي الغنام</t>
        </is>
      </c>
      <c r="C245" s="4" t="inlineStr">
        <is>
          <t>055 725 9943</t>
        </is>
      </c>
      <c r="D245" s="4" t="inlineStr">
        <is>
          <t>د. أحمد منصور</t>
        </is>
      </c>
      <c r="E245" s="4" t="inlineStr">
        <is>
          <t>تنظيف بشرة</t>
        </is>
      </c>
      <c r="F245" s="4" t="inlineStr">
        <is>
          <t>واتساب</t>
        </is>
      </c>
      <c r="G245" s="4" t="inlineStr">
        <is>
          <t>نعم</t>
        </is>
      </c>
      <c r="H245" s="4" t="inlineStr">
        <is>
          <t>لا</t>
        </is>
      </c>
      <c r="I245" s="4" t="inlineStr">
        <is>
          <t>نعم</t>
        </is>
      </c>
      <c r="J245" s="4" t="inlineStr">
        <is>
          <t>حضر</t>
        </is>
      </c>
      <c r="K245" s="12" t="n"/>
      <c r="L245" s="13" t="n"/>
      <c r="M245" s="7">
        <f>IF($A245="","",INDEX(DayNames,WEEKDAY($A245,2)))</f>
        <v/>
      </c>
      <c r="N245" s="7">
        <f>IF($A245="","",IF(AND($G245="نعم",$H245="نعم"),INDEX(Reminders,4),IF($G245="نعم",INDEX(Reminders,2),IF($H245="نعم",INDEX(Reminders,3),INDEX(Reminders,1)))))</f>
        <v/>
      </c>
      <c r="O245" s="14">
        <f>IF($A245="","",$A245-WEEKDAY($A245,1)+1)</f>
        <v/>
      </c>
      <c r="P245" s="15">
        <f>IF($A245="","",IF($J245=INDEX(Outcomes,2),1,0))</f>
        <v/>
      </c>
      <c r="Q245" s="15">
        <f>IF($A245="","",IF(OR($J245=INDEX(Outcomes,2),$J245=INDEX(Outcomes,3)),1,0))</f>
        <v/>
      </c>
    </row>
    <row r="246">
      <c r="A246" s="12" t="n">
        <v>46258</v>
      </c>
      <c r="B246" s="4" t="inlineStr">
        <is>
          <t>بشاير اليامي</t>
        </is>
      </c>
      <c r="C246" s="4" t="inlineStr">
        <is>
          <t>055 534 5100</t>
        </is>
      </c>
      <c r="D246" s="4" t="inlineStr">
        <is>
          <t>د. سارة الحربي</t>
        </is>
      </c>
      <c r="E246" s="4" t="inlineStr">
        <is>
          <t>تنظيف بشرة</t>
        </is>
      </c>
      <c r="F246" s="4" t="inlineStr">
        <is>
          <t>واتساب</t>
        </is>
      </c>
      <c r="G246" s="4" t="inlineStr">
        <is>
          <t>نعم</t>
        </is>
      </c>
      <c r="H246" s="4" t="inlineStr">
        <is>
          <t>لا</t>
        </is>
      </c>
      <c r="I246" s="4" t="inlineStr">
        <is>
          <t>نعم</t>
        </is>
      </c>
      <c r="J246" s="4" t="inlineStr">
        <is>
          <t>حضر</t>
        </is>
      </c>
      <c r="K246" s="12" t="n"/>
      <c r="L246" s="13" t="n"/>
      <c r="M246" s="7">
        <f>IF($A246="","",INDEX(DayNames,WEEKDAY($A246,2)))</f>
        <v/>
      </c>
      <c r="N246" s="7">
        <f>IF($A246="","",IF(AND($G246="نعم",$H246="نعم"),INDEX(Reminders,4),IF($G246="نعم",INDEX(Reminders,2),IF($H246="نعم",INDEX(Reminders,3),INDEX(Reminders,1)))))</f>
        <v/>
      </c>
      <c r="O246" s="14">
        <f>IF($A246="","",$A246-WEEKDAY($A246,1)+1)</f>
        <v/>
      </c>
      <c r="P246" s="15">
        <f>IF($A246="","",IF($J246=INDEX(Outcomes,2),1,0))</f>
        <v/>
      </c>
      <c r="Q246" s="15">
        <f>IF($A246="","",IF(OR($J246=INDEX(Outcomes,2),$J246=INDEX(Outcomes,3)),1,0))</f>
        <v/>
      </c>
    </row>
    <row r="247">
      <c r="A247" s="12" t="n">
        <v>46258</v>
      </c>
      <c r="B247" s="4" t="inlineStr">
        <is>
          <t>العنود الرويلي</t>
        </is>
      </c>
      <c r="C247" s="4" t="inlineStr">
        <is>
          <t>053 853 7424</t>
        </is>
      </c>
      <c r="D247" s="4" t="inlineStr">
        <is>
          <t>د. نورة السبيعي</t>
        </is>
      </c>
      <c r="E247" s="4" t="inlineStr">
        <is>
          <t>حقن فيلر</t>
        </is>
      </c>
      <c r="F247" s="4" t="inlineStr">
        <is>
          <t>الموقع الإلكتروني</t>
        </is>
      </c>
      <c r="G247" s="4" t="inlineStr">
        <is>
          <t>نعم</t>
        </is>
      </c>
      <c r="H247" s="4" t="inlineStr">
        <is>
          <t>لا</t>
        </is>
      </c>
      <c r="I247" s="4" t="inlineStr">
        <is>
          <t>نعم</t>
        </is>
      </c>
      <c r="J247" s="4" t="inlineStr">
        <is>
          <t>حضر</t>
        </is>
      </c>
      <c r="K247" s="12" t="n"/>
      <c r="L247" s="13" t="n"/>
      <c r="M247" s="7">
        <f>IF($A247="","",INDEX(DayNames,WEEKDAY($A247,2)))</f>
        <v/>
      </c>
      <c r="N247" s="7">
        <f>IF($A247="","",IF(AND($G247="نعم",$H247="نعم"),INDEX(Reminders,4),IF($G247="نعم",INDEX(Reminders,2),IF($H247="نعم",INDEX(Reminders,3),INDEX(Reminders,1)))))</f>
        <v/>
      </c>
      <c r="O247" s="14">
        <f>IF($A247="","",$A247-WEEKDAY($A247,1)+1)</f>
        <v/>
      </c>
      <c r="P247" s="15">
        <f>IF($A247="","",IF($J247=INDEX(Outcomes,2),1,0))</f>
        <v/>
      </c>
      <c r="Q247" s="15">
        <f>IF($A247="","",IF(OR($J247=INDEX(Outcomes,2),$J247=INDEX(Outcomes,3)),1,0))</f>
        <v/>
      </c>
    </row>
    <row r="248">
      <c r="A248" s="12" t="n">
        <v>46258</v>
      </c>
      <c r="B248" s="4" t="inlineStr">
        <is>
          <t>مهند البراك</t>
        </is>
      </c>
      <c r="C248" s="4" t="inlineStr">
        <is>
          <t>053 457 8184</t>
        </is>
      </c>
      <c r="D248" s="4" t="inlineStr">
        <is>
          <t>د. سارة الحربي</t>
        </is>
      </c>
      <c r="E248" s="4" t="inlineStr">
        <is>
          <t>كشف استشاري</t>
        </is>
      </c>
      <c r="F248" s="4" t="inlineStr">
        <is>
          <t>هاتف</t>
        </is>
      </c>
      <c r="G248" s="4" t="inlineStr">
        <is>
          <t>نعم</t>
        </is>
      </c>
      <c r="H248" s="4" t="inlineStr">
        <is>
          <t>لا</t>
        </is>
      </c>
      <c r="I248" s="4" t="inlineStr">
        <is>
          <t>نعم</t>
        </is>
      </c>
      <c r="J248" s="4" t="inlineStr">
        <is>
          <t>حضر</t>
        </is>
      </c>
      <c r="K248" s="12" t="n"/>
      <c r="L248" s="13" t="n"/>
      <c r="M248" s="7">
        <f>IF($A248="","",INDEX(DayNames,WEEKDAY($A248,2)))</f>
        <v/>
      </c>
      <c r="N248" s="7">
        <f>IF($A248="","",IF(AND($G248="نعم",$H248="نعم"),INDEX(Reminders,4),IF($G248="نعم",INDEX(Reminders,2),IF($H248="نعم",INDEX(Reminders,3),INDEX(Reminders,1)))))</f>
        <v/>
      </c>
      <c r="O248" s="14">
        <f>IF($A248="","",$A248-WEEKDAY($A248,1)+1)</f>
        <v/>
      </c>
      <c r="P248" s="15">
        <f>IF($A248="","",IF($J248=INDEX(Outcomes,2),1,0))</f>
        <v/>
      </c>
      <c r="Q248" s="15">
        <f>IF($A248="","",IF(OR($J248=INDEX(Outcomes,2),$J248=INDEX(Outcomes,3)),1,0))</f>
        <v/>
      </c>
    </row>
    <row r="249">
      <c r="A249" s="12" t="n">
        <v>46259</v>
      </c>
      <c r="B249" s="4" t="inlineStr">
        <is>
          <t>عادل النفيعي</t>
        </is>
      </c>
      <c r="C249" s="4" t="inlineStr">
        <is>
          <t>054 593 2367</t>
        </is>
      </c>
      <c r="D249" s="4" t="inlineStr">
        <is>
          <t>د. ليلى القحطاني</t>
        </is>
      </c>
      <c r="E249" s="4" t="inlineStr">
        <is>
          <t>حقن فيلر</t>
        </is>
      </c>
      <c r="F249" s="4" t="inlineStr">
        <is>
          <t>تحويل من طبيب</t>
        </is>
      </c>
      <c r="G249" s="4" t="inlineStr">
        <is>
          <t>نعم</t>
        </is>
      </c>
      <c r="H249" s="4" t="inlineStr">
        <is>
          <t>لا</t>
        </is>
      </c>
      <c r="I249" s="4" t="inlineStr">
        <is>
          <t>نعم</t>
        </is>
      </c>
      <c r="J249" s="4" t="inlineStr">
        <is>
          <t>حضر</t>
        </is>
      </c>
      <c r="K249" s="12" t="n"/>
      <c r="L249" s="13" t="n"/>
      <c r="M249" s="7">
        <f>IF($A249="","",INDEX(DayNames,WEEKDAY($A249,2)))</f>
        <v/>
      </c>
      <c r="N249" s="7">
        <f>IF($A249="","",IF(AND($G249="نعم",$H249="نعم"),INDEX(Reminders,4),IF($G249="نعم",INDEX(Reminders,2),IF($H249="نعم",INDEX(Reminders,3),INDEX(Reminders,1)))))</f>
        <v/>
      </c>
      <c r="O249" s="14">
        <f>IF($A249="","",$A249-WEEKDAY($A249,1)+1)</f>
        <v/>
      </c>
      <c r="P249" s="15">
        <f>IF($A249="","",IF($J249=INDEX(Outcomes,2),1,0))</f>
        <v/>
      </c>
      <c r="Q249" s="15">
        <f>IF($A249="","",IF(OR($J249=INDEX(Outcomes,2),$J249=INDEX(Outcomes,3)),1,0))</f>
        <v/>
      </c>
    </row>
    <row r="250">
      <c r="A250" s="12" t="n">
        <v>46259</v>
      </c>
      <c r="B250" s="4" t="inlineStr">
        <is>
          <t>ريناد الجبر</t>
        </is>
      </c>
      <c r="C250" s="4" t="inlineStr">
        <is>
          <t>054 821 3207</t>
        </is>
      </c>
      <c r="D250" s="4" t="inlineStr">
        <is>
          <t>د. خالد يوسف</t>
        </is>
      </c>
      <c r="E250" s="4" t="inlineStr">
        <is>
          <t>جلسة علاج طبيعي</t>
        </is>
      </c>
      <c r="F250" s="4" t="inlineStr">
        <is>
          <t>إنستغرام</t>
        </is>
      </c>
      <c r="G250" s="4" t="inlineStr">
        <is>
          <t>نعم</t>
        </is>
      </c>
      <c r="H250" s="4" t="inlineStr">
        <is>
          <t>لا</t>
        </is>
      </c>
      <c r="I250" s="4" t="inlineStr">
        <is>
          <t>نعم</t>
        </is>
      </c>
      <c r="J250" s="4" t="inlineStr">
        <is>
          <t>حضر</t>
        </is>
      </c>
      <c r="K250" s="12" t="n"/>
      <c r="L250" s="13" t="n"/>
      <c r="M250" s="7">
        <f>IF($A250="","",INDEX(DayNames,WEEKDAY($A250,2)))</f>
        <v/>
      </c>
      <c r="N250" s="7">
        <f>IF($A250="","",IF(AND($G250="نعم",$H250="نعم"),INDEX(Reminders,4),IF($G250="نعم",INDEX(Reminders,2),IF($H250="نعم",INDEX(Reminders,3),INDEX(Reminders,1)))))</f>
        <v/>
      </c>
      <c r="O250" s="14">
        <f>IF($A250="","",$A250-WEEKDAY($A250,1)+1)</f>
        <v/>
      </c>
      <c r="P250" s="15">
        <f>IF($A250="","",IF($J250=INDEX(Outcomes,2),1,0))</f>
        <v/>
      </c>
      <c r="Q250" s="15">
        <f>IF($A250="","",IF(OR($J250=INDEX(Outcomes,2),$J250=INDEX(Outcomes,3)),1,0))</f>
        <v/>
      </c>
    </row>
    <row r="251">
      <c r="A251" s="12" t="n">
        <v>46259</v>
      </c>
      <c r="B251" s="4" t="inlineStr">
        <is>
          <t>نجلاء الشريف</t>
        </is>
      </c>
      <c r="C251" s="4" t="inlineStr">
        <is>
          <t>050 469 8116</t>
        </is>
      </c>
      <c r="D251" s="4" t="inlineStr">
        <is>
          <t>د. محمد عادل</t>
        </is>
      </c>
      <c r="E251" s="4" t="inlineStr">
        <is>
          <t>كشف متابعة</t>
        </is>
      </c>
      <c r="F251" s="4" t="inlineStr">
        <is>
          <t>الموقع الإلكتروني</t>
        </is>
      </c>
      <c r="G251" s="4" t="inlineStr">
        <is>
          <t>نعم</t>
        </is>
      </c>
      <c r="H251" s="4" t="inlineStr">
        <is>
          <t>لا</t>
        </is>
      </c>
      <c r="I251" s="4" t="inlineStr">
        <is>
          <t>نعم</t>
        </is>
      </c>
      <c r="J251" s="4" t="inlineStr">
        <is>
          <t>أُعيد حجزه</t>
        </is>
      </c>
      <c r="K251" s="12" t="n">
        <v>46266</v>
      </c>
      <c r="L251" s="13" t="n"/>
      <c r="M251" s="7">
        <f>IF($A251="","",INDEX(DayNames,WEEKDAY($A251,2)))</f>
        <v/>
      </c>
      <c r="N251" s="7">
        <f>IF($A251="","",IF(AND($G251="نعم",$H251="نعم"),INDEX(Reminders,4),IF($G251="نعم",INDEX(Reminders,2),IF($H251="نعم",INDEX(Reminders,3),INDEX(Reminders,1)))))</f>
        <v/>
      </c>
      <c r="O251" s="14">
        <f>IF($A251="","",$A251-WEEKDAY($A251,1)+1)</f>
        <v/>
      </c>
      <c r="P251" s="15">
        <f>IF($A251="","",IF($J251=INDEX(Outcomes,2),1,0))</f>
        <v/>
      </c>
      <c r="Q251" s="15">
        <f>IF($A251="","",IF(OR($J251=INDEX(Outcomes,2),$J251=INDEX(Outcomes,3)),1,0))</f>
        <v/>
      </c>
    </row>
    <row r="252">
      <c r="A252" s="12" t="n">
        <v>46259</v>
      </c>
      <c r="B252" s="4" t="inlineStr">
        <is>
          <t>جواهر الحمدان</t>
        </is>
      </c>
      <c r="C252" s="4" t="inlineStr">
        <is>
          <t>053 797 9563</t>
        </is>
      </c>
      <c r="D252" s="4" t="inlineStr">
        <is>
          <t>د. ليلى القحطاني</t>
        </is>
      </c>
      <c r="E252" s="4" t="inlineStr">
        <is>
          <t>كشف استشاري</t>
        </is>
      </c>
      <c r="F252" s="4" t="inlineStr">
        <is>
          <t>هاتف</t>
        </is>
      </c>
      <c r="G252" s="4" t="inlineStr">
        <is>
          <t>نعم</t>
        </is>
      </c>
      <c r="H252" s="4" t="inlineStr">
        <is>
          <t>لا</t>
        </is>
      </c>
      <c r="I252" s="4" t="inlineStr">
        <is>
          <t>نعم</t>
        </is>
      </c>
      <c r="J252" s="4" t="inlineStr">
        <is>
          <t>حضر</t>
        </is>
      </c>
      <c r="K252" s="12" t="n"/>
      <c r="L252" s="13" t="n"/>
      <c r="M252" s="7">
        <f>IF($A252="","",INDEX(DayNames,WEEKDAY($A252,2)))</f>
        <v/>
      </c>
      <c r="N252" s="7">
        <f>IF($A252="","",IF(AND($G252="نعم",$H252="نعم"),INDEX(Reminders,4),IF($G252="نعم",INDEX(Reminders,2),IF($H252="نعم",INDEX(Reminders,3),INDEX(Reminders,1)))))</f>
        <v/>
      </c>
      <c r="O252" s="14">
        <f>IF($A252="","",$A252-WEEKDAY($A252,1)+1)</f>
        <v/>
      </c>
      <c r="P252" s="15">
        <f>IF($A252="","",IF($J252=INDEX(Outcomes,2),1,0))</f>
        <v/>
      </c>
      <c r="Q252" s="15">
        <f>IF($A252="","",IF(OR($J252=INDEX(Outcomes,2),$J252=INDEX(Outcomes,3)),1,0))</f>
        <v/>
      </c>
    </row>
    <row r="253">
      <c r="A253" s="12" t="n">
        <v>46259</v>
      </c>
      <c r="B253" s="4" t="inlineStr">
        <is>
          <t>إبراهيم الشايع</t>
        </is>
      </c>
      <c r="C253" s="4" t="inlineStr">
        <is>
          <t>054 814 1011</t>
        </is>
      </c>
      <c r="D253" s="4" t="inlineStr">
        <is>
          <t>د. نورة السبيعي</t>
        </is>
      </c>
      <c r="E253" s="4" t="inlineStr">
        <is>
          <t>جلسة علاج طبيعي</t>
        </is>
      </c>
      <c r="F253" s="4" t="inlineStr">
        <is>
          <t>واتساب</t>
        </is>
      </c>
      <c r="G253" s="4" t="inlineStr">
        <is>
          <t>نعم</t>
        </is>
      </c>
      <c r="H253" s="4" t="inlineStr">
        <is>
          <t>لا</t>
        </is>
      </c>
      <c r="I253" s="4" t="inlineStr">
        <is>
          <t>نعم</t>
        </is>
      </c>
      <c r="J253" s="4" t="inlineStr">
        <is>
          <t>حضر</t>
        </is>
      </c>
      <c r="K253" s="12" t="n"/>
      <c r="L253" s="13" t="n"/>
      <c r="M253" s="7">
        <f>IF($A253="","",INDEX(DayNames,WEEKDAY($A253,2)))</f>
        <v/>
      </c>
      <c r="N253" s="7">
        <f>IF($A253="","",IF(AND($G253="نعم",$H253="نعم"),INDEX(Reminders,4),IF($G253="نعم",INDEX(Reminders,2),IF($H253="نعم",INDEX(Reminders,3),INDEX(Reminders,1)))))</f>
        <v/>
      </c>
      <c r="O253" s="14">
        <f>IF($A253="","",$A253-WEEKDAY($A253,1)+1)</f>
        <v/>
      </c>
      <c r="P253" s="15">
        <f>IF($A253="","",IF($J253=INDEX(Outcomes,2),1,0))</f>
        <v/>
      </c>
      <c r="Q253" s="15">
        <f>IF($A253="","",IF(OR($J253=INDEX(Outcomes,2),$J253=INDEX(Outcomes,3)),1,0))</f>
        <v/>
      </c>
    </row>
    <row r="254">
      <c r="A254" s="12" t="n">
        <v>46259</v>
      </c>
      <c r="B254" s="4" t="inlineStr">
        <is>
          <t>طلال العوفي</t>
        </is>
      </c>
      <c r="C254" s="4" t="inlineStr">
        <is>
          <t>053 251 3626</t>
        </is>
      </c>
      <c r="D254" s="4" t="inlineStr">
        <is>
          <t>د. سارة الحربي</t>
        </is>
      </c>
      <c r="E254" s="4" t="inlineStr">
        <is>
          <t>كشف استشاري</t>
        </is>
      </c>
      <c r="F254" s="4" t="inlineStr">
        <is>
          <t>هاتف</t>
        </is>
      </c>
      <c r="G254" s="4" t="inlineStr">
        <is>
          <t>نعم</t>
        </is>
      </c>
      <c r="H254" s="4" t="inlineStr">
        <is>
          <t>لا</t>
        </is>
      </c>
      <c r="I254" s="4" t="inlineStr">
        <is>
          <t>لا</t>
        </is>
      </c>
      <c r="J254" s="4" t="inlineStr">
        <is>
          <t>غياب</t>
        </is>
      </c>
      <c r="K254" s="12" t="n">
        <v>46266</v>
      </c>
      <c r="L254" s="13" t="n"/>
      <c r="M254" s="7">
        <f>IF($A254="","",INDEX(DayNames,WEEKDAY($A254,2)))</f>
        <v/>
      </c>
      <c r="N254" s="7">
        <f>IF($A254="","",IF(AND($G254="نعم",$H254="نعم"),INDEX(Reminders,4),IF($G254="نعم",INDEX(Reminders,2),IF($H254="نعم",INDEX(Reminders,3),INDEX(Reminders,1)))))</f>
        <v/>
      </c>
      <c r="O254" s="14">
        <f>IF($A254="","",$A254-WEEKDAY($A254,1)+1)</f>
        <v/>
      </c>
      <c r="P254" s="15">
        <f>IF($A254="","",IF($J254=INDEX(Outcomes,2),1,0))</f>
        <v/>
      </c>
      <c r="Q254" s="15">
        <f>IF($A254="","",IF(OR($J254=INDEX(Outcomes,2),$J254=INDEX(Outcomes,3)),1,0))</f>
        <v/>
      </c>
    </row>
    <row r="255">
      <c r="A255" s="12" t="n">
        <v>46259</v>
      </c>
      <c r="B255" s="4" t="inlineStr">
        <is>
          <t>هند المنصور</t>
        </is>
      </c>
      <c r="C255" s="4" t="inlineStr">
        <is>
          <t>055 364 5644</t>
        </is>
      </c>
      <c r="D255" s="4" t="inlineStr">
        <is>
          <t>د. خالد يوسف</t>
        </is>
      </c>
      <c r="E255" s="4" t="inlineStr">
        <is>
          <t>كشف متابعة</t>
        </is>
      </c>
      <c r="F255" s="4" t="inlineStr">
        <is>
          <t>تحويل من طبيب</t>
        </is>
      </c>
      <c r="G255" s="4" t="inlineStr">
        <is>
          <t>نعم</t>
        </is>
      </c>
      <c r="H255" s="4" t="inlineStr">
        <is>
          <t>لا</t>
        </is>
      </c>
      <c r="I255" s="4" t="inlineStr">
        <is>
          <t>نعم</t>
        </is>
      </c>
      <c r="J255" s="4" t="inlineStr">
        <is>
          <t>أُعيد حجزه</t>
        </is>
      </c>
      <c r="K255" s="12" t="n">
        <v>46265</v>
      </c>
      <c r="L255" s="13" t="n"/>
      <c r="M255" s="7">
        <f>IF($A255="","",INDEX(DayNames,WEEKDAY($A255,2)))</f>
        <v/>
      </c>
      <c r="N255" s="7">
        <f>IF($A255="","",IF(AND($G255="نعم",$H255="نعم"),INDEX(Reminders,4),IF($G255="نعم",INDEX(Reminders,2),IF($H255="نعم",INDEX(Reminders,3),INDEX(Reminders,1)))))</f>
        <v/>
      </c>
      <c r="O255" s="14">
        <f>IF($A255="","",$A255-WEEKDAY($A255,1)+1)</f>
        <v/>
      </c>
      <c r="P255" s="15">
        <f>IF($A255="","",IF($J255=INDEX(Outcomes,2),1,0))</f>
        <v/>
      </c>
      <c r="Q255" s="15">
        <f>IF($A255="","",IF(OR($J255=INDEX(Outcomes,2),$J255=INDEX(Outcomes,3)),1,0))</f>
        <v/>
      </c>
    </row>
    <row r="256">
      <c r="A256" s="12" t="n">
        <v>46259</v>
      </c>
      <c r="B256" s="4" t="inlineStr">
        <is>
          <t>إبراهيم الشايع</t>
        </is>
      </c>
      <c r="C256" s="4" t="inlineStr">
        <is>
          <t>054 788 9935</t>
        </is>
      </c>
      <c r="D256" s="4" t="inlineStr">
        <is>
          <t>د. سارة الحربي</t>
        </is>
      </c>
      <c r="E256" s="4" t="inlineStr">
        <is>
          <t>جلسة ليزر</t>
        </is>
      </c>
      <c r="F256" s="4" t="inlineStr">
        <is>
          <t>هاتف</t>
        </is>
      </c>
      <c r="G256" s="4" t="inlineStr">
        <is>
          <t>نعم</t>
        </is>
      </c>
      <c r="H256" s="4" t="inlineStr">
        <is>
          <t>لا</t>
        </is>
      </c>
      <c r="I256" s="4" t="inlineStr">
        <is>
          <t>نعم</t>
        </is>
      </c>
      <c r="J256" s="4" t="inlineStr">
        <is>
          <t>غياب</t>
        </is>
      </c>
      <c r="K256" s="12" t="n"/>
      <c r="L256" s="13" t="n"/>
      <c r="M256" s="7">
        <f>IF($A256="","",INDEX(DayNames,WEEKDAY($A256,2)))</f>
        <v/>
      </c>
      <c r="N256" s="7">
        <f>IF($A256="","",IF(AND($G256="نعم",$H256="نعم"),INDEX(Reminders,4),IF($G256="نعم",INDEX(Reminders,2),IF($H256="نعم",INDEX(Reminders,3),INDEX(Reminders,1)))))</f>
        <v/>
      </c>
      <c r="O256" s="14">
        <f>IF($A256="","",$A256-WEEKDAY($A256,1)+1)</f>
        <v/>
      </c>
      <c r="P256" s="15">
        <f>IF($A256="","",IF($J256=INDEX(Outcomes,2),1,0))</f>
        <v/>
      </c>
      <c r="Q256" s="15">
        <f>IF($A256="","",IF(OR($J256=INDEX(Outcomes,2),$J256=INDEX(Outcomes,3)),1,0))</f>
        <v/>
      </c>
    </row>
    <row r="257">
      <c r="A257" s="12" t="n">
        <v>46259</v>
      </c>
      <c r="B257" s="4" t="inlineStr">
        <is>
          <t>تهاني الزامل</t>
        </is>
      </c>
      <c r="C257" s="4" t="inlineStr">
        <is>
          <t>055 328 4473</t>
        </is>
      </c>
      <c r="D257" s="4" t="inlineStr">
        <is>
          <t>د. نورة السبيعي</t>
        </is>
      </c>
      <c r="E257" s="4" t="inlineStr">
        <is>
          <t>كشف استشاري</t>
        </is>
      </c>
      <c r="F257" s="4" t="inlineStr">
        <is>
          <t>هاتف</t>
        </is>
      </c>
      <c r="G257" s="4" t="inlineStr">
        <is>
          <t>نعم</t>
        </is>
      </c>
      <c r="H257" s="4" t="inlineStr">
        <is>
          <t>لا</t>
        </is>
      </c>
      <c r="I257" s="4" t="inlineStr">
        <is>
          <t>لا</t>
        </is>
      </c>
      <c r="J257" s="4" t="inlineStr">
        <is>
          <t>حضر</t>
        </is>
      </c>
      <c r="K257" s="12" t="n"/>
      <c r="L257" s="13" t="n"/>
      <c r="M257" s="7">
        <f>IF($A257="","",INDEX(DayNames,WEEKDAY($A257,2)))</f>
        <v/>
      </c>
      <c r="N257" s="7">
        <f>IF($A257="","",IF(AND($G257="نعم",$H257="نعم"),INDEX(Reminders,4),IF($G257="نعم",INDEX(Reminders,2),IF($H257="نعم",INDEX(Reminders,3),INDEX(Reminders,1)))))</f>
        <v/>
      </c>
      <c r="O257" s="14">
        <f>IF($A257="","",$A257-WEEKDAY($A257,1)+1)</f>
        <v/>
      </c>
      <c r="P257" s="15">
        <f>IF($A257="","",IF($J257=INDEX(Outcomes,2),1,0))</f>
        <v/>
      </c>
      <c r="Q257" s="15">
        <f>IF($A257="","",IF(OR($J257=INDEX(Outcomes,2),$J257=INDEX(Outcomes,3)),1,0))</f>
        <v/>
      </c>
    </row>
    <row r="258">
      <c r="A258" s="12" t="n">
        <v>46259</v>
      </c>
      <c r="B258" s="4" t="inlineStr">
        <is>
          <t>فيصل المري</t>
        </is>
      </c>
      <c r="C258" s="4" t="inlineStr">
        <is>
          <t>053 643 2447</t>
        </is>
      </c>
      <c r="D258" s="4" t="inlineStr">
        <is>
          <t>د. سارة الحربي</t>
        </is>
      </c>
      <c r="E258" s="4" t="inlineStr">
        <is>
          <t>جلسة ليزر</t>
        </is>
      </c>
      <c r="F258" s="4" t="inlineStr">
        <is>
          <t>هاتف</t>
        </is>
      </c>
      <c r="G258" s="4" t="inlineStr">
        <is>
          <t>نعم</t>
        </is>
      </c>
      <c r="H258" s="4" t="inlineStr">
        <is>
          <t>لا</t>
        </is>
      </c>
      <c r="I258" s="4" t="inlineStr">
        <is>
          <t>نعم</t>
        </is>
      </c>
      <c r="J258" s="4" t="inlineStr">
        <is>
          <t>حضر</t>
        </is>
      </c>
      <c r="K258" s="12" t="n"/>
      <c r="L258" s="13" t="n"/>
      <c r="M258" s="7">
        <f>IF($A258="","",INDEX(DayNames,WEEKDAY($A258,2)))</f>
        <v/>
      </c>
      <c r="N258" s="7">
        <f>IF($A258="","",IF(AND($G258="نعم",$H258="نعم"),INDEX(Reminders,4),IF($G258="نعم",INDEX(Reminders,2),IF($H258="نعم",INDEX(Reminders,3),INDEX(Reminders,1)))))</f>
        <v/>
      </c>
      <c r="O258" s="14">
        <f>IF($A258="","",$A258-WEEKDAY($A258,1)+1)</f>
        <v/>
      </c>
      <c r="P258" s="15">
        <f>IF($A258="","",IF($J258=INDEX(Outcomes,2),1,0))</f>
        <v/>
      </c>
      <c r="Q258" s="15">
        <f>IF($A258="","",IF(OR($J258=INDEX(Outcomes,2),$J258=INDEX(Outcomes,3)),1,0))</f>
        <v/>
      </c>
    </row>
    <row r="259">
      <c r="A259" s="12" t="n">
        <v>46259</v>
      </c>
      <c r="B259" s="4" t="inlineStr">
        <is>
          <t>وعد الأحمد</t>
        </is>
      </c>
      <c r="C259" s="4" t="inlineStr">
        <is>
          <t>054 285 3019</t>
        </is>
      </c>
      <c r="D259" s="4" t="inlineStr">
        <is>
          <t>د. سارة الحربي</t>
        </is>
      </c>
      <c r="E259" s="4" t="inlineStr">
        <is>
          <t>كشف استشاري</t>
        </is>
      </c>
      <c r="F259" s="4" t="inlineStr">
        <is>
          <t>واتساب</t>
        </is>
      </c>
      <c r="G259" s="4" t="inlineStr">
        <is>
          <t>نعم</t>
        </is>
      </c>
      <c r="H259" s="4" t="inlineStr">
        <is>
          <t>لا</t>
        </is>
      </c>
      <c r="I259" s="4" t="inlineStr">
        <is>
          <t>نعم</t>
        </is>
      </c>
      <c r="J259" s="4" t="inlineStr">
        <is>
          <t>حضر</t>
        </is>
      </c>
      <c r="K259" s="12" t="n"/>
      <c r="L259" s="13" t="n"/>
      <c r="M259" s="7">
        <f>IF($A259="","",INDEX(DayNames,WEEKDAY($A259,2)))</f>
        <v/>
      </c>
      <c r="N259" s="7">
        <f>IF($A259="","",IF(AND($G259="نعم",$H259="نعم"),INDEX(Reminders,4),IF($G259="نعم",INDEX(Reminders,2),IF($H259="نعم",INDEX(Reminders,3),INDEX(Reminders,1)))))</f>
        <v/>
      </c>
      <c r="O259" s="14">
        <f>IF($A259="","",$A259-WEEKDAY($A259,1)+1)</f>
        <v/>
      </c>
      <c r="P259" s="15">
        <f>IF($A259="","",IF($J259=INDEX(Outcomes,2),1,0))</f>
        <v/>
      </c>
      <c r="Q259" s="15">
        <f>IF($A259="","",IF(OR($J259=INDEX(Outcomes,2),$J259=INDEX(Outcomes,3)),1,0))</f>
        <v/>
      </c>
    </row>
    <row r="260">
      <c r="A260" s="12" t="n">
        <v>46259</v>
      </c>
      <c r="B260" s="4" t="inlineStr">
        <is>
          <t>فيصل المري</t>
        </is>
      </c>
      <c r="C260" s="4" t="inlineStr">
        <is>
          <t>050 341 2964</t>
        </is>
      </c>
      <c r="D260" s="4" t="inlineStr">
        <is>
          <t>د. خالد يوسف</t>
        </is>
      </c>
      <c r="E260" s="4" t="inlineStr">
        <is>
          <t>جلسة ليزر</t>
        </is>
      </c>
      <c r="F260" s="4" t="inlineStr">
        <is>
          <t>هاتف</t>
        </is>
      </c>
      <c r="G260" s="4" t="inlineStr">
        <is>
          <t>نعم</t>
        </is>
      </c>
      <c r="H260" s="4" t="inlineStr">
        <is>
          <t>لا</t>
        </is>
      </c>
      <c r="I260" s="4" t="inlineStr">
        <is>
          <t>نعم</t>
        </is>
      </c>
      <c r="J260" s="4" t="inlineStr">
        <is>
          <t>حضر</t>
        </is>
      </c>
      <c r="K260" s="12" t="n"/>
      <c r="L260" s="13" t="n"/>
      <c r="M260" s="7">
        <f>IF($A260="","",INDEX(DayNames,WEEKDAY($A260,2)))</f>
        <v/>
      </c>
      <c r="N260" s="7">
        <f>IF($A260="","",IF(AND($G260="نعم",$H260="نعم"),INDEX(Reminders,4),IF($G260="نعم",INDEX(Reminders,2),IF($H260="نعم",INDEX(Reminders,3),INDEX(Reminders,1)))))</f>
        <v/>
      </c>
      <c r="O260" s="14">
        <f>IF($A260="","",$A260-WEEKDAY($A260,1)+1)</f>
        <v/>
      </c>
      <c r="P260" s="15">
        <f>IF($A260="","",IF($J260=INDEX(Outcomes,2),1,0))</f>
        <v/>
      </c>
      <c r="Q260" s="15">
        <f>IF($A260="","",IF(OR($J260=INDEX(Outcomes,2),$J260=INDEX(Outcomes,3)),1,0))</f>
        <v/>
      </c>
    </row>
    <row r="261">
      <c r="A261" s="12" t="n">
        <v>46259</v>
      </c>
      <c r="B261" s="4" t="inlineStr">
        <is>
          <t>عبدالعزيز الفهد</t>
        </is>
      </c>
      <c r="C261" s="4" t="inlineStr">
        <is>
          <t>055 900 4998</t>
        </is>
      </c>
      <c r="D261" s="4" t="inlineStr">
        <is>
          <t>د. سارة الحربي</t>
        </is>
      </c>
      <c r="E261" s="4" t="inlineStr">
        <is>
          <t>جلسة ليزر</t>
        </is>
      </c>
      <c r="F261" s="4" t="inlineStr">
        <is>
          <t>الموقع الإلكتروني</t>
        </is>
      </c>
      <c r="G261" s="4" t="inlineStr">
        <is>
          <t>نعم</t>
        </is>
      </c>
      <c r="H261" s="4" t="inlineStr">
        <is>
          <t>لا</t>
        </is>
      </c>
      <c r="I261" s="4" t="inlineStr">
        <is>
          <t>نعم</t>
        </is>
      </c>
      <c r="J261" s="4" t="inlineStr">
        <is>
          <t>حضر</t>
        </is>
      </c>
      <c r="K261" s="12" t="n"/>
      <c r="L261" s="13" t="n"/>
      <c r="M261" s="7">
        <f>IF($A261="","",INDEX(DayNames,WEEKDAY($A261,2)))</f>
        <v/>
      </c>
      <c r="N261" s="7">
        <f>IF($A261="","",IF(AND($G261="نعم",$H261="نعم"),INDEX(Reminders,4),IF($G261="نعم",INDEX(Reminders,2),IF($H261="نعم",INDEX(Reminders,3),INDEX(Reminders,1)))))</f>
        <v/>
      </c>
      <c r="O261" s="14">
        <f>IF($A261="","",$A261-WEEKDAY($A261,1)+1)</f>
        <v/>
      </c>
      <c r="P261" s="15">
        <f>IF($A261="","",IF($J261=INDEX(Outcomes,2),1,0))</f>
        <v/>
      </c>
      <c r="Q261" s="15">
        <f>IF($A261="","",IF(OR($J261=INDEX(Outcomes,2),$J261=INDEX(Outcomes,3)),1,0))</f>
        <v/>
      </c>
    </row>
    <row r="262">
      <c r="A262" s="12" t="n">
        <v>46260</v>
      </c>
      <c r="B262" s="4" t="inlineStr">
        <is>
          <t>إبراهيم الشايع</t>
        </is>
      </c>
      <c r="C262" s="4" t="inlineStr">
        <is>
          <t>055 377 3348</t>
        </is>
      </c>
      <c r="D262" s="4" t="inlineStr">
        <is>
          <t>د. محمد عادل</t>
        </is>
      </c>
      <c r="E262" s="4" t="inlineStr">
        <is>
          <t>جلسة علاج طبيعي</t>
        </is>
      </c>
      <c r="F262" s="4" t="inlineStr">
        <is>
          <t>واتساب</t>
        </is>
      </c>
      <c r="G262" s="4" t="inlineStr">
        <is>
          <t>نعم</t>
        </is>
      </c>
      <c r="H262" s="4" t="inlineStr">
        <is>
          <t>لا</t>
        </is>
      </c>
      <c r="I262" s="4" t="inlineStr">
        <is>
          <t>نعم</t>
        </is>
      </c>
      <c r="J262" s="4" t="inlineStr">
        <is>
          <t>حضر</t>
        </is>
      </c>
      <c r="K262" s="12" t="n"/>
      <c r="L262" s="13" t="n"/>
      <c r="M262" s="7">
        <f>IF($A262="","",INDEX(DayNames,WEEKDAY($A262,2)))</f>
        <v/>
      </c>
      <c r="N262" s="7">
        <f>IF($A262="","",IF(AND($G262="نعم",$H262="نعم"),INDEX(Reminders,4),IF($G262="نعم",INDEX(Reminders,2),IF($H262="نعم",INDEX(Reminders,3),INDEX(Reminders,1)))))</f>
        <v/>
      </c>
      <c r="O262" s="14">
        <f>IF($A262="","",$A262-WEEKDAY($A262,1)+1)</f>
        <v/>
      </c>
      <c r="P262" s="15">
        <f>IF($A262="","",IF($J262=INDEX(Outcomes,2),1,0))</f>
        <v/>
      </c>
      <c r="Q262" s="15">
        <f>IF($A262="","",IF(OR($J262=INDEX(Outcomes,2),$J262=INDEX(Outcomes,3)),1,0))</f>
        <v/>
      </c>
    </row>
    <row r="263">
      <c r="A263" s="12" t="n">
        <v>46260</v>
      </c>
      <c r="B263" s="4" t="inlineStr">
        <is>
          <t>مهند البراك</t>
        </is>
      </c>
      <c r="C263" s="4" t="inlineStr">
        <is>
          <t>050 234 7074</t>
        </is>
      </c>
      <c r="D263" s="4" t="inlineStr">
        <is>
          <t>د. ليلى القحطاني</t>
        </is>
      </c>
      <c r="E263" s="4" t="inlineStr">
        <is>
          <t>حقن فيلر</t>
        </is>
      </c>
      <c r="F263" s="4" t="inlineStr">
        <is>
          <t>واتساب</t>
        </is>
      </c>
      <c r="G263" s="4" t="inlineStr">
        <is>
          <t>نعم</t>
        </is>
      </c>
      <c r="H263" s="4" t="inlineStr">
        <is>
          <t>لا</t>
        </is>
      </c>
      <c r="I263" s="4" t="inlineStr">
        <is>
          <t>نعم</t>
        </is>
      </c>
      <c r="J263" s="4" t="inlineStr">
        <is>
          <t>حضر</t>
        </is>
      </c>
      <c r="K263" s="12" t="n"/>
      <c r="L263" s="13" t="n"/>
      <c r="M263" s="7">
        <f>IF($A263="","",INDEX(DayNames,WEEKDAY($A263,2)))</f>
        <v/>
      </c>
      <c r="N263" s="7">
        <f>IF($A263="","",IF(AND($G263="نعم",$H263="نعم"),INDEX(Reminders,4),IF($G263="نعم",INDEX(Reminders,2),IF($H263="نعم",INDEX(Reminders,3),INDEX(Reminders,1)))))</f>
        <v/>
      </c>
      <c r="O263" s="14">
        <f>IF($A263="","",$A263-WEEKDAY($A263,1)+1)</f>
        <v/>
      </c>
      <c r="P263" s="15">
        <f>IF($A263="","",IF($J263=INDEX(Outcomes,2),1,0))</f>
        <v/>
      </c>
      <c r="Q263" s="15">
        <f>IF($A263="","",IF(OR($J263=INDEX(Outcomes,2),$J263=INDEX(Outcomes,3)),1,0))</f>
        <v/>
      </c>
    </row>
    <row r="264">
      <c r="A264" s="12" t="n">
        <v>46260</v>
      </c>
      <c r="B264" s="4" t="inlineStr">
        <is>
          <t>نجلاء الشريف</t>
        </is>
      </c>
      <c r="C264" s="4" t="inlineStr">
        <is>
          <t>050 725 7889</t>
        </is>
      </c>
      <c r="D264" s="4" t="inlineStr">
        <is>
          <t>د. نورة السبيعي</t>
        </is>
      </c>
      <c r="E264" s="4" t="inlineStr">
        <is>
          <t>جلسة علاج طبيعي</t>
        </is>
      </c>
      <c r="F264" s="4" t="inlineStr">
        <is>
          <t>واتساب</t>
        </is>
      </c>
      <c r="G264" s="4" t="inlineStr">
        <is>
          <t>نعم</t>
        </is>
      </c>
      <c r="H264" s="4" t="inlineStr">
        <is>
          <t>لا</t>
        </is>
      </c>
      <c r="I264" s="4" t="inlineStr">
        <is>
          <t>نعم</t>
        </is>
      </c>
      <c r="J264" s="4" t="inlineStr">
        <is>
          <t>حضر</t>
        </is>
      </c>
      <c r="K264" s="12" t="n"/>
      <c r="L264" s="13" t="n"/>
      <c r="M264" s="7">
        <f>IF($A264="","",INDEX(DayNames,WEEKDAY($A264,2)))</f>
        <v/>
      </c>
      <c r="N264" s="7">
        <f>IF($A264="","",IF(AND($G264="نعم",$H264="نعم"),INDEX(Reminders,4),IF($G264="نعم",INDEX(Reminders,2),IF($H264="نعم",INDEX(Reminders,3),INDEX(Reminders,1)))))</f>
        <v/>
      </c>
      <c r="O264" s="14">
        <f>IF($A264="","",$A264-WEEKDAY($A264,1)+1)</f>
        <v/>
      </c>
      <c r="P264" s="15">
        <f>IF($A264="","",IF($J264=INDEX(Outcomes,2),1,0))</f>
        <v/>
      </c>
      <c r="Q264" s="15">
        <f>IF($A264="","",IF(OR($J264=INDEX(Outcomes,2),$J264=INDEX(Outcomes,3)),1,0))</f>
        <v/>
      </c>
    </row>
    <row r="265">
      <c r="A265" s="12" t="n">
        <v>46260</v>
      </c>
      <c r="B265" s="4" t="inlineStr">
        <is>
          <t>تهاني الزامل</t>
        </is>
      </c>
      <c r="C265" s="4" t="inlineStr">
        <is>
          <t>053 800 8940</t>
        </is>
      </c>
      <c r="D265" s="4" t="inlineStr">
        <is>
          <t>د. سارة الحربي</t>
        </is>
      </c>
      <c r="E265" s="4" t="inlineStr">
        <is>
          <t>جلسة علاج طبيعي</t>
        </is>
      </c>
      <c r="F265" s="4" t="inlineStr">
        <is>
          <t>واتساب</t>
        </is>
      </c>
      <c r="G265" s="4" t="inlineStr">
        <is>
          <t>نعم</t>
        </is>
      </c>
      <c r="H265" s="4" t="inlineStr">
        <is>
          <t>لا</t>
        </is>
      </c>
      <c r="I265" s="4" t="inlineStr">
        <is>
          <t>نعم</t>
        </is>
      </c>
      <c r="J265" s="4" t="inlineStr">
        <is>
          <t>حضر</t>
        </is>
      </c>
      <c r="K265" s="12" t="n"/>
      <c r="L265" s="13" t="n"/>
      <c r="M265" s="7">
        <f>IF($A265="","",INDEX(DayNames,WEEKDAY($A265,2)))</f>
        <v/>
      </c>
      <c r="N265" s="7">
        <f>IF($A265="","",IF(AND($G265="نعم",$H265="نعم"),INDEX(Reminders,4),IF($G265="نعم",INDEX(Reminders,2),IF($H265="نعم",INDEX(Reminders,3),INDEX(Reminders,1)))))</f>
        <v/>
      </c>
      <c r="O265" s="14">
        <f>IF($A265="","",$A265-WEEKDAY($A265,1)+1)</f>
        <v/>
      </c>
      <c r="P265" s="15">
        <f>IF($A265="","",IF($J265=INDEX(Outcomes,2),1,0))</f>
        <v/>
      </c>
      <c r="Q265" s="15">
        <f>IF($A265="","",IF(OR($J265=INDEX(Outcomes,2),$J265=INDEX(Outcomes,3)),1,0))</f>
        <v/>
      </c>
    </row>
    <row r="266">
      <c r="A266" s="12" t="n">
        <v>46260</v>
      </c>
      <c r="B266" s="4" t="inlineStr">
        <is>
          <t>سمر العيسى</t>
        </is>
      </c>
      <c r="C266" s="4" t="inlineStr">
        <is>
          <t>055 757 5757</t>
        </is>
      </c>
      <c r="D266" s="4" t="inlineStr">
        <is>
          <t>د. نورة السبيعي</t>
        </is>
      </c>
      <c r="E266" s="4" t="inlineStr">
        <is>
          <t>كشف استشاري</t>
        </is>
      </c>
      <c r="F266" s="4" t="inlineStr">
        <is>
          <t>هاتف</t>
        </is>
      </c>
      <c r="G266" s="4" t="inlineStr">
        <is>
          <t>نعم</t>
        </is>
      </c>
      <c r="H266" s="4" t="inlineStr">
        <is>
          <t>لا</t>
        </is>
      </c>
      <c r="I266" s="4" t="inlineStr">
        <is>
          <t>لا</t>
        </is>
      </c>
      <c r="J266" s="4" t="inlineStr">
        <is>
          <t>أُعيد حجزه</t>
        </is>
      </c>
      <c r="K266" s="12" t="n">
        <v>46266</v>
      </c>
      <c r="L266" s="13" t="n"/>
      <c r="M266" s="7">
        <f>IF($A266="","",INDEX(DayNames,WEEKDAY($A266,2)))</f>
        <v/>
      </c>
      <c r="N266" s="7">
        <f>IF($A266="","",IF(AND($G266="نعم",$H266="نعم"),INDEX(Reminders,4),IF($G266="نعم",INDEX(Reminders,2),IF($H266="نعم",INDEX(Reminders,3),INDEX(Reminders,1)))))</f>
        <v/>
      </c>
      <c r="O266" s="14">
        <f>IF($A266="","",$A266-WEEKDAY($A266,1)+1)</f>
        <v/>
      </c>
      <c r="P266" s="15">
        <f>IF($A266="","",IF($J266=INDEX(Outcomes,2),1,0))</f>
        <v/>
      </c>
      <c r="Q266" s="15">
        <f>IF($A266="","",IF(OR($J266=INDEX(Outcomes,2),$J266=INDEX(Outcomes,3)),1,0))</f>
        <v/>
      </c>
    </row>
    <row r="267">
      <c r="A267" s="12" t="n">
        <v>46260</v>
      </c>
      <c r="B267" s="4" t="inlineStr">
        <is>
          <t>عبدالعزيز الفهد</t>
        </is>
      </c>
      <c r="C267" s="4" t="inlineStr">
        <is>
          <t>054 653 9239</t>
        </is>
      </c>
      <c r="D267" s="4" t="inlineStr">
        <is>
          <t>د. ليلى القحطاني</t>
        </is>
      </c>
      <c r="E267" s="4" t="inlineStr">
        <is>
          <t>جلسة علاج طبيعي</t>
        </is>
      </c>
      <c r="F267" s="4" t="inlineStr">
        <is>
          <t>واتساب</t>
        </is>
      </c>
      <c r="G267" s="4" t="inlineStr">
        <is>
          <t>نعم</t>
        </is>
      </c>
      <c r="H267" s="4" t="inlineStr">
        <is>
          <t>لا</t>
        </is>
      </c>
      <c r="I267" s="4" t="inlineStr">
        <is>
          <t>نعم</t>
        </is>
      </c>
      <c r="J267" s="4" t="inlineStr">
        <is>
          <t>حضر</t>
        </is>
      </c>
      <c r="K267" s="12" t="n"/>
      <c r="L267" s="13" t="n"/>
      <c r="M267" s="7">
        <f>IF($A267="","",INDEX(DayNames,WEEKDAY($A267,2)))</f>
        <v/>
      </c>
      <c r="N267" s="7">
        <f>IF($A267="","",IF(AND($G267="نعم",$H267="نعم"),INDEX(Reminders,4),IF($G267="نعم",INDEX(Reminders,2),IF($H267="نعم",INDEX(Reminders,3),INDEX(Reminders,1)))))</f>
        <v/>
      </c>
      <c r="O267" s="14">
        <f>IF($A267="","",$A267-WEEKDAY($A267,1)+1)</f>
        <v/>
      </c>
      <c r="P267" s="15">
        <f>IF($A267="","",IF($J267=INDEX(Outcomes,2),1,0))</f>
        <v/>
      </c>
      <c r="Q267" s="15">
        <f>IF($A267="","",IF(OR($J267=INDEX(Outcomes,2),$J267=INDEX(Outcomes,3)),1,0))</f>
        <v/>
      </c>
    </row>
    <row r="268">
      <c r="A268" s="12" t="n">
        <v>46260</v>
      </c>
      <c r="B268" s="4" t="inlineStr">
        <is>
          <t>زياد الكثيري</t>
        </is>
      </c>
      <c r="C268" s="4" t="inlineStr">
        <is>
          <t>054 336 3247</t>
        </is>
      </c>
      <c r="D268" s="4" t="inlineStr">
        <is>
          <t>د. خالد يوسف</t>
        </is>
      </c>
      <c r="E268" s="4" t="inlineStr">
        <is>
          <t>جلسة ليزر</t>
        </is>
      </c>
      <c r="F268" s="4" t="inlineStr">
        <is>
          <t>واتساب</t>
        </is>
      </c>
      <c r="G268" s="4" t="inlineStr">
        <is>
          <t>نعم</t>
        </is>
      </c>
      <c r="H268" s="4" t="inlineStr">
        <is>
          <t>لا</t>
        </is>
      </c>
      <c r="I268" s="4" t="inlineStr">
        <is>
          <t>نعم</t>
        </is>
      </c>
      <c r="J268" s="4" t="inlineStr">
        <is>
          <t>حضر</t>
        </is>
      </c>
      <c r="K268" s="12" t="n"/>
      <c r="L268" s="13" t="n"/>
      <c r="M268" s="7">
        <f>IF($A268="","",INDEX(DayNames,WEEKDAY($A268,2)))</f>
        <v/>
      </c>
      <c r="N268" s="7">
        <f>IF($A268="","",IF(AND($G268="نعم",$H268="نعم"),INDEX(Reminders,4),IF($G268="نعم",INDEX(Reminders,2),IF($H268="نعم",INDEX(Reminders,3),INDEX(Reminders,1)))))</f>
        <v/>
      </c>
      <c r="O268" s="14">
        <f>IF($A268="","",$A268-WEEKDAY($A268,1)+1)</f>
        <v/>
      </c>
      <c r="P268" s="15">
        <f>IF($A268="","",IF($J268=INDEX(Outcomes,2),1,0))</f>
        <v/>
      </c>
      <c r="Q268" s="15">
        <f>IF($A268="","",IF(OR($J268=INDEX(Outcomes,2),$J268=INDEX(Outcomes,3)),1,0))</f>
        <v/>
      </c>
    </row>
    <row r="269">
      <c r="A269" s="12" t="n">
        <v>46260</v>
      </c>
      <c r="B269" s="4" t="inlineStr">
        <is>
          <t>مازن الصالح</t>
        </is>
      </c>
      <c r="C269" s="4" t="inlineStr">
        <is>
          <t>054 643 3561</t>
        </is>
      </c>
      <c r="D269" s="4" t="inlineStr">
        <is>
          <t>د. نورة السبيعي</t>
        </is>
      </c>
      <c r="E269" s="4" t="inlineStr">
        <is>
          <t>حقن فيلر</t>
        </is>
      </c>
      <c r="F269" s="4" t="inlineStr">
        <is>
          <t>هاتف</t>
        </is>
      </c>
      <c r="G269" s="4" t="inlineStr">
        <is>
          <t>نعم</t>
        </is>
      </c>
      <c r="H269" s="4" t="inlineStr">
        <is>
          <t>لا</t>
        </is>
      </c>
      <c r="I269" s="4" t="inlineStr">
        <is>
          <t>نعم</t>
        </is>
      </c>
      <c r="J269" s="4" t="inlineStr">
        <is>
          <t>حضر</t>
        </is>
      </c>
      <c r="K269" s="12" t="n"/>
      <c r="L269" s="13" t="n"/>
      <c r="M269" s="7">
        <f>IF($A269="","",INDEX(DayNames,WEEKDAY($A269,2)))</f>
        <v/>
      </c>
      <c r="N269" s="7">
        <f>IF($A269="","",IF(AND($G269="نعم",$H269="نعم"),INDEX(Reminders,4),IF($G269="نعم",INDEX(Reminders,2),IF($H269="نعم",INDEX(Reminders,3),INDEX(Reminders,1)))))</f>
        <v/>
      </c>
      <c r="O269" s="14">
        <f>IF($A269="","",$A269-WEEKDAY($A269,1)+1)</f>
        <v/>
      </c>
      <c r="P269" s="15">
        <f>IF($A269="","",IF($J269=INDEX(Outcomes,2),1,0))</f>
        <v/>
      </c>
      <c r="Q269" s="15">
        <f>IF($A269="","",IF(OR($J269=INDEX(Outcomes,2),$J269=INDEX(Outcomes,3)),1,0))</f>
        <v/>
      </c>
    </row>
    <row r="270">
      <c r="A270" s="12" t="n">
        <v>46260</v>
      </c>
      <c r="B270" s="4" t="inlineStr">
        <is>
          <t>وعد الأحمد</t>
        </is>
      </c>
      <c r="C270" s="4" t="inlineStr">
        <is>
          <t>055 991 5554</t>
        </is>
      </c>
      <c r="D270" s="4" t="inlineStr">
        <is>
          <t>د. أحمد منصور</t>
        </is>
      </c>
      <c r="E270" s="4" t="inlineStr">
        <is>
          <t>كشف استشاري</t>
        </is>
      </c>
      <c r="F270" s="4" t="inlineStr">
        <is>
          <t>تحويل من طبيب</t>
        </is>
      </c>
      <c r="G270" s="4" t="inlineStr">
        <is>
          <t>نعم</t>
        </is>
      </c>
      <c r="H270" s="4" t="inlineStr">
        <is>
          <t>لا</t>
        </is>
      </c>
      <c r="I270" s="4" t="inlineStr">
        <is>
          <t>نعم</t>
        </is>
      </c>
      <c r="J270" s="4" t="inlineStr">
        <is>
          <t>حضر</t>
        </is>
      </c>
      <c r="K270" s="12" t="n"/>
      <c r="L270" s="13" t="n"/>
      <c r="M270" s="7">
        <f>IF($A270="","",INDEX(DayNames,WEEKDAY($A270,2)))</f>
        <v/>
      </c>
      <c r="N270" s="7">
        <f>IF($A270="","",IF(AND($G270="نعم",$H270="نعم"),INDEX(Reminders,4),IF($G270="نعم",INDEX(Reminders,2),IF($H270="نعم",INDEX(Reminders,3),INDEX(Reminders,1)))))</f>
        <v/>
      </c>
      <c r="O270" s="14">
        <f>IF($A270="","",$A270-WEEKDAY($A270,1)+1)</f>
        <v/>
      </c>
      <c r="P270" s="15">
        <f>IF($A270="","",IF($J270=INDEX(Outcomes,2),1,0))</f>
        <v/>
      </c>
      <c r="Q270" s="15">
        <f>IF($A270="","",IF(OR($J270=INDEX(Outcomes,2),$J270=INDEX(Outcomes,3)),1,0))</f>
        <v/>
      </c>
    </row>
    <row r="271">
      <c r="A271" s="12" t="n">
        <v>46260</v>
      </c>
      <c r="B271" s="4" t="inlineStr">
        <is>
          <t>مازن الصالح</t>
        </is>
      </c>
      <c r="C271" s="4" t="inlineStr">
        <is>
          <t>053 222 5211</t>
        </is>
      </c>
      <c r="D271" s="4" t="inlineStr">
        <is>
          <t>د. سارة الحربي</t>
        </is>
      </c>
      <c r="E271" s="4" t="inlineStr">
        <is>
          <t>تنظيف بشرة</t>
        </is>
      </c>
      <c r="F271" s="4" t="inlineStr">
        <is>
          <t>واتساب</t>
        </is>
      </c>
      <c r="G271" s="4" t="inlineStr">
        <is>
          <t>نعم</t>
        </is>
      </c>
      <c r="H271" s="4" t="inlineStr">
        <is>
          <t>لا</t>
        </is>
      </c>
      <c r="I271" s="4" t="inlineStr">
        <is>
          <t>نعم</t>
        </is>
      </c>
      <c r="J271" s="4" t="inlineStr">
        <is>
          <t>حضر</t>
        </is>
      </c>
      <c r="K271" s="12" t="n"/>
      <c r="L271" s="13" t="n"/>
      <c r="M271" s="7">
        <f>IF($A271="","",INDEX(DayNames,WEEKDAY($A271,2)))</f>
        <v/>
      </c>
      <c r="N271" s="7">
        <f>IF($A271="","",IF(AND($G271="نعم",$H271="نعم"),INDEX(Reminders,4),IF($G271="نعم",INDEX(Reminders,2),IF($H271="نعم",INDEX(Reminders,3),INDEX(Reminders,1)))))</f>
        <v/>
      </c>
      <c r="O271" s="14">
        <f>IF($A271="","",$A271-WEEKDAY($A271,1)+1)</f>
        <v/>
      </c>
      <c r="P271" s="15">
        <f>IF($A271="","",IF($J271=INDEX(Outcomes,2),1,0))</f>
        <v/>
      </c>
      <c r="Q271" s="15">
        <f>IF($A271="","",IF(OR($J271=INDEX(Outcomes,2),$J271=INDEX(Outcomes,3)),1,0))</f>
        <v/>
      </c>
    </row>
    <row r="272">
      <c r="A272" s="12" t="n">
        <v>46261</v>
      </c>
      <c r="B272" s="4" t="inlineStr">
        <is>
          <t>أنس الخثلان</t>
        </is>
      </c>
      <c r="C272" s="4" t="inlineStr">
        <is>
          <t>050 275 7033</t>
        </is>
      </c>
      <c r="D272" s="4" t="inlineStr">
        <is>
          <t>د. ليلى القحطاني</t>
        </is>
      </c>
      <c r="E272" s="4" t="inlineStr">
        <is>
          <t>جلسة ليزر</t>
        </is>
      </c>
      <c r="F272" s="4" t="inlineStr">
        <is>
          <t>إنستغرام</t>
        </is>
      </c>
      <c r="G272" s="4" t="inlineStr">
        <is>
          <t>نعم</t>
        </is>
      </c>
      <c r="H272" s="4" t="inlineStr">
        <is>
          <t>لا</t>
        </is>
      </c>
      <c r="I272" s="4" t="inlineStr">
        <is>
          <t>لا</t>
        </is>
      </c>
      <c r="J272" s="4" t="inlineStr">
        <is>
          <t>حضر</t>
        </is>
      </c>
      <c r="K272" s="12" t="n"/>
      <c r="L272" s="13" t="n">
        <v>200</v>
      </c>
      <c r="M272" s="7">
        <f>IF($A272="","",INDEX(DayNames,WEEKDAY($A272,2)))</f>
        <v/>
      </c>
      <c r="N272" s="7">
        <f>IF($A272="","",IF(AND($G272="نعم",$H272="نعم"),INDEX(Reminders,4),IF($G272="نعم",INDEX(Reminders,2),IF($H272="نعم",INDEX(Reminders,3),INDEX(Reminders,1)))))</f>
        <v/>
      </c>
      <c r="O272" s="14">
        <f>IF($A272="","",$A272-WEEKDAY($A272,1)+1)</f>
        <v/>
      </c>
      <c r="P272" s="15">
        <f>IF($A272="","",IF($J272=INDEX(Outcomes,2),1,0))</f>
        <v/>
      </c>
      <c r="Q272" s="15">
        <f>IF($A272="","",IF(OR($J272=INDEX(Outcomes,2),$J272=INDEX(Outcomes,3)),1,0))</f>
        <v/>
      </c>
    </row>
    <row r="273">
      <c r="A273" s="12" t="n">
        <v>46261</v>
      </c>
      <c r="B273" s="4" t="inlineStr">
        <is>
          <t>ريناد الجبر</t>
        </is>
      </c>
      <c r="C273" s="4" t="inlineStr">
        <is>
          <t>055 728 2487</t>
        </is>
      </c>
      <c r="D273" s="4" t="inlineStr">
        <is>
          <t>د. ليلى القحطاني</t>
        </is>
      </c>
      <c r="E273" s="4" t="inlineStr">
        <is>
          <t>بوتوكس</t>
        </is>
      </c>
      <c r="F273" s="4" t="inlineStr">
        <is>
          <t>واتساب</t>
        </is>
      </c>
      <c r="G273" s="4" t="inlineStr">
        <is>
          <t>نعم</t>
        </is>
      </c>
      <c r="H273" s="4" t="inlineStr">
        <is>
          <t>لا</t>
        </is>
      </c>
      <c r="I273" s="4" t="inlineStr">
        <is>
          <t>لا</t>
        </is>
      </c>
      <c r="J273" s="4" t="inlineStr">
        <is>
          <t>حضر</t>
        </is>
      </c>
      <c r="K273" s="12" t="n"/>
      <c r="L273" s="13" t="n"/>
      <c r="M273" s="7">
        <f>IF($A273="","",INDEX(DayNames,WEEKDAY($A273,2)))</f>
        <v/>
      </c>
      <c r="N273" s="7">
        <f>IF($A273="","",IF(AND($G273="نعم",$H273="نعم"),INDEX(Reminders,4),IF($G273="نعم",INDEX(Reminders,2),IF($H273="نعم",INDEX(Reminders,3),INDEX(Reminders,1)))))</f>
        <v/>
      </c>
      <c r="O273" s="14">
        <f>IF($A273="","",$A273-WEEKDAY($A273,1)+1)</f>
        <v/>
      </c>
      <c r="P273" s="15">
        <f>IF($A273="","",IF($J273=INDEX(Outcomes,2),1,0))</f>
        <v/>
      </c>
      <c r="Q273" s="15">
        <f>IF($A273="","",IF(OR($J273=INDEX(Outcomes,2),$J273=INDEX(Outcomes,3)),1,0))</f>
        <v/>
      </c>
    </row>
    <row r="274">
      <c r="A274" s="12" t="n">
        <v>46261</v>
      </c>
      <c r="B274" s="4" t="inlineStr">
        <is>
          <t>مازن الصالح</t>
        </is>
      </c>
      <c r="C274" s="4" t="inlineStr">
        <is>
          <t>050 820 2080</t>
        </is>
      </c>
      <c r="D274" s="4" t="inlineStr">
        <is>
          <t>د. خالد يوسف</t>
        </is>
      </c>
      <c r="E274" s="4" t="inlineStr">
        <is>
          <t>بوتوكس</t>
        </is>
      </c>
      <c r="F274" s="4" t="inlineStr">
        <is>
          <t>هاتف</t>
        </is>
      </c>
      <c r="G274" s="4" t="inlineStr">
        <is>
          <t>نعم</t>
        </is>
      </c>
      <c r="H274" s="4" t="inlineStr">
        <is>
          <t>لا</t>
        </is>
      </c>
      <c r="I274" s="4" t="inlineStr">
        <is>
          <t>نعم</t>
        </is>
      </c>
      <c r="J274" s="4" t="inlineStr">
        <is>
          <t>غياب</t>
        </is>
      </c>
      <c r="K274" s="12" t="n">
        <v>46265</v>
      </c>
      <c r="L274" s="13" t="n"/>
      <c r="M274" s="7">
        <f>IF($A274="","",INDEX(DayNames,WEEKDAY($A274,2)))</f>
        <v/>
      </c>
      <c r="N274" s="7">
        <f>IF($A274="","",IF(AND($G274="نعم",$H274="نعم"),INDEX(Reminders,4),IF($G274="نعم",INDEX(Reminders,2),IF($H274="نعم",INDEX(Reminders,3),INDEX(Reminders,1)))))</f>
        <v/>
      </c>
      <c r="O274" s="14">
        <f>IF($A274="","",$A274-WEEKDAY($A274,1)+1)</f>
        <v/>
      </c>
      <c r="P274" s="15">
        <f>IF($A274="","",IF($J274=INDEX(Outcomes,2),1,0))</f>
        <v/>
      </c>
      <c r="Q274" s="15">
        <f>IF($A274="","",IF(OR($J274=INDEX(Outcomes,2),$J274=INDEX(Outcomes,3)),1,0))</f>
        <v/>
      </c>
    </row>
    <row r="275">
      <c r="A275" s="12" t="n">
        <v>46261</v>
      </c>
      <c r="B275" s="4" t="inlineStr">
        <is>
          <t>حسام المحمدي</t>
        </is>
      </c>
      <c r="C275" s="4" t="inlineStr">
        <is>
          <t>050 598 3081</t>
        </is>
      </c>
      <c r="D275" s="4" t="inlineStr">
        <is>
          <t>د. نورة السبيعي</t>
        </is>
      </c>
      <c r="E275" s="4" t="inlineStr">
        <is>
          <t>كشف استشاري</t>
        </is>
      </c>
      <c r="F275" s="4" t="inlineStr">
        <is>
          <t>هاتف</t>
        </is>
      </c>
      <c r="G275" s="4" t="inlineStr">
        <is>
          <t>نعم</t>
        </is>
      </c>
      <c r="H275" s="4" t="inlineStr">
        <is>
          <t>لا</t>
        </is>
      </c>
      <c r="I275" s="4" t="inlineStr">
        <is>
          <t>لا</t>
        </is>
      </c>
      <c r="J275" s="4" t="inlineStr">
        <is>
          <t>غياب</t>
        </is>
      </c>
      <c r="K275" s="12" t="n">
        <v>46264</v>
      </c>
      <c r="L275" s="13" t="n"/>
      <c r="M275" s="7">
        <f>IF($A275="","",INDEX(DayNames,WEEKDAY($A275,2)))</f>
        <v/>
      </c>
      <c r="N275" s="7">
        <f>IF($A275="","",IF(AND($G275="نعم",$H275="نعم"),INDEX(Reminders,4),IF($G275="نعم",INDEX(Reminders,2),IF($H275="نعم",INDEX(Reminders,3),INDEX(Reminders,1)))))</f>
        <v/>
      </c>
      <c r="O275" s="14">
        <f>IF($A275="","",$A275-WEEKDAY($A275,1)+1)</f>
        <v/>
      </c>
      <c r="P275" s="15">
        <f>IF($A275="","",IF($J275=INDEX(Outcomes,2),1,0))</f>
        <v/>
      </c>
      <c r="Q275" s="15">
        <f>IF($A275="","",IF(OR($J275=INDEX(Outcomes,2),$J275=INDEX(Outcomes,3)),1,0))</f>
        <v/>
      </c>
    </row>
    <row r="276">
      <c r="A276" s="12" t="n">
        <v>46261</v>
      </c>
      <c r="B276" s="4" t="inlineStr">
        <is>
          <t>وعد الأحمد</t>
        </is>
      </c>
      <c r="C276" s="4" t="inlineStr">
        <is>
          <t>054 194 6568</t>
        </is>
      </c>
      <c r="D276" s="4" t="inlineStr">
        <is>
          <t>د. ليلى القحطاني</t>
        </is>
      </c>
      <c r="E276" s="4" t="inlineStr">
        <is>
          <t>كشف استشاري</t>
        </is>
      </c>
      <c r="F276" s="4" t="inlineStr">
        <is>
          <t>الموقع الإلكتروني</t>
        </is>
      </c>
      <c r="G276" s="4" t="inlineStr">
        <is>
          <t>لا</t>
        </is>
      </c>
      <c r="H276" s="4" t="inlineStr">
        <is>
          <t>لا</t>
        </is>
      </c>
      <c r="I276" s="4" t="inlineStr">
        <is>
          <t>لا</t>
        </is>
      </c>
      <c r="J276" s="4" t="inlineStr">
        <is>
          <t>حضر</t>
        </is>
      </c>
      <c r="K276" s="12" t="n"/>
      <c r="L276" s="13" t="n"/>
      <c r="M276" s="7">
        <f>IF($A276="","",INDEX(DayNames,WEEKDAY($A276,2)))</f>
        <v/>
      </c>
      <c r="N276" s="7">
        <f>IF($A276="","",IF(AND($G276="نعم",$H276="نعم"),INDEX(Reminders,4),IF($G276="نعم",INDEX(Reminders,2),IF($H276="نعم",INDEX(Reminders,3),INDEX(Reminders,1)))))</f>
        <v/>
      </c>
      <c r="O276" s="14">
        <f>IF($A276="","",$A276-WEEKDAY($A276,1)+1)</f>
        <v/>
      </c>
      <c r="P276" s="15">
        <f>IF($A276="","",IF($J276=INDEX(Outcomes,2),1,0))</f>
        <v/>
      </c>
      <c r="Q276" s="15">
        <f>IF($A276="","",IF(OR($J276=INDEX(Outcomes,2),$J276=INDEX(Outcomes,3)),1,0))</f>
        <v/>
      </c>
    </row>
    <row r="277">
      <c r="A277" s="12" t="n">
        <v>46261</v>
      </c>
      <c r="B277" s="4" t="inlineStr">
        <is>
          <t>ريناد الجبر</t>
        </is>
      </c>
      <c r="C277" s="4" t="inlineStr">
        <is>
          <t>053 562 7136</t>
        </is>
      </c>
      <c r="D277" s="4" t="inlineStr">
        <is>
          <t>د. خالد يوسف</t>
        </is>
      </c>
      <c r="E277" s="4" t="inlineStr">
        <is>
          <t>جلسة علاج طبيعي</t>
        </is>
      </c>
      <c r="F277" s="4" t="inlineStr">
        <is>
          <t>الموقع الإلكتروني</t>
        </is>
      </c>
      <c r="G277" s="4" t="inlineStr">
        <is>
          <t>لا</t>
        </is>
      </c>
      <c r="H277" s="4" t="inlineStr">
        <is>
          <t>لا</t>
        </is>
      </c>
      <c r="I277" s="4" t="inlineStr">
        <is>
          <t>لا</t>
        </is>
      </c>
      <c r="J277" s="4" t="inlineStr">
        <is>
          <t>غياب</t>
        </is>
      </c>
      <c r="K277" s="12" t="n">
        <v>46267</v>
      </c>
      <c r="L277" s="13" t="n"/>
      <c r="M277" s="7">
        <f>IF($A277="","",INDEX(DayNames,WEEKDAY($A277,2)))</f>
        <v/>
      </c>
      <c r="N277" s="7">
        <f>IF($A277="","",IF(AND($G277="نعم",$H277="نعم"),INDEX(Reminders,4),IF($G277="نعم",INDEX(Reminders,2),IF($H277="نعم",INDEX(Reminders,3),INDEX(Reminders,1)))))</f>
        <v/>
      </c>
      <c r="O277" s="14">
        <f>IF($A277="","",$A277-WEEKDAY($A277,1)+1)</f>
        <v/>
      </c>
      <c r="P277" s="15">
        <f>IF($A277="","",IF($J277=INDEX(Outcomes,2),1,0))</f>
        <v/>
      </c>
      <c r="Q277" s="15">
        <f>IF($A277="","",IF(OR($J277=INDEX(Outcomes,2),$J277=INDEX(Outcomes,3)),1,0))</f>
        <v/>
      </c>
    </row>
    <row r="278">
      <c r="A278" s="12" t="n">
        <v>46261</v>
      </c>
      <c r="B278" s="4" t="inlineStr">
        <is>
          <t>مازن الصالح</t>
        </is>
      </c>
      <c r="C278" s="4" t="inlineStr">
        <is>
          <t>053 215 4463</t>
        </is>
      </c>
      <c r="D278" s="4" t="inlineStr">
        <is>
          <t>د. محمد عادل</t>
        </is>
      </c>
      <c r="E278" s="4" t="inlineStr">
        <is>
          <t>تنظيف بشرة</t>
        </is>
      </c>
      <c r="F278" s="4" t="inlineStr">
        <is>
          <t>واتساب</t>
        </is>
      </c>
      <c r="G278" s="4" t="inlineStr">
        <is>
          <t>نعم</t>
        </is>
      </c>
      <c r="H278" s="4" t="inlineStr">
        <is>
          <t>لا</t>
        </is>
      </c>
      <c r="I278" s="4" t="inlineStr">
        <is>
          <t>نعم</t>
        </is>
      </c>
      <c r="J278" s="4" t="inlineStr">
        <is>
          <t>حضر</t>
        </is>
      </c>
      <c r="K278" s="12" t="n"/>
      <c r="L278" s="13" t="n"/>
      <c r="M278" s="7">
        <f>IF($A278="","",INDEX(DayNames,WEEKDAY($A278,2)))</f>
        <v/>
      </c>
      <c r="N278" s="7">
        <f>IF($A278="","",IF(AND($G278="نعم",$H278="نعم"),INDEX(Reminders,4),IF($G278="نعم",INDEX(Reminders,2),IF($H278="نعم",INDEX(Reminders,3),INDEX(Reminders,1)))))</f>
        <v/>
      </c>
      <c r="O278" s="14">
        <f>IF($A278="","",$A278-WEEKDAY($A278,1)+1)</f>
        <v/>
      </c>
      <c r="P278" s="15">
        <f>IF($A278="","",IF($J278=INDEX(Outcomes,2),1,0))</f>
        <v/>
      </c>
      <c r="Q278" s="15">
        <f>IF($A278="","",IF(OR($J278=INDEX(Outcomes,2),$J278=INDEX(Outcomes,3)),1,0))</f>
        <v/>
      </c>
    </row>
    <row r="279">
      <c r="A279" s="12" t="n">
        <v>46261</v>
      </c>
      <c r="B279" s="4" t="inlineStr">
        <is>
          <t>إبراهيم الشايع</t>
        </is>
      </c>
      <c r="C279" s="4" t="inlineStr">
        <is>
          <t>054 165 6867</t>
        </is>
      </c>
      <c r="D279" s="4" t="inlineStr">
        <is>
          <t>د. سارة الحربي</t>
        </is>
      </c>
      <c r="E279" s="4" t="inlineStr">
        <is>
          <t>تنظيف بشرة</t>
        </is>
      </c>
      <c r="F279" s="4" t="inlineStr">
        <is>
          <t>تحويل من طبيب</t>
        </is>
      </c>
      <c r="G279" s="4" t="inlineStr">
        <is>
          <t>نعم</t>
        </is>
      </c>
      <c r="H279" s="4" t="inlineStr">
        <is>
          <t>لا</t>
        </is>
      </c>
      <c r="I279" s="4" t="inlineStr">
        <is>
          <t>نعم</t>
        </is>
      </c>
      <c r="J279" s="4" t="inlineStr">
        <is>
          <t>حضر</t>
        </is>
      </c>
      <c r="K279" s="12" t="n"/>
      <c r="L279" s="13" t="n"/>
      <c r="M279" s="7">
        <f>IF($A279="","",INDEX(DayNames,WEEKDAY($A279,2)))</f>
        <v/>
      </c>
      <c r="N279" s="7">
        <f>IF($A279="","",IF(AND($G279="نعم",$H279="نعم"),INDEX(Reminders,4),IF($G279="نعم",INDEX(Reminders,2),IF($H279="نعم",INDEX(Reminders,3),INDEX(Reminders,1)))))</f>
        <v/>
      </c>
      <c r="O279" s="14">
        <f>IF($A279="","",$A279-WEEKDAY($A279,1)+1)</f>
        <v/>
      </c>
      <c r="P279" s="15">
        <f>IF($A279="","",IF($J279=INDEX(Outcomes,2),1,0))</f>
        <v/>
      </c>
      <c r="Q279" s="15">
        <f>IF($A279="","",IF(OR($J279=INDEX(Outcomes,2),$J279=INDEX(Outcomes,3)),1,0))</f>
        <v/>
      </c>
    </row>
    <row r="280">
      <c r="A280" s="12" t="n">
        <v>46261</v>
      </c>
      <c r="B280" s="4" t="inlineStr">
        <is>
          <t>مازن الصالح</t>
        </is>
      </c>
      <c r="C280" s="4" t="inlineStr">
        <is>
          <t>054 950 1171</t>
        </is>
      </c>
      <c r="D280" s="4" t="inlineStr">
        <is>
          <t>د. أحمد منصور</t>
        </is>
      </c>
      <c r="E280" s="4" t="inlineStr">
        <is>
          <t>كشف متابعة</t>
        </is>
      </c>
      <c r="F280" s="4" t="inlineStr">
        <is>
          <t>واتساب</t>
        </is>
      </c>
      <c r="G280" s="4" t="inlineStr">
        <is>
          <t>نعم</t>
        </is>
      </c>
      <c r="H280" s="4" t="inlineStr">
        <is>
          <t>لا</t>
        </is>
      </c>
      <c r="I280" s="4" t="inlineStr">
        <is>
          <t>نعم</t>
        </is>
      </c>
      <c r="J280" s="4" t="inlineStr">
        <is>
          <t>حضر</t>
        </is>
      </c>
      <c r="K280" s="12" t="n"/>
      <c r="L280" s="13" t="n"/>
      <c r="M280" s="7">
        <f>IF($A280="","",INDEX(DayNames,WEEKDAY($A280,2)))</f>
        <v/>
      </c>
      <c r="N280" s="7">
        <f>IF($A280="","",IF(AND($G280="نعم",$H280="نعم"),INDEX(Reminders,4),IF($G280="نعم",INDEX(Reminders,2),IF($H280="نعم",INDEX(Reminders,3),INDEX(Reminders,1)))))</f>
        <v/>
      </c>
      <c r="O280" s="14">
        <f>IF($A280="","",$A280-WEEKDAY($A280,1)+1)</f>
        <v/>
      </c>
      <c r="P280" s="15">
        <f>IF($A280="","",IF($J280=INDEX(Outcomes,2),1,0))</f>
        <v/>
      </c>
      <c r="Q280" s="15">
        <f>IF($A280="","",IF(OR($J280=INDEX(Outcomes,2),$J280=INDEX(Outcomes,3)),1,0))</f>
        <v/>
      </c>
    </row>
    <row r="281">
      <c r="A281" s="12" t="n">
        <v>46261</v>
      </c>
      <c r="B281" s="4" t="inlineStr">
        <is>
          <t>شذى الحربي</t>
        </is>
      </c>
      <c r="C281" s="4" t="inlineStr">
        <is>
          <t>053 108 2824</t>
        </is>
      </c>
      <c r="D281" s="4" t="inlineStr">
        <is>
          <t>د. نورة السبيعي</t>
        </is>
      </c>
      <c r="E281" s="4" t="inlineStr">
        <is>
          <t>تنظيف بشرة</t>
        </is>
      </c>
      <c r="F281" s="4" t="inlineStr">
        <is>
          <t>هاتف</t>
        </is>
      </c>
      <c r="G281" s="4" t="inlineStr">
        <is>
          <t>نعم</t>
        </is>
      </c>
      <c r="H281" s="4" t="inlineStr">
        <is>
          <t>لا</t>
        </is>
      </c>
      <c r="I281" s="4" t="inlineStr">
        <is>
          <t>نعم</t>
        </is>
      </c>
      <c r="J281" s="4" t="inlineStr">
        <is>
          <t>حضر</t>
        </is>
      </c>
      <c r="K281" s="12" t="n"/>
      <c r="L281" s="13" t="n"/>
      <c r="M281" s="7">
        <f>IF($A281="","",INDEX(DayNames,WEEKDAY($A281,2)))</f>
        <v/>
      </c>
      <c r="N281" s="7">
        <f>IF($A281="","",IF(AND($G281="نعم",$H281="نعم"),INDEX(Reminders,4),IF($G281="نعم",INDEX(Reminders,2),IF($H281="نعم",INDEX(Reminders,3),INDEX(Reminders,1)))))</f>
        <v/>
      </c>
      <c r="O281" s="14">
        <f>IF($A281="","",$A281-WEEKDAY($A281,1)+1)</f>
        <v/>
      </c>
      <c r="P281" s="15">
        <f>IF($A281="","",IF($J281=INDEX(Outcomes,2),1,0))</f>
        <v/>
      </c>
      <c r="Q281" s="15">
        <f>IF($A281="","",IF(OR($J281=INDEX(Outcomes,2),$J281=INDEX(Outcomes,3)),1,0))</f>
        <v/>
      </c>
    </row>
    <row r="282">
      <c r="A282" s="12" t="n">
        <v>46261</v>
      </c>
      <c r="B282" s="4" t="inlineStr">
        <is>
          <t>هند المنصور</t>
        </is>
      </c>
      <c r="C282" s="4" t="inlineStr">
        <is>
          <t>055 225 7681</t>
        </is>
      </c>
      <c r="D282" s="4" t="inlineStr">
        <is>
          <t>د. خالد يوسف</t>
        </is>
      </c>
      <c r="E282" s="4" t="inlineStr">
        <is>
          <t>جلسة علاج طبيعي</t>
        </is>
      </c>
      <c r="F282" s="4" t="inlineStr">
        <is>
          <t>واتساب</t>
        </is>
      </c>
      <c r="G282" s="4" t="inlineStr">
        <is>
          <t>نعم</t>
        </is>
      </c>
      <c r="H282" s="4" t="inlineStr">
        <is>
          <t>لا</t>
        </is>
      </c>
      <c r="I282" s="4" t="inlineStr">
        <is>
          <t>نعم</t>
        </is>
      </c>
      <c r="J282" s="4" t="inlineStr">
        <is>
          <t>حضر</t>
        </is>
      </c>
      <c r="K282" s="12" t="n"/>
      <c r="L282" s="13" t="n"/>
      <c r="M282" s="7">
        <f>IF($A282="","",INDEX(DayNames,WEEKDAY($A282,2)))</f>
        <v/>
      </c>
      <c r="N282" s="7">
        <f>IF($A282="","",IF(AND($G282="نعم",$H282="نعم"),INDEX(Reminders,4),IF($G282="نعم",INDEX(Reminders,2),IF($H282="نعم",INDEX(Reminders,3),INDEX(Reminders,1)))))</f>
        <v/>
      </c>
      <c r="O282" s="14">
        <f>IF($A282="","",$A282-WEEKDAY($A282,1)+1)</f>
        <v/>
      </c>
      <c r="P282" s="15">
        <f>IF($A282="","",IF($J282=INDEX(Outcomes,2),1,0))</f>
        <v/>
      </c>
      <c r="Q282" s="15">
        <f>IF($A282="","",IF(OR($J282=INDEX(Outcomes,2),$J282=INDEX(Outcomes,3)),1,0))</f>
        <v/>
      </c>
    </row>
    <row r="283">
      <c r="A283" s="12" t="n">
        <v>46263</v>
      </c>
      <c r="B283" s="4" t="inlineStr">
        <is>
          <t>العنود الرويلي</t>
        </is>
      </c>
      <c r="C283" s="4" t="inlineStr">
        <is>
          <t>054 722 6585</t>
        </is>
      </c>
      <c r="D283" s="4" t="inlineStr">
        <is>
          <t>د. ليلى القحطاني</t>
        </is>
      </c>
      <c r="E283" s="4" t="inlineStr">
        <is>
          <t>جلسة ليزر</t>
        </is>
      </c>
      <c r="F283" s="4" t="inlineStr">
        <is>
          <t>تحويل من طبيب</t>
        </is>
      </c>
      <c r="G283" s="4" t="inlineStr">
        <is>
          <t>نعم</t>
        </is>
      </c>
      <c r="H283" s="4" t="inlineStr">
        <is>
          <t>لا</t>
        </is>
      </c>
      <c r="I283" s="4" t="inlineStr">
        <is>
          <t>نعم</t>
        </is>
      </c>
      <c r="J283" s="4" t="inlineStr">
        <is>
          <t>حضر</t>
        </is>
      </c>
      <c r="K283" s="12" t="n"/>
      <c r="L283" s="13" t="n"/>
      <c r="M283" s="7">
        <f>IF($A283="","",INDEX(DayNames,WEEKDAY($A283,2)))</f>
        <v/>
      </c>
      <c r="N283" s="7">
        <f>IF($A283="","",IF(AND($G283="نعم",$H283="نعم"),INDEX(Reminders,4),IF($G283="نعم",INDEX(Reminders,2),IF($H283="نعم",INDEX(Reminders,3),INDEX(Reminders,1)))))</f>
        <v/>
      </c>
      <c r="O283" s="14">
        <f>IF($A283="","",$A283-WEEKDAY($A283,1)+1)</f>
        <v/>
      </c>
      <c r="P283" s="15">
        <f>IF($A283="","",IF($J283=INDEX(Outcomes,2),1,0))</f>
        <v/>
      </c>
      <c r="Q283" s="15">
        <f>IF($A283="","",IF(OR($J283=INDEX(Outcomes,2),$J283=INDEX(Outcomes,3)),1,0))</f>
        <v/>
      </c>
    </row>
    <row r="284">
      <c r="A284" s="12" t="n">
        <v>46263</v>
      </c>
      <c r="B284" s="4" t="inlineStr">
        <is>
          <t>مهند البراك</t>
        </is>
      </c>
      <c r="C284" s="4" t="inlineStr">
        <is>
          <t>054 308 9189</t>
        </is>
      </c>
      <c r="D284" s="4" t="inlineStr">
        <is>
          <t>د. خالد يوسف</t>
        </is>
      </c>
      <c r="E284" s="4" t="inlineStr">
        <is>
          <t>كشف استشاري</t>
        </is>
      </c>
      <c r="F284" s="4" t="inlineStr">
        <is>
          <t>واتساب</t>
        </is>
      </c>
      <c r="G284" s="4" t="inlineStr">
        <is>
          <t>نعم</t>
        </is>
      </c>
      <c r="H284" s="4" t="inlineStr">
        <is>
          <t>لا</t>
        </is>
      </c>
      <c r="I284" s="4" t="inlineStr">
        <is>
          <t>لا</t>
        </is>
      </c>
      <c r="J284" s="4" t="inlineStr">
        <is>
          <t>حضر</t>
        </is>
      </c>
      <c r="K284" s="12" t="n"/>
      <c r="L284" s="13" t="n"/>
      <c r="M284" s="7">
        <f>IF($A284="","",INDEX(DayNames,WEEKDAY($A284,2)))</f>
        <v/>
      </c>
      <c r="N284" s="7">
        <f>IF($A284="","",IF(AND($G284="نعم",$H284="نعم"),INDEX(Reminders,4),IF($G284="نعم",INDEX(Reminders,2),IF($H284="نعم",INDEX(Reminders,3),INDEX(Reminders,1)))))</f>
        <v/>
      </c>
      <c r="O284" s="14">
        <f>IF($A284="","",$A284-WEEKDAY($A284,1)+1)</f>
        <v/>
      </c>
      <c r="P284" s="15">
        <f>IF($A284="","",IF($J284=INDEX(Outcomes,2),1,0))</f>
        <v/>
      </c>
      <c r="Q284" s="15">
        <f>IF($A284="","",IF(OR($J284=INDEX(Outcomes,2),$J284=INDEX(Outcomes,3)),1,0))</f>
        <v/>
      </c>
    </row>
    <row r="285">
      <c r="A285" s="12" t="n">
        <v>46263</v>
      </c>
      <c r="B285" s="4" t="inlineStr">
        <is>
          <t>عبدالعزيز الفهد</t>
        </is>
      </c>
      <c r="C285" s="4" t="inlineStr">
        <is>
          <t>050 193 8089</t>
        </is>
      </c>
      <c r="D285" s="4" t="inlineStr">
        <is>
          <t>د. نورة السبيعي</t>
        </is>
      </c>
      <c r="E285" s="4" t="inlineStr">
        <is>
          <t>كشف متابعة</t>
        </is>
      </c>
      <c r="F285" s="4" t="inlineStr">
        <is>
          <t>واتساب</t>
        </is>
      </c>
      <c r="G285" s="4" t="inlineStr">
        <is>
          <t>نعم</t>
        </is>
      </c>
      <c r="H285" s="4" t="inlineStr">
        <is>
          <t>لا</t>
        </is>
      </c>
      <c r="I285" s="4" t="inlineStr">
        <is>
          <t>نعم</t>
        </is>
      </c>
      <c r="J285" s="4" t="inlineStr">
        <is>
          <t>حضر</t>
        </is>
      </c>
      <c r="K285" s="12" t="n"/>
      <c r="L285" s="13" t="n"/>
      <c r="M285" s="7">
        <f>IF($A285="","",INDEX(DayNames,WEEKDAY($A285,2)))</f>
        <v/>
      </c>
      <c r="N285" s="7">
        <f>IF($A285="","",IF(AND($G285="نعم",$H285="نعم"),INDEX(Reminders,4),IF($G285="نعم",INDEX(Reminders,2),IF($H285="نعم",INDEX(Reminders,3),INDEX(Reminders,1)))))</f>
        <v/>
      </c>
      <c r="O285" s="14">
        <f>IF($A285="","",$A285-WEEKDAY($A285,1)+1)</f>
        <v/>
      </c>
      <c r="P285" s="15">
        <f>IF($A285="","",IF($J285=INDEX(Outcomes,2),1,0))</f>
        <v/>
      </c>
      <c r="Q285" s="15">
        <f>IF($A285="","",IF(OR($J285=INDEX(Outcomes,2),$J285=INDEX(Outcomes,3)),1,0))</f>
        <v/>
      </c>
    </row>
    <row r="286">
      <c r="A286" s="12" t="n">
        <v>46263</v>
      </c>
      <c r="B286" s="4" t="inlineStr">
        <is>
          <t>طلال العوفي</t>
        </is>
      </c>
      <c r="C286" s="4" t="inlineStr">
        <is>
          <t>050 897 3933</t>
        </is>
      </c>
      <c r="D286" s="4" t="inlineStr">
        <is>
          <t>د. خالد يوسف</t>
        </is>
      </c>
      <c r="E286" s="4" t="inlineStr">
        <is>
          <t>كشف استشاري</t>
        </is>
      </c>
      <c r="F286" s="4" t="inlineStr">
        <is>
          <t>واتساب</t>
        </is>
      </c>
      <c r="G286" s="4" t="inlineStr">
        <is>
          <t>نعم</t>
        </is>
      </c>
      <c r="H286" s="4" t="inlineStr">
        <is>
          <t>لا</t>
        </is>
      </c>
      <c r="I286" s="4" t="inlineStr">
        <is>
          <t>نعم</t>
        </is>
      </c>
      <c r="J286" s="4" t="inlineStr">
        <is>
          <t>حضر</t>
        </is>
      </c>
      <c r="K286" s="12" t="n"/>
      <c r="L286" s="13" t="n"/>
      <c r="M286" s="7">
        <f>IF($A286="","",INDEX(DayNames,WEEKDAY($A286,2)))</f>
        <v/>
      </c>
      <c r="N286" s="7">
        <f>IF($A286="","",IF(AND($G286="نعم",$H286="نعم"),INDEX(Reminders,4),IF($G286="نعم",INDEX(Reminders,2),IF($H286="نعم",INDEX(Reminders,3),INDEX(Reminders,1)))))</f>
        <v/>
      </c>
      <c r="O286" s="14">
        <f>IF($A286="","",$A286-WEEKDAY($A286,1)+1)</f>
        <v/>
      </c>
      <c r="P286" s="15">
        <f>IF($A286="","",IF($J286=INDEX(Outcomes,2),1,0))</f>
        <v/>
      </c>
      <c r="Q286" s="15">
        <f>IF($A286="","",IF(OR($J286=INDEX(Outcomes,2),$J286=INDEX(Outcomes,3)),1,0))</f>
        <v/>
      </c>
    </row>
    <row r="287">
      <c r="A287" s="12" t="n">
        <v>46263</v>
      </c>
      <c r="B287" s="4" t="inlineStr">
        <is>
          <t>عبدالعزيز الفهد</t>
        </is>
      </c>
      <c r="C287" s="4" t="inlineStr">
        <is>
          <t>050 169 4288</t>
        </is>
      </c>
      <c r="D287" s="4" t="inlineStr">
        <is>
          <t>د. نورة السبيعي</t>
        </is>
      </c>
      <c r="E287" s="4" t="inlineStr">
        <is>
          <t>تنظيف بشرة</t>
        </is>
      </c>
      <c r="F287" s="4" t="inlineStr">
        <is>
          <t>هاتف</t>
        </is>
      </c>
      <c r="G287" s="4" t="inlineStr">
        <is>
          <t>نعم</t>
        </is>
      </c>
      <c r="H287" s="4" t="inlineStr">
        <is>
          <t>لا</t>
        </is>
      </c>
      <c r="I287" s="4" t="inlineStr">
        <is>
          <t>نعم</t>
        </is>
      </c>
      <c r="J287" s="4" t="inlineStr">
        <is>
          <t>حضر</t>
        </is>
      </c>
      <c r="K287" s="12" t="n"/>
      <c r="L287" s="13" t="n"/>
      <c r="M287" s="7">
        <f>IF($A287="","",INDEX(DayNames,WEEKDAY($A287,2)))</f>
        <v/>
      </c>
      <c r="N287" s="7">
        <f>IF($A287="","",IF(AND($G287="نعم",$H287="نعم"),INDEX(Reminders,4),IF($G287="نعم",INDEX(Reminders,2),IF($H287="نعم",INDEX(Reminders,3),INDEX(Reminders,1)))))</f>
        <v/>
      </c>
      <c r="O287" s="14">
        <f>IF($A287="","",$A287-WEEKDAY($A287,1)+1)</f>
        <v/>
      </c>
      <c r="P287" s="15">
        <f>IF($A287="","",IF($J287=INDEX(Outcomes,2),1,0))</f>
        <v/>
      </c>
      <c r="Q287" s="15">
        <f>IF($A287="","",IF(OR($J287=INDEX(Outcomes,2),$J287=INDEX(Outcomes,3)),1,0))</f>
        <v/>
      </c>
    </row>
    <row r="288">
      <c r="A288" s="12" t="n">
        <v>46263</v>
      </c>
      <c r="B288" s="4" t="inlineStr">
        <is>
          <t>نجلاء الشريف</t>
        </is>
      </c>
      <c r="C288" s="4" t="inlineStr">
        <is>
          <t>050 211 9346</t>
        </is>
      </c>
      <c r="D288" s="4" t="inlineStr">
        <is>
          <t>د. أحمد منصور</t>
        </is>
      </c>
      <c r="E288" s="4" t="inlineStr">
        <is>
          <t>كشف استشاري</t>
        </is>
      </c>
      <c r="F288" s="4" t="inlineStr">
        <is>
          <t>تحويل من طبيب</t>
        </is>
      </c>
      <c r="G288" s="4" t="inlineStr">
        <is>
          <t>نعم</t>
        </is>
      </c>
      <c r="H288" s="4" t="inlineStr">
        <is>
          <t>لا</t>
        </is>
      </c>
      <c r="I288" s="4" t="inlineStr">
        <is>
          <t>نعم</t>
        </is>
      </c>
      <c r="J288" s="4" t="inlineStr">
        <is>
          <t>حضر</t>
        </is>
      </c>
      <c r="K288" s="12" t="n"/>
      <c r="L288" s="13" t="n"/>
      <c r="M288" s="7">
        <f>IF($A288="","",INDEX(DayNames,WEEKDAY($A288,2)))</f>
        <v/>
      </c>
      <c r="N288" s="7">
        <f>IF($A288="","",IF(AND($G288="نعم",$H288="نعم"),INDEX(Reminders,4),IF($G288="نعم",INDEX(Reminders,2),IF($H288="نعم",INDEX(Reminders,3),INDEX(Reminders,1)))))</f>
        <v/>
      </c>
      <c r="O288" s="14">
        <f>IF($A288="","",$A288-WEEKDAY($A288,1)+1)</f>
        <v/>
      </c>
      <c r="P288" s="15">
        <f>IF($A288="","",IF($J288=INDEX(Outcomes,2),1,0))</f>
        <v/>
      </c>
      <c r="Q288" s="15">
        <f>IF($A288="","",IF(OR($J288=INDEX(Outcomes,2),$J288=INDEX(Outcomes,3)),1,0))</f>
        <v/>
      </c>
    </row>
    <row r="289">
      <c r="A289" s="12" t="n">
        <v>46263</v>
      </c>
      <c r="B289" s="4" t="inlineStr">
        <is>
          <t>تهاني الزامل</t>
        </is>
      </c>
      <c r="C289" s="4" t="inlineStr">
        <is>
          <t>054 803 4527</t>
        </is>
      </c>
      <c r="D289" s="4" t="inlineStr">
        <is>
          <t>د. ليلى القحطاني</t>
        </is>
      </c>
      <c r="E289" s="4" t="inlineStr">
        <is>
          <t>تنظيف بشرة</t>
        </is>
      </c>
      <c r="F289" s="4" t="inlineStr">
        <is>
          <t>هاتف</t>
        </is>
      </c>
      <c r="G289" s="4" t="inlineStr">
        <is>
          <t>نعم</t>
        </is>
      </c>
      <c r="H289" s="4" t="inlineStr">
        <is>
          <t>لا</t>
        </is>
      </c>
      <c r="I289" s="4" t="inlineStr">
        <is>
          <t>نعم</t>
        </is>
      </c>
      <c r="J289" s="4" t="inlineStr">
        <is>
          <t>حضر</t>
        </is>
      </c>
      <c r="K289" s="12" t="n"/>
      <c r="L289" s="13" t="n"/>
      <c r="M289" s="7">
        <f>IF($A289="","",INDEX(DayNames,WEEKDAY($A289,2)))</f>
        <v/>
      </c>
      <c r="N289" s="7">
        <f>IF($A289="","",IF(AND($G289="نعم",$H289="نعم"),INDEX(Reminders,4),IF($G289="نعم",INDEX(Reminders,2),IF($H289="نعم",INDEX(Reminders,3),INDEX(Reminders,1)))))</f>
        <v/>
      </c>
      <c r="O289" s="14">
        <f>IF($A289="","",$A289-WEEKDAY($A289,1)+1)</f>
        <v/>
      </c>
      <c r="P289" s="15">
        <f>IF($A289="","",IF($J289=INDEX(Outcomes,2),1,0))</f>
        <v/>
      </c>
      <c r="Q289" s="15">
        <f>IF($A289="","",IF(OR($J289=INDEX(Outcomes,2),$J289=INDEX(Outcomes,3)),1,0))</f>
        <v/>
      </c>
    </row>
    <row r="290">
      <c r="A290" s="12" t="n">
        <v>46263</v>
      </c>
      <c r="B290" s="4" t="inlineStr">
        <is>
          <t>العنود الرويلي</t>
        </is>
      </c>
      <c r="C290" s="4" t="inlineStr">
        <is>
          <t>053 188 4948</t>
        </is>
      </c>
      <c r="D290" s="4" t="inlineStr">
        <is>
          <t>د. ليلى القحطاني</t>
        </is>
      </c>
      <c r="E290" s="4" t="inlineStr">
        <is>
          <t>كشف متابعة</t>
        </is>
      </c>
      <c r="F290" s="4" t="inlineStr">
        <is>
          <t>إنستغرام</t>
        </is>
      </c>
      <c r="G290" s="4" t="inlineStr">
        <is>
          <t>نعم</t>
        </is>
      </c>
      <c r="H290" s="4" t="inlineStr">
        <is>
          <t>لا</t>
        </is>
      </c>
      <c r="I290" s="4" t="inlineStr">
        <is>
          <t>نعم</t>
        </is>
      </c>
      <c r="J290" s="4" t="inlineStr">
        <is>
          <t>حضر</t>
        </is>
      </c>
      <c r="K290" s="12" t="n"/>
      <c r="L290" s="13" t="n"/>
      <c r="M290" s="7">
        <f>IF($A290="","",INDEX(DayNames,WEEKDAY($A290,2)))</f>
        <v/>
      </c>
      <c r="N290" s="7">
        <f>IF($A290="","",IF(AND($G290="نعم",$H290="نعم"),INDEX(Reminders,4),IF($G290="نعم",INDEX(Reminders,2),IF($H290="نعم",INDEX(Reminders,3),INDEX(Reminders,1)))))</f>
        <v/>
      </c>
      <c r="O290" s="14">
        <f>IF($A290="","",$A290-WEEKDAY($A290,1)+1)</f>
        <v/>
      </c>
      <c r="P290" s="15">
        <f>IF($A290="","",IF($J290=INDEX(Outcomes,2),1,0))</f>
        <v/>
      </c>
      <c r="Q290" s="15">
        <f>IF($A290="","",IF(OR($J290=INDEX(Outcomes,2),$J290=INDEX(Outcomes,3)),1,0))</f>
        <v/>
      </c>
    </row>
    <row r="291">
      <c r="A291" s="12" t="n">
        <v>46263</v>
      </c>
      <c r="B291" s="4" t="inlineStr">
        <is>
          <t>أنس الخثلان</t>
        </is>
      </c>
      <c r="C291" s="4" t="inlineStr">
        <is>
          <t>050 830 8446</t>
        </is>
      </c>
      <c r="D291" s="4" t="inlineStr">
        <is>
          <t>د. سارة الحربي</t>
        </is>
      </c>
      <c r="E291" s="4" t="inlineStr">
        <is>
          <t>جلسة ليزر</t>
        </is>
      </c>
      <c r="F291" s="4" t="inlineStr">
        <is>
          <t>الموقع الإلكتروني</t>
        </is>
      </c>
      <c r="G291" s="4" t="inlineStr">
        <is>
          <t>لا</t>
        </is>
      </c>
      <c r="H291" s="4" t="inlineStr">
        <is>
          <t>لا</t>
        </is>
      </c>
      <c r="I291" s="4" t="inlineStr">
        <is>
          <t>لا</t>
        </is>
      </c>
      <c r="J291" s="4" t="inlineStr">
        <is>
          <t>أُعيد حجزه</t>
        </is>
      </c>
      <c r="K291" s="12" t="n">
        <v>46271</v>
      </c>
      <c r="L291" s="13" t="n">
        <v>200</v>
      </c>
      <c r="M291" s="7">
        <f>IF($A291="","",INDEX(DayNames,WEEKDAY($A291,2)))</f>
        <v/>
      </c>
      <c r="N291" s="7">
        <f>IF($A291="","",IF(AND($G291="نعم",$H291="نعم"),INDEX(Reminders,4),IF($G291="نعم",INDEX(Reminders,2),IF($H291="نعم",INDEX(Reminders,3),INDEX(Reminders,1)))))</f>
        <v/>
      </c>
      <c r="O291" s="14">
        <f>IF($A291="","",$A291-WEEKDAY($A291,1)+1)</f>
        <v/>
      </c>
      <c r="P291" s="15">
        <f>IF($A291="","",IF($J291=INDEX(Outcomes,2),1,0))</f>
        <v/>
      </c>
      <c r="Q291" s="15">
        <f>IF($A291="","",IF(OR($J291=INDEX(Outcomes,2),$J291=INDEX(Outcomes,3)),1,0))</f>
        <v/>
      </c>
    </row>
    <row r="292">
      <c r="A292" s="12" t="n">
        <v>46263</v>
      </c>
      <c r="B292" s="4" t="inlineStr">
        <is>
          <t>ريناد الجبر</t>
        </is>
      </c>
      <c r="C292" s="4" t="inlineStr">
        <is>
          <t>054 512 5054</t>
        </is>
      </c>
      <c r="D292" s="4" t="inlineStr">
        <is>
          <t>د. أحمد منصور</t>
        </is>
      </c>
      <c r="E292" s="4" t="inlineStr">
        <is>
          <t>تنظيف بشرة</t>
        </is>
      </c>
      <c r="F292" s="4" t="inlineStr">
        <is>
          <t>واتساب</t>
        </is>
      </c>
      <c r="G292" s="4" t="inlineStr">
        <is>
          <t>نعم</t>
        </is>
      </c>
      <c r="H292" s="4" t="inlineStr">
        <is>
          <t>لا</t>
        </is>
      </c>
      <c r="I292" s="4" t="inlineStr">
        <is>
          <t>نعم</t>
        </is>
      </c>
      <c r="J292" s="4" t="inlineStr">
        <is>
          <t>حضر</t>
        </is>
      </c>
      <c r="K292" s="12" t="n"/>
      <c r="L292" s="13" t="n"/>
      <c r="M292" s="7">
        <f>IF($A292="","",INDEX(DayNames,WEEKDAY($A292,2)))</f>
        <v/>
      </c>
      <c r="N292" s="7">
        <f>IF($A292="","",IF(AND($G292="نعم",$H292="نعم"),INDEX(Reminders,4),IF($G292="نعم",INDEX(Reminders,2),IF($H292="نعم",INDEX(Reminders,3),INDEX(Reminders,1)))))</f>
        <v/>
      </c>
      <c r="O292" s="14">
        <f>IF($A292="","",$A292-WEEKDAY($A292,1)+1)</f>
        <v/>
      </c>
      <c r="P292" s="15">
        <f>IF($A292="","",IF($J292=INDEX(Outcomes,2),1,0))</f>
        <v/>
      </c>
      <c r="Q292" s="15">
        <f>IF($A292="","",IF(OR($J292=INDEX(Outcomes,2),$J292=INDEX(Outcomes,3)),1,0))</f>
        <v/>
      </c>
    </row>
    <row r="293">
      <c r="A293" s="12" t="n">
        <v>46263</v>
      </c>
      <c r="B293" s="4" t="inlineStr">
        <is>
          <t>إبراهيم الشايع</t>
        </is>
      </c>
      <c r="C293" s="4" t="inlineStr">
        <is>
          <t>053 822 5819</t>
        </is>
      </c>
      <c r="D293" s="4" t="inlineStr">
        <is>
          <t>د. محمد عادل</t>
        </is>
      </c>
      <c r="E293" s="4" t="inlineStr">
        <is>
          <t>جلسة ليزر</t>
        </is>
      </c>
      <c r="F293" s="4" t="inlineStr">
        <is>
          <t>واتساب</t>
        </is>
      </c>
      <c r="G293" s="4" t="inlineStr">
        <is>
          <t>نعم</t>
        </is>
      </c>
      <c r="H293" s="4" t="inlineStr">
        <is>
          <t>لا</t>
        </is>
      </c>
      <c r="I293" s="4" t="inlineStr">
        <is>
          <t>لا</t>
        </is>
      </c>
      <c r="J293" s="4" t="inlineStr">
        <is>
          <t>حضر</t>
        </is>
      </c>
      <c r="K293" s="12" t="n"/>
      <c r="L293" s="13" t="n"/>
      <c r="M293" s="7">
        <f>IF($A293="","",INDEX(DayNames,WEEKDAY($A293,2)))</f>
        <v/>
      </c>
      <c r="N293" s="7">
        <f>IF($A293="","",IF(AND($G293="نعم",$H293="نعم"),INDEX(Reminders,4),IF($G293="نعم",INDEX(Reminders,2),IF($H293="نعم",INDEX(Reminders,3),INDEX(Reminders,1)))))</f>
        <v/>
      </c>
      <c r="O293" s="14">
        <f>IF($A293="","",$A293-WEEKDAY($A293,1)+1)</f>
        <v/>
      </c>
      <c r="P293" s="15">
        <f>IF($A293="","",IF($J293=INDEX(Outcomes,2),1,0))</f>
        <v/>
      </c>
      <c r="Q293" s="15">
        <f>IF($A293="","",IF(OR($J293=INDEX(Outcomes,2),$J293=INDEX(Outcomes,3)),1,0))</f>
        <v/>
      </c>
    </row>
    <row r="294">
      <c r="A294" s="12" t="n">
        <v>46264</v>
      </c>
      <c r="B294" s="4" t="inlineStr">
        <is>
          <t>حسام المحمدي</t>
        </is>
      </c>
      <c r="C294" s="4" t="inlineStr">
        <is>
          <t>054 928 4843</t>
        </is>
      </c>
      <c r="D294" s="4" t="inlineStr">
        <is>
          <t>د. ليلى القحطاني</t>
        </is>
      </c>
      <c r="E294" s="4" t="inlineStr">
        <is>
          <t>كشف متابعة</t>
        </is>
      </c>
      <c r="F294" s="4" t="inlineStr">
        <is>
          <t>الموقع الإلكتروني</t>
        </is>
      </c>
      <c r="G294" s="4" t="inlineStr">
        <is>
          <t>نعم</t>
        </is>
      </c>
      <c r="H294" s="4" t="inlineStr">
        <is>
          <t>لا</t>
        </is>
      </c>
      <c r="I294" s="4" t="inlineStr">
        <is>
          <t>نعم</t>
        </is>
      </c>
      <c r="J294" s="4" t="inlineStr">
        <is>
          <t>حضر</t>
        </is>
      </c>
      <c r="K294" s="12" t="n"/>
      <c r="L294" s="13" t="n"/>
      <c r="M294" s="7">
        <f>IF($A294="","",INDEX(DayNames,WEEKDAY($A294,2)))</f>
        <v/>
      </c>
      <c r="N294" s="7">
        <f>IF($A294="","",IF(AND($G294="نعم",$H294="نعم"),INDEX(Reminders,4),IF($G294="نعم",INDEX(Reminders,2),IF($H294="نعم",INDEX(Reminders,3),INDEX(Reminders,1)))))</f>
        <v/>
      </c>
      <c r="O294" s="14">
        <f>IF($A294="","",$A294-WEEKDAY($A294,1)+1)</f>
        <v/>
      </c>
      <c r="P294" s="15">
        <f>IF($A294="","",IF($J294=INDEX(Outcomes,2),1,0))</f>
        <v/>
      </c>
      <c r="Q294" s="15">
        <f>IF($A294="","",IF(OR($J294=INDEX(Outcomes,2),$J294=INDEX(Outcomes,3)),1,0))</f>
        <v/>
      </c>
    </row>
    <row r="295">
      <c r="A295" s="12" t="n">
        <v>46264</v>
      </c>
      <c r="B295" s="4" t="inlineStr">
        <is>
          <t>وعد الأحمد</t>
        </is>
      </c>
      <c r="C295" s="4" t="inlineStr">
        <is>
          <t>053 938 8058</t>
        </is>
      </c>
      <c r="D295" s="4" t="inlineStr">
        <is>
          <t>د. محمد عادل</t>
        </is>
      </c>
      <c r="E295" s="4" t="inlineStr">
        <is>
          <t>جلسة ليزر</t>
        </is>
      </c>
      <c r="F295" s="4" t="inlineStr">
        <is>
          <t>واتساب</t>
        </is>
      </c>
      <c r="G295" s="4" t="inlineStr">
        <is>
          <t>نعم</t>
        </is>
      </c>
      <c r="H295" s="4" t="inlineStr">
        <is>
          <t>لا</t>
        </is>
      </c>
      <c r="I295" s="4" t="inlineStr">
        <is>
          <t>نعم</t>
        </is>
      </c>
      <c r="J295" s="4" t="inlineStr">
        <is>
          <t>حضر</t>
        </is>
      </c>
      <c r="K295" s="12" t="n"/>
      <c r="L295" s="13" t="n"/>
      <c r="M295" s="7">
        <f>IF($A295="","",INDEX(DayNames,WEEKDAY($A295,2)))</f>
        <v/>
      </c>
      <c r="N295" s="7">
        <f>IF($A295="","",IF(AND($G295="نعم",$H295="نعم"),INDEX(Reminders,4),IF($G295="نعم",INDEX(Reminders,2),IF($H295="نعم",INDEX(Reminders,3),INDEX(Reminders,1)))))</f>
        <v/>
      </c>
      <c r="O295" s="14">
        <f>IF($A295="","",$A295-WEEKDAY($A295,1)+1)</f>
        <v/>
      </c>
      <c r="P295" s="15">
        <f>IF($A295="","",IF($J295=INDEX(Outcomes,2),1,0))</f>
        <v/>
      </c>
      <c r="Q295" s="15">
        <f>IF($A295="","",IF(OR($J295=INDEX(Outcomes,2),$J295=INDEX(Outcomes,3)),1,0))</f>
        <v/>
      </c>
    </row>
    <row r="296">
      <c r="A296" s="12" t="n">
        <v>46264</v>
      </c>
      <c r="B296" s="4" t="inlineStr">
        <is>
          <t>ريناد الجبر</t>
        </is>
      </c>
      <c r="C296" s="4" t="inlineStr">
        <is>
          <t>050 577 7013</t>
        </is>
      </c>
      <c r="D296" s="4" t="inlineStr">
        <is>
          <t>د. خالد يوسف</t>
        </is>
      </c>
      <c r="E296" s="4" t="inlineStr">
        <is>
          <t>جلسة علاج طبيعي</t>
        </is>
      </c>
      <c r="F296" s="4" t="inlineStr">
        <is>
          <t>واتساب</t>
        </is>
      </c>
      <c r="G296" s="4" t="inlineStr">
        <is>
          <t>نعم</t>
        </is>
      </c>
      <c r="H296" s="4" t="inlineStr">
        <is>
          <t>لا</t>
        </is>
      </c>
      <c r="I296" s="4" t="inlineStr">
        <is>
          <t>نعم</t>
        </is>
      </c>
      <c r="J296" s="4" t="inlineStr">
        <is>
          <t>حضر</t>
        </is>
      </c>
      <c r="K296" s="12" t="n"/>
      <c r="L296" s="13" t="n"/>
      <c r="M296" s="7">
        <f>IF($A296="","",INDEX(DayNames,WEEKDAY($A296,2)))</f>
        <v/>
      </c>
      <c r="N296" s="7">
        <f>IF($A296="","",IF(AND($G296="نعم",$H296="نعم"),INDEX(Reminders,4),IF($G296="نعم",INDEX(Reminders,2),IF($H296="نعم",INDEX(Reminders,3),INDEX(Reminders,1)))))</f>
        <v/>
      </c>
      <c r="O296" s="14">
        <f>IF($A296="","",$A296-WEEKDAY($A296,1)+1)</f>
        <v/>
      </c>
      <c r="P296" s="15">
        <f>IF($A296="","",IF($J296=INDEX(Outcomes,2),1,0))</f>
        <v/>
      </c>
      <c r="Q296" s="15">
        <f>IF($A296="","",IF(OR($J296=INDEX(Outcomes,2),$J296=INDEX(Outcomes,3)),1,0))</f>
        <v/>
      </c>
    </row>
    <row r="297">
      <c r="A297" s="12" t="n">
        <v>46264</v>
      </c>
      <c r="B297" s="4" t="inlineStr">
        <is>
          <t>بشاير اليامي</t>
        </is>
      </c>
      <c r="C297" s="4" t="inlineStr">
        <is>
          <t>050 301 3323</t>
        </is>
      </c>
      <c r="D297" s="4" t="inlineStr">
        <is>
          <t>د. ليلى القحطاني</t>
        </is>
      </c>
      <c r="E297" s="4" t="inlineStr">
        <is>
          <t>جلسة ليزر</t>
        </is>
      </c>
      <c r="F297" s="4" t="inlineStr">
        <is>
          <t>إنستغرام</t>
        </is>
      </c>
      <c r="G297" s="4" t="inlineStr">
        <is>
          <t>نعم</t>
        </is>
      </c>
      <c r="H297" s="4" t="inlineStr">
        <is>
          <t>لا</t>
        </is>
      </c>
      <c r="I297" s="4" t="inlineStr">
        <is>
          <t>نعم</t>
        </is>
      </c>
      <c r="J297" s="4" t="inlineStr">
        <is>
          <t>حضر</t>
        </is>
      </c>
      <c r="K297" s="12" t="n"/>
      <c r="L297" s="13" t="n"/>
      <c r="M297" s="7">
        <f>IF($A297="","",INDEX(DayNames,WEEKDAY($A297,2)))</f>
        <v/>
      </c>
      <c r="N297" s="7">
        <f>IF($A297="","",IF(AND($G297="نعم",$H297="نعم"),INDEX(Reminders,4),IF($G297="نعم",INDEX(Reminders,2),IF($H297="نعم",INDEX(Reminders,3),INDEX(Reminders,1)))))</f>
        <v/>
      </c>
      <c r="O297" s="14">
        <f>IF($A297="","",$A297-WEEKDAY($A297,1)+1)</f>
        <v/>
      </c>
      <c r="P297" s="15">
        <f>IF($A297="","",IF($J297=INDEX(Outcomes,2),1,0))</f>
        <v/>
      </c>
      <c r="Q297" s="15">
        <f>IF($A297="","",IF(OR($J297=INDEX(Outcomes,2),$J297=INDEX(Outcomes,3)),1,0))</f>
        <v/>
      </c>
    </row>
    <row r="298">
      <c r="A298" s="12" t="n">
        <v>46264</v>
      </c>
      <c r="B298" s="4" t="inlineStr">
        <is>
          <t>وعد الأحمد</t>
        </is>
      </c>
      <c r="C298" s="4" t="inlineStr">
        <is>
          <t>055 944 2844</t>
        </is>
      </c>
      <c r="D298" s="4" t="inlineStr">
        <is>
          <t>د. محمد عادل</t>
        </is>
      </c>
      <c r="E298" s="4" t="inlineStr">
        <is>
          <t>تنظيف بشرة</t>
        </is>
      </c>
      <c r="F298" s="4" t="inlineStr">
        <is>
          <t>واتساب</t>
        </is>
      </c>
      <c r="G298" s="4" t="inlineStr">
        <is>
          <t>نعم</t>
        </is>
      </c>
      <c r="H298" s="4" t="inlineStr">
        <is>
          <t>لا</t>
        </is>
      </c>
      <c r="I298" s="4" t="inlineStr">
        <is>
          <t>نعم</t>
        </is>
      </c>
      <c r="J298" s="4" t="inlineStr">
        <is>
          <t>حضر</t>
        </is>
      </c>
      <c r="K298" s="12" t="n"/>
      <c r="L298" s="13" t="n"/>
      <c r="M298" s="7">
        <f>IF($A298="","",INDEX(DayNames,WEEKDAY($A298,2)))</f>
        <v/>
      </c>
      <c r="N298" s="7">
        <f>IF($A298="","",IF(AND($G298="نعم",$H298="نعم"),INDEX(Reminders,4),IF($G298="نعم",INDEX(Reminders,2),IF($H298="نعم",INDEX(Reminders,3),INDEX(Reminders,1)))))</f>
        <v/>
      </c>
      <c r="O298" s="14">
        <f>IF($A298="","",$A298-WEEKDAY($A298,1)+1)</f>
        <v/>
      </c>
      <c r="P298" s="15">
        <f>IF($A298="","",IF($J298=INDEX(Outcomes,2),1,0))</f>
        <v/>
      </c>
      <c r="Q298" s="15">
        <f>IF($A298="","",IF(OR($J298=INDEX(Outcomes,2),$J298=INDEX(Outcomes,3)),1,0))</f>
        <v/>
      </c>
    </row>
    <row r="299">
      <c r="A299" s="12" t="n">
        <v>46264</v>
      </c>
      <c r="B299" s="4" t="inlineStr">
        <is>
          <t>مها السديري</t>
        </is>
      </c>
      <c r="C299" s="4" t="inlineStr">
        <is>
          <t>054 618 2053</t>
        </is>
      </c>
      <c r="D299" s="4" t="inlineStr">
        <is>
          <t>د. محمد عادل</t>
        </is>
      </c>
      <c r="E299" s="4" t="inlineStr">
        <is>
          <t>جلسة علاج طبيعي</t>
        </is>
      </c>
      <c r="F299" s="4" t="inlineStr">
        <is>
          <t>هاتف</t>
        </is>
      </c>
      <c r="G299" s="4" t="inlineStr">
        <is>
          <t>نعم</t>
        </is>
      </c>
      <c r="H299" s="4" t="inlineStr">
        <is>
          <t>لا</t>
        </is>
      </c>
      <c r="I299" s="4" t="inlineStr">
        <is>
          <t>نعم</t>
        </is>
      </c>
      <c r="J299" s="4" t="inlineStr">
        <is>
          <t>حضر</t>
        </is>
      </c>
      <c r="K299" s="12" t="n"/>
      <c r="L299" s="13" t="n"/>
      <c r="M299" s="7">
        <f>IF($A299="","",INDEX(DayNames,WEEKDAY($A299,2)))</f>
        <v/>
      </c>
      <c r="N299" s="7">
        <f>IF($A299="","",IF(AND($G299="نعم",$H299="نعم"),INDEX(Reminders,4),IF($G299="نعم",INDEX(Reminders,2),IF($H299="نعم",INDEX(Reminders,3),INDEX(Reminders,1)))))</f>
        <v/>
      </c>
      <c r="O299" s="14">
        <f>IF($A299="","",$A299-WEEKDAY($A299,1)+1)</f>
        <v/>
      </c>
      <c r="P299" s="15">
        <f>IF($A299="","",IF($J299=INDEX(Outcomes,2),1,0))</f>
        <v/>
      </c>
      <c r="Q299" s="15">
        <f>IF($A299="","",IF(OR($J299=INDEX(Outcomes,2),$J299=INDEX(Outcomes,3)),1,0))</f>
        <v/>
      </c>
    </row>
    <row r="300">
      <c r="A300" s="12" t="n">
        <v>46264</v>
      </c>
      <c r="B300" s="4" t="inlineStr">
        <is>
          <t>عبدالعزيز الفهد</t>
        </is>
      </c>
      <c r="C300" s="4" t="inlineStr">
        <is>
          <t>054 707 3548</t>
        </is>
      </c>
      <c r="D300" s="4" t="inlineStr">
        <is>
          <t>د. خالد يوسف</t>
        </is>
      </c>
      <c r="E300" s="4" t="inlineStr">
        <is>
          <t>حقن فيلر</t>
        </is>
      </c>
      <c r="F300" s="4" t="inlineStr">
        <is>
          <t>واتساب</t>
        </is>
      </c>
      <c r="G300" s="4" t="inlineStr">
        <is>
          <t>نعم</t>
        </is>
      </c>
      <c r="H300" s="4" t="inlineStr">
        <is>
          <t>لا</t>
        </is>
      </c>
      <c r="I300" s="4" t="inlineStr">
        <is>
          <t>نعم</t>
        </is>
      </c>
      <c r="J300" s="4" t="inlineStr">
        <is>
          <t>حضر</t>
        </is>
      </c>
      <c r="K300" s="12" t="n"/>
      <c r="L300" s="13" t="n"/>
      <c r="M300" s="7">
        <f>IF($A300="","",INDEX(DayNames,WEEKDAY($A300,2)))</f>
        <v/>
      </c>
      <c r="N300" s="7">
        <f>IF($A300="","",IF(AND($G300="نعم",$H300="نعم"),INDEX(Reminders,4),IF($G300="نعم",INDEX(Reminders,2),IF($H300="نعم",INDEX(Reminders,3),INDEX(Reminders,1)))))</f>
        <v/>
      </c>
      <c r="O300" s="14">
        <f>IF($A300="","",$A300-WEEKDAY($A300,1)+1)</f>
        <v/>
      </c>
      <c r="P300" s="15">
        <f>IF($A300="","",IF($J300=INDEX(Outcomes,2),1,0))</f>
        <v/>
      </c>
      <c r="Q300" s="15">
        <f>IF($A300="","",IF(OR($J300=INDEX(Outcomes,2),$J300=INDEX(Outcomes,3)),1,0))</f>
        <v/>
      </c>
    </row>
    <row r="301">
      <c r="A301" s="12" t="n">
        <v>46264</v>
      </c>
      <c r="B301" s="4" t="inlineStr">
        <is>
          <t>بشاير اليامي</t>
        </is>
      </c>
      <c r="C301" s="4" t="inlineStr">
        <is>
          <t>050 313 1522</t>
        </is>
      </c>
      <c r="D301" s="4" t="inlineStr">
        <is>
          <t>د. ليلى القحطاني</t>
        </is>
      </c>
      <c r="E301" s="4" t="inlineStr">
        <is>
          <t>حقن فيلر</t>
        </is>
      </c>
      <c r="F301" s="4" t="inlineStr">
        <is>
          <t>تحويل من طبيب</t>
        </is>
      </c>
      <c r="G301" s="4" t="inlineStr">
        <is>
          <t>نعم</t>
        </is>
      </c>
      <c r="H301" s="4" t="inlineStr">
        <is>
          <t>لا</t>
        </is>
      </c>
      <c r="I301" s="4" t="inlineStr">
        <is>
          <t>لا</t>
        </is>
      </c>
      <c r="J301" s="4" t="inlineStr">
        <is>
          <t>غياب</t>
        </is>
      </c>
      <c r="K301" s="12" t="n"/>
      <c r="L301" s="13" t="n"/>
      <c r="M301" s="7">
        <f>IF($A301="","",INDEX(DayNames,WEEKDAY($A301,2)))</f>
        <v/>
      </c>
      <c r="N301" s="7">
        <f>IF($A301="","",IF(AND($G301="نعم",$H301="نعم"),INDEX(Reminders,4),IF($G301="نعم",INDEX(Reminders,2),IF($H301="نعم",INDEX(Reminders,3),INDEX(Reminders,1)))))</f>
        <v/>
      </c>
      <c r="O301" s="14">
        <f>IF($A301="","",$A301-WEEKDAY($A301,1)+1)</f>
        <v/>
      </c>
      <c r="P301" s="15">
        <f>IF($A301="","",IF($J301=INDEX(Outcomes,2),1,0))</f>
        <v/>
      </c>
      <c r="Q301" s="15">
        <f>IF($A301="","",IF(OR($J301=INDEX(Outcomes,2),$J301=INDEX(Outcomes,3)),1,0))</f>
        <v/>
      </c>
    </row>
    <row r="302">
      <c r="A302" s="12" t="n">
        <v>46264</v>
      </c>
      <c r="B302" s="4" t="inlineStr">
        <is>
          <t>نجلاء الشريف</t>
        </is>
      </c>
      <c r="C302" s="4" t="inlineStr">
        <is>
          <t>054 561 9742</t>
        </is>
      </c>
      <c r="D302" s="4" t="inlineStr">
        <is>
          <t>د. أحمد منصور</t>
        </is>
      </c>
      <c r="E302" s="4" t="inlineStr">
        <is>
          <t>كشف متابعة</t>
        </is>
      </c>
      <c r="F302" s="4" t="inlineStr">
        <is>
          <t>إنستغرام</t>
        </is>
      </c>
      <c r="G302" s="4" t="inlineStr">
        <is>
          <t>نعم</t>
        </is>
      </c>
      <c r="H302" s="4" t="inlineStr">
        <is>
          <t>لا</t>
        </is>
      </c>
      <c r="I302" s="4" t="inlineStr">
        <is>
          <t>نعم</t>
        </is>
      </c>
      <c r="J302" s="4" t="inlineStr">
        <is>
          <t>حضر</t>
        </is>
      </c>
      <c r="K302" s="12" t="n"/>
      <c r="L302" s="13" t="n"/>
      <c r="M302" s="7">
        <f>IF($A302="","",INDEX(DayNames,WEEKDAY($A302,2)))</f>
        <v/>
      </c>
      <c r="N302" s="7">
        <f>IF($A302="","",IF(AND($G302="نعم",$H302="نعم"),INDEX(Reminders,4),IF($G302="نعم",INDEX(Reminders,2),IF($H302="نعم",INDEX(Reminders,3),INDEX(Reminders,1)))))</f>
        <v/>
      </c>
      <c r="O302" s="14">
        <f>IF($A302="","",$A302-WEEKDAY($A302,1)+1)</f>
        <v/>
      </c>
      <c r="P302" s="15">
        <f>IF($A302="","",IF($J302=INDEX(Outcomes,2),1,0))</f>
        <v/>
      </c>
      <c r="Q302" s="15">
        <f>IF($A302="","",IF(OR($J302=INDEX(Outcomes,2),$J302=INDEX(Outcomes,3)),1,0))</f>
        <v/>
      </c>
    </row>
    <row r="303">
      <c r="A303" s="12" t="n">
        <v>46264</v>
      </c>
      <c r="B303" s="4" t="inlineStr">
        <is>
          <t>تهاني الزامل</t>
        </is>
      </c>
      <c r="C303" s="4" t="inlineStr">
        <is>
          <t>050 292 3455</t>
        </is>
      </c>
      <c r="D303" s="4" t="inlineStr">
        <is>
          <t>د. ليلى القحطاني</t>
        </is>
      </c>
      <c r="E303" s="4" t="inlineStr">
        <is>
          <t>جلسة ليزر</t>
        </is>
      </c>
      <c r="F303" s="4" t="inlineStr">
        <is>
          <t>الموقع الإلكتروني</t>
        </is>
      </c>
      <c r="G303" s="4" t="inlineStr">
        <is>
          <t>نعم</t>
        </is>
      </c>
      <c r="H303" s="4" t="inlineStr">
        <is>
          <t>لا</t>
        </is>
      </c>
      <c r="I303" s="4" t="inlineStr">
        <is>
          <t>لا</t>
        </is>
      </c>
      <c r="J303" s="4" t="inlineStr">
        <is>
          <t>حضر</t>
        </is>
      </c>
      <c r="K303" s="12" t="n"/>
      <c r="L303" s="13" t="n">
        <v>200</v>
      </c>
      <c r="M303" s="7">
        <f>IF($A303="","",INDEX(DayNames,WEEKDAY($A303,2)))</f>
        <v/>
      </c>
      <c r="N303" s="7">
        <f>IF($A303="","",IF(AND($G303="نعم",$H303="نعم"),INDEX(Reminders,4),IF($G303="نعم",INDEX(Reminders,2),IF($H303="نعم",INDEX(Reminders,3),INDEX(Reminders,1)))))</f>
        <v/>
      </c>
      <c r="O303" s="14">
        <f>IF($A303="","",$A303-WEEKDAY($A303,1)+1)</f>
        <v/>
      </c>
      <c r="P303" s="15">
        <f>IF($A303="","",IF($J303=INDEX(Outcomes,2),1,0))</f>
        <v/>
      </c>
      <c r="Q303" s="15">
        <f>IF($A303="","",IF(OR($J303=INDEX(Outcomes,2),$J303=INDEX(Outcomes,3)),1,0))</f>
        <v/>
      </c>
    </row>
    <row r="304">
      <c r="A304" s="12" t="n">
        <v>46264</v>
      </c>
      <c r="B304" s="4" t="inlineStr">
        <is>
          <t>سمر العيسى</t>
        </is>
      </c>
      <c r="C304" s="4" t="inlineStr">
        <is>
          <t>054 999 3316</t>
        </is>
      </c>
      <c r="D304" s="4" t="inlineStr">
        <is>
          <t>د. أحمد منصور</t>
        </is>
      </c>
      <c r="E304" s="4" t="inlineStr">
        <is>
          <t>جلسة ليزر</t>
        </is>
      </c>
      <c r="F304" s="4" t="inlineStr">
        <is>
          <t>إنستغرام</t>
        </is>
      </c>
      <c r="G304" s="4" t="inlineStr">
        <is>
          <t>نعم</t>
        </is>
      </c>
      <c r="H304" s="4" t="inlineStr">
        <is>
          <t>لا</t>
        </is>
      </c>
      <c r="I304" s="4" t="inlineStr">
        <is>
          <t>نعم</t>
        </is>
      </c>
      <c r="J304" s="4" t="inlineStr">
        <is>
          <t>حضر</t>
        </is>
      </c>
      <c r="K304" s="12" t="n"/>
      <c r="L304" s="13" t="n"/>
      <c r="M304" s="7">
        <f>IF($A304="","",INDEX(DayNames,WEEKDAY($A304,2)))</f>
        <v/>
      </c>
      <c r="N304" s="7">
        <f>IF($A304="","",IF(AND($G304="نعم",$H304="نعم"),INDEX(Reminders,4),IF($G304="نعم",INDEX(Reminders,2),IF($H304="نعم",INDEX(Reminders,3),INDEX(Reminders,1)))))</f>
        <v/>
      </c>
      <c r="O304" s="14">
        <f>IF($A304="","",$A304-WEEKDAY($A304,1)+1)</f>
        <v/>
      </c>
      <c r="P304" s="15">
        <f>IF($A304="","",IF($J304=INDEX(Outcomes,2),1,0))</f>
        <v/>
      </c>
      <c r="Q304" s="15">
        <f>IF($A304="","",IF(OR($J304=INDEX(Outcomes,2),$J304=INDEX(Outcomes,3)),1,0))</f>
        <v/>
      </c>
    </row>
    <row r="305">
      <c r="A305" s="12" t="n">
        <v>46264</v>
      </c>
      <c r="B305" s="4" t="inlineStr">
        <is>
          <t>حسام المحمدي</t>
        </is>
      </c>
      <c r="C305" s="4" t="inlineStr">
        <is>
          <t>054 212 6664</t>
        </is>
      </c>
      <c r="D305" s="4" t="inlineStr">
        <is>
          <t>د. سارة الحربي</t>
        </is>
      </c>
      <c r="E305" s="4" t="inlineStr">
        <is>
          <t>تنظيف بشرة</t>
        </is>
      </c>
      <c r="F305" s="4" t="inlineStr">
        <is>
          <t>هاتف</t>
        </is>
      </c>
      <c r="G305" s="4" t="inlineStr">
        <is>
          <t>نعم</t>
        </is>
      </c>
      <c r="H305" s="4" t="inlineStr">
        <is>
          <t>لا</t>
        </is>
      </c>
      <c r="I305" s="4" t="inlineStr">
        <is>
          <t>نعم</t>
        </is>
      </c>
      <c r="J305" s="4" t="inlineStr">
        <is>
          <t>حضر</t>
        </is>
      </c>
      <c r="K305" s="12" t="n"/>
      <c r="L305" s="13" t="n"/>
      <c r="M305" s="7">
        <f>IF($A305="","",INDEX(DayNames,WEEKDAY($A305,2)))</f>
        <v/>
      </c>
      <c r="N305" s="7">
        <f>IF($A305="","",IF(AND($G305="نعم",$H305="نعم"),INDEX(Reminders,4),IF($G305="نعم",INDEX(Reminders,2),IF($H305="نعم",INDEX(Reminders,3),INDEX(Reminders,1)))))</f>
        <v/>
      </c>
      <c r="O305" s="14">
        <f>IF($A305="","",$A305-WEEKDAY($A305,1)+1)</f>
        <v/>
      </c>
      <c r="P305" s="15">
        <f>IF($A305="","",IF($J305=INDEX(Outcomes,2),1,0))</f>
        <v/>
      </c>
      <c r="Q305" s="15">
        <f>IF($A305="","",IF(OR($J305=INDEX(Outcomes,2),$J305=INDEX(Outcomes,3)),1,0))</f>
        <v/>
      </c>
    </row>
    <row r="306">
      <c r="A306" s="12" t="n">
        <v>46264</v>
      </c>
      <c r="B306" s="4" t="inlineStr">
        <is>
          <t>تهاني الزامل</t>
        </is>
      </c>
      <c r="C306" s="4" t="inlineStr">
        <is>
          <t>053 232 5590</t>
        </is>
      </c>
      <c r="D306" s="4" t="inlineStr">
        <is>
          <t>د. أحمد منصور</t>
        </is>
      </c>
      <c r="E306" s="4" t="inlineStr">
        <is>
          <t>جلسة علاج طبيعي</t>
        </is>
      </c>
      <c r="F306" s="4" t="inlineStr">
        <is>
          <t>واتساب</t>
        </is>
      </c>
      <c r="G306" s="4" t="inlineStr">
        <is>
          <t>نعم</t>
        </is>
      </c>
      <c r="H306" s="4" t="inlineStr">
        <is>
          <t>لا</t>
        </is>
      </c>
      <c r="I306" s="4" t="inlineStr">
        <is>
          <t>نعم</t>
        </is>
      </c>
      <c r="J306" s="4" t="inlineStr">
        <is>
          <t>حضر</t>
        </is>
      </c>
      <c r="K306" s="12" t="n"/>
      <c r="L306" s="13" t="n"/>
      <c r="M306" s="7">
        <f>IF($A306="","",INDEX(DayNames,WEEKDAY($A306,2)))</f>
        <v/>
      </c>
      <c r="N306" s="7">
        <f>IF($A306="","",IF(AND($G306="نعم",$H306="نعم"),INDEX(Reminders,4),IF($G306="نعم",INDEX(Reminders,2),IF($H306="نعم",INDEX(Reminders,3),INDEX(Reminders,1)))))</f>
        <v/>
      </c>
      <c r="O306" s="14">
        <f>IF($A306="","",$A306-WEEKDAY($A306,1)+1)</f>
        <v/>
      </c>
      <c r="P306" s="15">
        <f>IF($A306="","",IF($J306=INDEX(Outcomes,2),1,0))</f>
        <v/>
      </c>
      <c r="Q306" s="15">
        <f>IF($A306="","",IF(OR($J306=INDEX(Outcomes,2),$J306=INDEX(Outcomes,3)),1,0))</f>
        <v/>
      </c>
    </row>
    <row r="307">
      <c r="A307" s="12" t="n">
        <v>46265</v>
      </c>
      <c r="B307" s="4" t="inlineStr">
        <is>
          <t>إبراهيم الشايع</t>
        </is>
      </c>
      <c r="C307" s="4" t="inlineStr">
        <is>
          <t>054 100 8450</t>
        </is>
      </c>
      <c r="D307" s="4" t="inlineStr">
        <is>
          <t>د. سارة الحربي</t>
        </is>
      </c>
      <c r="E307" s="4" t="inlineStr">
        <is>
          <t>جلسة علاج طبيعي</t>
        </is>
      </c>
      <c r="F307" s="4" t="inlineStr">
        <is>
          <t>الموقع الإلكتروني</t>
        </is>
      </c>
      <c r="G307" s="4" t="inlineStr">
        <is>
          <t>نعم</t>
        </is>
      </c>
      <c r="H307" s="4" t="inlineStr">
        <is>
          <t>لا</t>
        </is>
      </c>
      <c r="I307" s="4" t="inlineStr">
        <is>
          <t>نعم</t>
        </is>
      </c>
      <c r="J307" s="4" t="inlineStr">
        <is>
          <t>حضر</t>
        </is>
      </c>
      <c r="K307" s="12" t="n"/>
      <c r="L307" s="13" t="n"/>
      <c r="M307" s="7">
        <f>IF($A307="","",INDEX(DayNames,WEEKDAY($A307,2)))</f>
        <v/>
      </c>
      <c r="N307" s="7">
        <f>IF($A307="","",IF(AND($G307="نعم",$H307="نعم"),INDEX(Reminders,4),IF($G307="نعم",INDEX(Reminders,2),IF($H307="نعم",INDEX(Reminders,3),INDEX(Reminders,1)))))</f>
        <v/>
      </c>
      <c r="O307" s="14">
        <f>IF($A307="","",$A307-WEEKDAY($A307,1)+1)</f>
        <v/>
      </c>
      <c r="P307" s="15">
        <f>IF($A307="","",IF($J307=INDEX(Outcomes,2),1,0))</f>
        <v/>
      </c>
      <c r="Q307" s="15">
        <f>IF($A307="","",IF(OR($J307=INDEX(Outcomes,2),$J307=INDEX(Outcomes,3)),1,0))</f>
        <v/>
      </c>
    </row>
    <row r="308">
      <c r="A308" s="12" t="n">
        <v>46265</v>
      </c>
      <c r="B308" s="4" t="inlineStr">
        <is>
          <t>راكان العجمي</t>
        </is>
      </c>
      <c r="C308" s="4" t="inlineStr">
        <is>
          <t>055 915 8272</t>
        </is>
      </c>
      <c r="D308" s="4" t="inlineStr">
        <is>
          <t>د. سارة الحربي</t>
        </is>
      </c>
      <c r="E308" s="4" t="inlineStr">
        <is>
          <t>جلسة علاج طبيعي</t>
        </is>
      </c>
      <c r="F308" s="4" t="inlineStr">
        <is>
          <t>واتساب</t>
        </is>
      </c>
      <c r="G308" s="4" t="inlineStr">
        <is>
          <t>نعم</t>
        </is>
      </c>
      <c r="H308" s="4" t="inlineStr">
        <is>
          <t>لا</t>
        </is>
      </c>
      <c r="I308" s="4" t="inlineStr">
        <is>
          <t>نعم</t>
        </is>
      </c>
      <c r="J308" s="4" t="inlineStr">
        <is>
          <t>حضر</t>
        </is>
      </c>
      <c r="K308" s="12" t="n"/>
      <c r="L308" s="13" t="n"/>
      <c r="M308" s="7">
        <f>IF($A308="","",INDEX(DayNames,WEEKDAY($A308,2)))</f>
        <v/>
      </c>
      <c r="N308" s="7">
        <f>IF($A308="","",IF(AND($G308="نعم",$H308="نعم"),INDEX(Reminders,4),IF($G308="نعم",INDEX(Reminders,2),IF($H308="نعم",INDEX(Reminders,3),INDEX(Reminders,1)))))</f>
        <v/>
      </c>
      <c r="O308" s="14">
        <f>IF($A308="","",$A308-WEEKDAY($A308,1)+1)</f>
        <v/>
      </c>
      <c r="P308" s="15">
        <f>IF($A308="","",IF($J308=INDEX(Outcomes,2),1,0))</f>
        <v/>
      </c>
      <c r="Q308" s="15">
        <f>IF($A308="","",IF(OR($J308=INDEX(Outcomes,2),$J308=INDEX(Outcomes,3)),1,0))</f>
        <v/>
      </c>
    </row>
    <row r="309">
      <c r="A309" s="12" t="n">
        <v>46265</v>
      </c>
      <c r="B309" s="4" t="inlineStr">
        <is>
          <t>سامي الغنام</t>
        </is>
      </c>
      <c r="C309" s="4" t="inlineStr">
        <is>
          <t>053 194 5723</t>
        </is>
      </c>
      <c r="D309" s="4" t="inlineStr">
        <is>
          <t>د. محمد عادل</t>
        </is>
      </c>
      <c r="E309" s="4" t="inlineStr">
        <is>
          <t>تنظيف بشرة</t>
        </is>
      </c>
      <c r="F309" s="4" t="inlineStr">
        <is>
          <t>واتساب</t>
        </is>
      </c>
      <c r="G309" s="4" t="inlineStr">
        <is>
          <t>نعم</t>
        </is>
      </c>
      <c r="H309" s="4" t="inlineStr">
        <is>
          <t>لا</t>
        </is>
      </c>
      <c r="I309" s="4" t="inlineStr">
        <is>
          <t>نعم</t>
        </is>
      </c>
      <c r="J309" s="4" t="inlineStr">
        <is>
          <t>حضر</t>
        </is>
      </c>
      <c r="K309" s="12" t="n"/>
      <c r="L309" s="13" t="n"/>
      <c r="M309" s="7">
        <f>IF($A309="","",INDEX(DayNames,WEEKDAY($A309,2)))</f>
        <v/>
      </c>
      <c r="N309" s="7">
        <f>IF($A309="","",IF(AND($G309="نعم",$H309="نعم"),INDEX(Reminders,4),IF($G309="نعم",INDEX(Reminders,2),IF($H309="نعم",INDEX(Reminders,3),INDEX(Reminders,1)))))</f>
        <v/>
      </c>
      <c r="O309" s="14">
        <f>IF($A309="","",$A309-WEEKDAY($A309,1)+1)</f>
        <v/>
      </c>
      <c r="P309" s="15">
        <f>IF($A309="","",IF($J309=INDEX(Outcomes,2),1,0))</f>
        <v/>
      </c>
      <c r="Q309" s="15">
        <f>IF($A309="","",IF(OR($J309=INDEX(Outcomes,2),$J309=INDEX(Outcomes,3)),1,0))</f>
        <v/>
      </c>
    </row>
    <row r="310">
      <c r="A310" s="12" t="n">
        <v>46265</v>
      </c>
      <c r="B310" s="4" t="inlineStr">
        <is>
          <t>شذى الحربي</t>
        </is>
      </c>
      <c r="C310" s="4" t="inlineStr">
        <is>
          <t>053 144 1706</t>
        </is>
      </c>
      <c r="D310" s="4" t="inlineStr">
        <is>
          <t>د. سارة الحربي</t>
        </is>
      </c>
      <c r="E310" s="4" t="inlineStr">
        <is>
          <t>جلسة علاج طبيعي</t>
        </is>
      </c>
      <c r="F310" s="4" t="inlineStr">
        <is>
          <t>تحويل من طبيب</t>
        </is>
      </c>
      <c r="G310" s="4" t="inlineStr">
        <is>
          <t>لا</t>
        </is>
      </c>
      <c r="H310" s="4" t="inlineStr">
        <is>
          <t>لا</t>
        </is>
      </c>
      <c r="I310" s="4" t="inlineStr">
        <is>
          <t>لا</t>
        </is>
      </c>
      <c r="J310" s="4" t="inlineStr">
        <is>
          <t>حضر</t>
        </is>
      </c>
      <c r="K310" s="12" t="n"/>
      <c r="L310" s="13" t="n"/>
      <c r="M310" s="7">
        <f>IF($A310="","",INDEX(DayNames,WEEKDAY($A310,2)))</f>
        <v/>
      </c>
      <c r="N310" s="7">
        <f>IF($A310="","",IF(AND($G310="نعم",$H310="نعم"),INDEX(Reminders,4),IF($G310="نعم",INDEX(Reminders,2),IF($H310="نعم",INDEX(Reminders,3),INDEX(Reminders,1)))))</f>
        <v/>
      </c>
      <c r="O310" s="14">
        <f>IF($A310="","",$A310-WEEKDAY($A310,1)+1)</f>
        <v/>
      </c>
      <c r="P310" s="15">
        <f>IF($A310="","",IF($J310=INDEX(Outcomes,2),1,0))</f>
        <v/>
      </c>
      <c r="Q310" s="15">
        <f>IF($A310="","",IF(OR($J310=INDEX(Outcomes,2),$J310=INDEX(Outcomes,3)),1,0))</f>
        <v/>
      </c>
    </row>
    <row r="311">
      <c r="A311" s="12" t="n">
        <v>46265</v>
      </c>
      <c r="B311" s="4" t="inlineStr">
        <is>
          <t>عبدالعزيز الفهد</t>
        </is>
      </c>
      <c r="C311" s="4" t="inlineStr">
        <is>
          <t>053 420 4263</t>
        </is>
      </c>
      <c r="D311" s="4" t="inlineStr">
        <is>
          <t>د. محمد عادل</t>
        </is>
      </c>
      <c r="E311" s="4" t="inlineStr">
        <is>
          <t>كشف استشاري</t>
        </is>
      </c>
      <c r="F311" s="4" t="inlineStr">
        <is>
          <t>هاتف</t>
        </is>
      </c>
      <c r="G311" s="4" t="inlineStr">
        <is>
          <t>نعم</t>
        </is>
      </c>
      <c r="H311" s="4" t="inlineStr">
        <is>
          <t>لا</t>
        </is>
      </c>
      <c r="I311" s="4" t="inlineStr">
        <is>
          <t>نعم</t>
        </is>
      </c>
      <c r="J311" s="4" t="inlineStr">
        <is>
          <t>حضر</t>
        </is>
      </c>
      <c r="K311" s="12" t="n"/>
      <c r="L311" s="13" t="n"/>
      <c r="M311" s="7">
        <f>IF($A311="","",INDEX(DayNames,WEEKDAY($A311,2)))</f>
        <v/>
      </c>
      <c r="N311" s="7">
        <f>IF($A311="","",IF(AND($G311="نعم",$H311="نعم"),INDEX(Reminders,4),IF($G311="نعم",INDEX(Reminders,2),IF($H311="نعم",INDEX(Reminders,3),INDEX(Reminders,1)))))</f>
        <v/>
      </c>
      <c r="O311" s="14">
        <f>IF($A311="","",$A311-WEEKDAY($A311,1)+1)</f>
        <v/>
      </c>
      <c r="P311" s="15">
        <f>IF($A311="","",IF($J311=INDEX(Outcomes,2),1,0))</f>
        <v/>
      </c>
      <c r="Q311" s="15">
        <f>IF($A311="","",IF(OR($J311=INDEX(Outcomes,2),$J311=INDEX(Outcomes,3)),1,0))</f>
        <v/>
      </c>
    </row>
    <row r="312">
      <c r="A312" s="12" t="n">
        <v>46265</v>
      </c>
      <c r="B312" s="4" t="inlineStr">
        <is>
          <t>مهند البراك</t>
        </is>
      </c>
      <c r="C312" s="4" t="inlineStr">
        <is>
          <t>054 604 2891</t>
        </is>
      </c>
      <c r="D312" s="4" t="inlineStr">
        <is>
          <t>د. أحمد منصور</t>
        </is>
      </c>
      <c r="E312" s="4" t="inlineStr">
        <is>
          <t>حقن فيلر</t>
        </is>
      </c>
      <c r="F312" s="4" t="inlineStr">
        <is>
          <t>إنستغرام</t>
        </is>
      </c>
      <c r="G312" s="4" t="inlineStr">
        <is>
          <t>نعم</t>
        </is>
      </c>
      <c r="H312" s="4" t="inlineStr">
        <is>
          <t>لا</t>
        </is>
      </c>
      <c r="I312" s="4" t="inlineStr">
        <is>
          <t>لا</t>
        </is>
      </c>
      <c r="J312" s="4" t="inlineStr">
        <is>
          <t>غياب</t>
        </is>
      </c>
      <c r="K312" s="12" t="n"/>
      <c r="L312" s="13" t="n"/>
      <c r="M312" s="7">
        <f>IF($A312="","",INDEX(DayNames,WEEKDAY($A312,2)))</f>
        <v/>
      </c>
      <c r="N312" s="7">
        <f>IF($A312="","",IF(AND($G312="نعم",$H312="نعم"),INDEX(Reminders,4),IF($G312="نعم",INDEX(Reminders,2),IF($H312="نعم",INDEX(Reminders,3),INDEX(Reminders,1)))))</f>
        <v/>
      </c>
      <c r="O312" s="14">
        <f>IF($A312="","",$A312-WEEKDAY($A312,1)+1)</f>
        <v/>
      </c>
      <c r="P312" s="15">
        <f>IF($A312="","",IF($J312=INDEX(Outcomes,2),1,0))</f>
        <v/>
      </c>
      <c r="Q312" s="15">
        <f>IF($A312="","",IF(OR($J312=INDEX(Outcomes,2),$J312=INDEX(Outcomes,3)),1,0))</f>
        <v/>
      </c>
    </row>
    <row r="313">
      <c r="A313" s="12" t="n">
        <v>46265</v>
      </c>
      <c r="B313" s="4" t="inlineStr">
        <is>
          <t>حسام المحمدي</t>
        </is>
      </c>
      <c r="C313" s="4" t="inlineStr">
        <is>
          <t>050 676 6983</t>
        </is>
      </c>
      <c r="D313" s="4" t="inlineStr">
        <is>
          <t>د. خالد يوسف</t>
        </is>
      </c>
      <c r="E313" s="4" t="inlineStr">
        <is>
          <t>كشف متابعة</t>
        </is>
      </c>
      <c r="F313" s="4" t="inlineStr">
        <is>
          <t>الموقع الإلكتروني</t>
        </is>
      </c>
      <c r="G313" s="4" t="inlineStr">
        <is>
          <t>نعم</t>
        </is>
      </c>
      <c r="H313" s="4" t="inlineStr">
        <is>
          <t>لا</t>
        </is>
      </c>
      <c r="I313" s="4" t="inlineStr">
        <is>
          <t>نعم</t>
        </is>
      </c>
      <c r="J313" s="4" t="inlineStr">
        <is>
          <t>حضر</t>
        </is>
      </c>
      <c r="K313" s="12" t="n"/>
      <c r="L313" s="13" t="n"/>
      <c r="M313" s="7">
        <f>IF($A313="","",INDEX(DayNames,WEEKDAY($A313,2)))</f>
        <v/>
      </c>
      <c r="N313" s="7">
        <f>IF($A313="","",IF(AND($G313="نعم",$H313="نعم"),INDEX(Reminders,4),IF($G313="نعم",INDEX(Reminders,2),IF($H313="نعم",INDEX(Reminders,3),INDEX(Reminders,1)))))</f>
        <v/>
      </c>
      <c r="O313" s="14">
        <f>IF($A313="","",$A313-WEEKDAY($A313,1)+1)</f>
        <v/>
      </c>
      <c r="P313" s="15">
        <f>IF($A313="","",IF($J313=INDEX(Outcomes,2),1,0))</f>
        <v/>
      </c>
      <c r="Q313" s="15">
        <f>IF($A313="","",IF(OR($J313=INDEX(Outcomes,2),$J313=INDEX(Outcomes,3)),1,0))</f>
        <v/>
      </c>
    </row>
    <row r="314">
      <c r="A314" s="12" t="n">
        <v>46265</v>
      </c>
      <c r="B314" s="4" t="inlineStr">
        <is>
          <t>فيصل المري</t>
        </is>
      </c>
      <c r="C314" s="4" t="inlineStr">
        <is>
          <t>050 557 9533</t>
        </is>
      </c>
      <c r="D314" s="4" t="inlineStr">
        <is>
          <t>د. أحمد منصور</t>
        </is>
      </c>
      <c r="E314" s="4" t="inlineStr">
        <is>
          <t>جلسة ليزر</t>
        </is>
      </c>
      <c r="F314" s="4" t="inlineStr">
        <is>
          <t>هاتف</t>
        </is>
      </c>
      <c r="G314" s="4" t="inlineStr">
        <is>
          <t>نعم</t>
        </is>
      </c>
      <c r="H314" s="4" t="inlineStr">
        <is>
          <t>لا</t>
        </is>
      </c>
      <c r="I314" s="4" t="inlineStr">
        <is>
          <t>نعم</t>
        </is>
      </c>
      <c r="J314" s="4" t="inlineStr">
        <is>
          <t>حضر</t>
        </is>
      </c>
      <c r="K314" s="12" t="n"/>
      <c r="L314" s="13" t="n"/>
      <c r="M314" s="7">
        <f>IF($A314="","",INDEX(DayNames,WEEKDAY($A314,2)))</f>
        <v/>
      </c>
      <c r="N314" s="7">
        <f>IF($A314="","",IF(AND($G314="نعم",$H314="نعم"),INDEX(Reminders,4),IF($G314="نعم",INDEX(Reminders,2),IF($H314="نعم",INDEX(Reminders,3),INDEX(Reminders,1)))))</f>
        <v/>
      </c>
      <c r="O314" s="14">
        <f>IF($A314="","",$A314-WEEKDAY($A314,1)+1)</f>
        <v/>
      </c>
      <c r="P314" s="15">
        <f>IF($A314="","",IF($J314=INDEX(Outcomes,2),1,0))</f>
        <v/>
      </c>
      <c r="Q314" s="15">
        <f>IF($A314="","",IF(OR($J314=INDEX(Outcomes,2),$J314=INDEX(Outcomes,3)),1,0))</f>
        <v/>
      </c>
    </row>
    <row r="315">
      <c r="A315" s="12" t="n">
        <v>46265</v>
      </c>
      <c r="B315" s="4" t="inlineStr">
        <is>
          <t>إبراهيم الشايع</t>
        </is>
      </c>
      <c r="C315" s="4" t="inlineStr">
        <is>
          <t>054 179 9380</t>
        </is>
      </c>
      <c r="D315" s="4" t="inlineStr">
        <is>
          <t>د. سارة الحربي</t>
        </is>
      </c>
      <c r="E315" s="4" t="inlineStr">
        <is>
          <t>جلسة ليزر</t>
        </is>
      </c>
      <c r="F315" s="4" t="inlineStr">
        <is>
          <t>الموقع الإلكتروني</t>
        </is>
      </c>
      <c r="G315" s="4" t="inlineStr">
        <is>
          <t>نعم</t>
        </is>
      </c>
      <c r="H315" s="4" t="inlineStr">
        <is>
          <t>لا</t>
        </is>
      </c>
      <c r="I315" s="4" t="inlineStr">
        <is>
          <t>نعم</t>
        </is>
      </c>
      <c r="J315" s="4" t="inlineStr">
        <is>
          <t>حضر</t>
        </is>
      </c>
      <c r="K315" s="12" t="n"/>
      <c r="L315" s="13" t="n"/>
      <c r="M315" s="7">
        <f>IF($A315="","",INDEX(DayNames,WEEKDAY($A315,2)))</f>
        <v/>
      </c>
      <c r="N315" s="7">
        <f>IF($A315="","",IF(AND($G315="نعم",$H315="نعم"),INDEX(Reminders,4),IF($G315="نعم",INDEX(Reminders,2),IF($H315="نعم",INDEX(Reminders,3),INDEX(Reminders,1)))))</f>
        <v/>
      </c>
      <c r="O315" s="14">
        <f>IF($A315="","",$A315-WEEKDAY($A315,1)+1)</f>
        <v/>
      </c>
      <c r="P315" s="15">
        <f>IF($A315="","",IF($J315=INDEX(Outcomes,2),1,0))</f>
        <v/>
      </c>
      <c r="Q315" s="15">
        <f>IF($A315="","",IF(OR($J315=INDEX(Outcomes,2),$J315=INDEX(Outcomes,3)),1,0))</f>
        <v/>
      </c>
    </row>
    <row r="316">
      <c r="A316" s="12" t="n">
        <v>46265</v>
      </c>
      <c r="B316" s="4" t="inlineStr">
        <is>
          <t>فيصل المري</t>
        </is>
      </c>
      <c r="C316" s="4" t="inlineStr">
        <is>
          <t>053 390 2807</t>
        </is>
      </c>
      <c r="D316" s="4" t="inlineStr">
        <is>
          <t>د. خالد يوسف</t>
        </is>
      </c>
      <c r="E316" s="4" t="inlineStr">
        <is>
          <t>جلسة ليزر</t>
        </is>
      </c>
      <c r="F316" s="4" t="inlineStr">
        <is>
          <t>واتساب</t>
        </is>
      </c>
      <c r="G316" s="4" t="inlineStr">
        <is>
          <t>نعم</t>
        </is>
      </c>
      <c r="H316" s="4" t="inlineStr">
        <is>
          <t>لا</t>
        </is>
      </c>
      <c r="I316" s="4" t="inlineStr">
        <is>
          <t>نعم</t>
        </is>
      </c>
      <c r="J316" s="4" t="inlineStr">
        <is>
          <t>حضر</t>
        </is>
      </c>
      <c r="K316" s="12" t="n"/>
      <c r="L316" s="13" t="n"/>
      <c r="M316" s="7">
        <f>IF($A316="","",INDEX(DayNames,WEEKDAY($A316,2)))</f>
        <v/>
      </c>
      <c r="N316" s="7">
        <f>IF($A316="","",IF(AND($G316="نعم",$H316="نعم"),INDEX(Reminders,4),IF($G316="نعم",INDEX(Reminders,2),IF($H316="نعم",INDEX(Reminders,3),INDEX(Reminders,1)))))</f>
        <v/>
      </c>
      <c r="O316" s="14">
        <f>IF($A316="","",$A316-WEEKDAY($A316,1)+1)</f>
        <v/>
      </c>
      <c r="P316" s="15">
        <f>IF($A316="","",IF($J316=INDEX(Outcomes,2),1,0))</f>
        <v/>
      </c>
      <c r="Q316" s="15">
        <f>IF($A316="","",IF(OR($J316=INDEX(Outcomes,2),$J316=INDEX(Outcomes,3)),1,0))</f>
        <v/>
      </c>
    </row>
    <row r="317">
      <c r="A317" s="12" t="n">
        <v>46265</v>
      </c>
      <c r="B317" s="4" t="inlineStr">
        <is>
          <t>فيصل المري</t>
        </is>
      </c>
      <c r="C317" s="4" t="inlineStr">
        <is>
          <t>055 949 1890</t>
        </is>
      </c>
      <c r="D317" s="4" t="inlineStr">
        <is>
          <t>د. محمد عادل</t>
        </is>
      </c>
      <c r="E317" s="4" t="inlineStr">
        <is>
          <t>جلسة ليزر</t>
        </is>
      </c>
      <c r="F317" s="4" t="inlineStr">
        <is>
          <t>إنستغرام</t>
        </is>
      </c>
      <c r="G317" s="4" t="inlineStr">
        <is>
          <t>نعم</t>
        </is>
      </c>
      <c r="H317" s="4" t="inlineStr">
        <is>
          <t>لا</t>
        </is>
      </c>
      <c r="I317" s="4" t="inlineStr">
        <is>
          <t>لا</t>
        </is>
      </c>
      <c r="J317" s="4" t="inlineStr">
        <is>
          <t>حضر</t>
        </is>
      </c>
      <c r="K317" s="12" t="n"/>
      <c r="L317" s="13" t="n">
        <v>200</v>
      </c>
      <c r="M317" s="7">
        <f>IF($A317="","",INDEX(DayNames,WEEKDAY($A317,2)))</f>
        <v/>
      </c>
      <c r="N317" s="7">
        <f>IF($A317="","",IF(AND($G317="نعم",$H317="نعم"),INDEX(Reminders,4),IF($G317="نعم",INDEX(Reminders,2),IF($H317="نعم",INDEX(Reminders,3),INDEX(Reminders,1)))))</f>
        <v/>
      </c>
      <c r="O317" s="14">
        <f>IF($A317="","",$A317-WEEKDAY($A317,1)+1)</f>
        <v/>
      </c>
      <c r="P317" s="15">
        <f>IF($A317="","",IF($J317=INDEX(Outcomes,2),1,0))</f>
        <v/>
      </c>
      <c r="Q317" s="15">
        <f>IF($A317="","",IF(OR($J317=INDEX(Outcomes,2),$J317=INDEX(Outcomes,3)),1,0))</f>
        <v/>
      </c>
    </row>
    <row r="318">
      <c r="A318" s="12" t="n">
        <v>46265</v>
      </c>
      <c r="B318" s="4" t="inlineStr">
        <is>
          <t>سمر العيسى</t>
        </is>
      </c>
      <c r="C318" s="4" t="inlineStr">
        <is>
          <t>054 886 2721</t>
        </is>
      </c>
      <c r="D318" s="4" t="inlineStr">
        <is>
          <t>د. أحمد منصور</t>
        </is>
      </c>
      <c r="E318" s="4" t="inlineStr">
        <is>
          <t>جلسة ليزر</t>
        </is>
      </c>
      <c r="F318" s="4" t="inlineStr">
        <is>
          <t>الموقع الإلكتروني</t>
        </is>
      </c>
      <c r="G318" s="4" t="inlineStr">
        <is>
          <t>نعم</t>
        </is>
      </c>
      <c r="H318" s="4" t="inlineStr">
        <is>
          <t>لا</t>
        </is>
      </c>
      <c r="I318" s="4" t="inlineStr">
        <is>
          <t>نعم</t>
        </is>
      </c>
      <c r="J318" s="4" t="inlineStr">
        <is>
          <t>حضر</t>
        </is>
      </c>
      <c r="K318" s="12" t="n"/>
      <c r="L318" s="13" t="n">
        <v>200</v>
      </c>
      <c r="M318" s="7">
        <f>IF($A318="","",INDEX(DayNames,WEEKDAY($A318,2)))</f>
        <v/>
      </c>
      <c r="N318" s="7">
        <f>IF($A318="","",IF(AND($G318="نعم",$H318="نعم"),INDEX(Reminders,4),IF($G318="نعم",INDEX(Reminders,2),IF($H318="نعم",INDEX(Reminders,3),INDEX(Reminders,1)))))</f>
        <v/>
      </c>
      <c r="O318" s="14">
        <f>IF($A318="","",$A318-WEEKDAY($A318,1)+1)</f>
        <v/>
      </c>
      <c r="P318" s="15">
        <f>IF($A318="","",IF($J318=INDEX(Outcomes,2),1,0))</f>
        <v/>
      </c>
      <c r="Q318" s="15">
        <f>IF($A318="","",IF(OR($J318=INDEX(Outcomes,2),$J318=INDEX(Outcomes,3)),1,0))</f>
        <v/>
      </c>
    </row>
    <row r="319">
      <c r="A319" s="12" t="n">
        <v>46265</v>
      </c>
      <c r="B319" s="4" t="inlineStr">
        <is>
          <t>عبدالعزيز الفهد</t>
        </is>
      </c>
      <c r="C319" s="4" t="inlineStr">
        <is>
          <t>050 689 1314</t>
        </is>
      </c>
      <c r="D319" s="4" t="inlineStr">
        <is>
          <t>د. نورة السبيعي</t>
        </is>
      </c>
      <c r="E319" s="4" t="inlineStr">
        <is>
          <t>جلسة ليزر</t>
        </is>
      </c>
      <c r="F319" s="4" t="inlineStr">
        <is>
          <t>الموقع الإلكتروني</t>
        </is>
      </c>
      <c r="G319" s="4" t="inlineStr">
        <is>
          <t>نعم</t>
        </is>
      </c>
      <c r="H319" s="4" t="inlineStr">
        <is>
          <t>لا</t>
        </is>
      </c>
      <c r="I319" s="4" t="inlineStr">
        <is>
          <t>نعم</t>
        </is>
      </c>
      <c r="J319" s="4" t="inlineStr">
        <is>
          <t>حضر</t>
        </is>
      </c>
      <c r="K319" s="12" t="n"/>
      <c r="L319" s="13" t="n"/>
      <c r="M319" s="7">
        <f>IF($A319="","",INDEX(DayNames,WEEKDAY($A319,2)))</f>
        <v/>
      </c>
      <c r="N319" s="7">
        <f>IF($A319="","",IF(AND($G319="نعم",$H319="نعم"),INDEX(Reminders,4),IF($G319="نعم",INDEX(Reminders,2),IF($H319="نعم",INDEX(Reminders,3),INDEX(Reminders,1)))))</f>
        <v/>
      </c>
      <c r="O319" s="14">
        <f>IF($A319="","",$A319-WEEKDAY($A319,1)+1)</f>
        <v/>
      </c>
      <c r="P319" s="15">
        <f>IF($A319="","",IF($J319=INDEX(Outcomes,2),1,0))</f>
        <v/>
      </c>
      <c r="Q319" s="15">
        <f>IF($A319="","",IF(OR($J319=INDEX(Outcomes,2),$J319=INDEX(Outcomes,3)),1,0))</f>
        <v/>
      </c>
    </row>
    <row r="320">
      <c r="A320" s="12" t="n">
        <v>46265</v>
      </c>
      <c r="B320" s="4" t="inlineStr">
        <is>
          <t>مهند البراك</t>
        </is>
      </c>
      <c r="C320" s="4" t="inlineStr">
        <is>
          <t>050 763 7777</t>
        </is>
      </c>
      <c r="D320" s="4" t="inlineStr">
        <is>
          <t>د. سارة الحربي</t>
        </is>
      </c>
      <c r="E320" s="4" t="inlineStr">
        <is>
          <t>تنظيف بشرة</t>
        </is>
      </c>
      <c r="F320" s="4" t="inlineStr">
        <is>
          <t>هاتف</t>
        </is>
      </c>
      <c r="G320" s="4" t="inlineStr">
        <is>
          <t>لا</t>
        </is>
      </c>
      <c r="H320" s="4" t="inlineStr">
        <is>
          <t>لا</t>
        </is>
      </c>
      <c r="I320" s="4" t="inlineStr">
        <is>
          <t>لا</t>
        </is>
      </c>
      <c r="J320" s="4" t="inlineStr">
        <is>
          <t>حضر</t>
        </is>
      </c>
      <c r="K320" s="12" t="n"/>
      <c r="L320" s="13" t="n"/>
      <c r="M320" s="7">
        <f>IF($A320="","",INDEX(DayNames,WEEKDAY($A320,2)))</f>
        <v/>
      </c>
      <c r="N320" s="7">
        <f>IF($A320="","",IF(AND($G320="نعم",$H320="نعم"),INDEX(Reminders,4),IF($G320="نعم",INDEX(Reminders,2),IF($H320="نعم",INDEX(Reminders,3),INDEX(Reminders,1)))))</f>
        <v/>
      </c>
      <c r="O320" s="14">
        <f>IF($A320="","",$A320-WEEKDAY($A320,1)+1)</f>
        <v/>
      </c>
      <c r="P320" s="15">
        <f>IF($A320="","",IF($J320=INDEX(Outcomes,2),1,0))</f>
        <v/>
      </c>
      <c r="Q320" s="15">
        <f>IF($A320="","",IF(OR($J320=INDEX(Outcomes,2),$J320=INDEX(Outcomes,3)),1,0))</f>
        <v/>
      </c>
    </row>
    <row r="321">
      <c r="A321" s="12" t="n">
        <v>46266</v>
      </c>
      <c r="B321" s="4" t="inlineStr">
        <is>
          <t>زياد الكثيري</t>
        </is>
      </c>
      <c r="C321" s="4" t="inlineStr">
        <is>
          <t>053 248 1174</t>
        </is>
      </c>
      <c r="D321" s="4" t="inlineStr">
        <is>
          <t>د. سارة الحربي</t>
        </is>
      </c>
      <c r="E321" s="4" t="inlineStr">
        <is>
          <t>بوتوكس</t>
        </is>
      </c>
      <c r="F321" s="4" t="inlineStr">
        <is>
          <t>الموقع الإلكتروني</t>
        </is>
      </c>
      <c r="G321" s="4" t="inlineStr">
        <is>
          <t>نعم</t>
        </is>
      </c>
      <c r="H321" s="4" t="inlineStr">
        <is>
          <t>نعم</t>
        </is>
      </c>
      <c r="I321" s="4" t="inlineStr">
        <is>
          <t>نعم</t>
        </is>
      </c>
      <c r="J321" s="4" t="inlineStr">
        <is>
          <t>حضر</t>
        </is>
      </c>
      <c r="K321" s="12" t="n"/>
      <c r="L321" s="13" t="n">
        <v>200</v>
      </c>
      <c r="M321" s="7">
        <f>IF($A321="","",INDEX(DayNames,WEEKDAY($A321,2)))</f>
        <v/>
      </c>
      <c r="N321" s="7">
        <f>IF($A321="","",IF(AND($G321="نعم",$H321="نعم"),INDEX(Reminders,4),IF($G321="نعم",INDEX(Reminders,2),IF($H321="نعم",INDEX(Reminders,3),INDEX(Reminders,1)))))</f>
        <v/>
      </c>
      <c r="O321" s="14">
        <f>IF($A321="","",$A321-WEEKDAY($A321,1)+1)</f>
        <v/>
      </c>
      <c r="P321" s="15">
        <f>IF($A321="","",IF($J321=INDEX(Outcomes,2),1,0))</f>
        <v/>
      </c>
      <c r="Q321" s="15">
        <f>IF($A321="","",IF(OR($J321=INDEX(Outcomes,2),$J321=INDEX(Outcomes,3)),1,0))</f>
        <v/>
      </c>
    </row>
    <row r="322">
      <c r="A322" s="12" t="n">
        <v>46266</v>
      </c>
      <c r="B322" s="4" t="inlineStr">
        <is>
          <t>بشاير اليامي</t>
        </is>
      </c>
      <c r="C322" s="4" t="inlineStr">
        <is>
          <t>054 136 8121</t>
        </is>
      </c>
      <c r="D322" s="4" t="inlineStr">
        <is>
          <t>د. خالد يوسف</t>
        </is>
      </c>
      <c r="E322" s="4" t="inlineStr">
        <is>
          <t>بوتوكس</t>
        </is>
      </c>
      <c r="F322" s="4" t="inlineStr">
        <is>
          <t>واتساب</t>
        </is>
      </c>
      <c r="G322" s="4" t="inlineStr">
        <is>
          <t>نعم</t>
        </is>
      </c>
      <c r="H322" s="4" t="inlineStr">
        <is>
          <t>نعم</t>
        </is>
      </c>
      <c r="I322" s="4" t="inlineStr">
        <is>
          <t>نعم</t>
        </is>
      </c>
      <c r="J322" s="4" t="inlineStr">
        <is>
          <t>أُعيد حجزه</t>
        </is>
      </c>
      <c r="K322" s="12" t="n">
        <v>46274</v>
      </c>
      <c r="L322" s="13" t="n"/>
      <c r="M322" s="7">
        <f>IF($A322="","",INDEX(DayNames,WEEKDAY($A322,2)))</f>
        <v/>
      </c>
      <c r="N322" s="7">
        <f>IF($A322="","",IF(AND($G322="نعم",$H322="نعم"),INDEX(Reminders,4),IF($G322="نعم",INDEX(Reminders,2),IF($H322="نعم",INDEX(Reminders,3),INDEX(Reminders,1)))))</f>
        <v/>
      </c>
      <c r="O322" s="14">
        <f>IF($A322="","",$A322-WEEKDAY($A322,1)+1)</f>
        <v/>
      </c>
      <c r="P322" s="15">
        <f>IF($A322="","",IF($J322=INDEX(Outcomes,2),1,0))</f>
        <v/>
      </c>
      <c r="Q322" s="15">
        <f>IF($A322="","",IF(OR($J322=INDEX(Outcomes,2),$J322=INDEX(Outcomes,3)),1,0))</f>
        <v/>
      </c>
    </row>
    <row r="323">
      <c r="A323" s="12" t="n">
        <v>46266</v>
      </c>
      <c r="B323" s="4" t="inlineStr">
        <is>
          <t>سامي الغنام</t>
        </is>
      </c>
      <c r="C323" s="4" t="inlineStr">
        <is>
          <t>055 325 2713</t>
        </is>
      </c>
      <c r="D323" s="4" t="inlineStr">
        <is>
          <t>د. نورة السبيعي</t>
        </is>
      </c>
      <c r="E323" s="4" t="inlineStr">
        <is>
          <t>كشف استشاري</t>
        </is>
      </c>
      <c r="F323" s="4" t="inlineStr">
        <is>
          <t>تحويل من طبيب</t>
        </is>
      </c>
      <c r="G323" s="4" t="inlineStr">
        <is>
          <t>نعم</t>
        </is>
      </c>
      <c r="H323" s="4" t="inlineStr">
        <is>
          <t>لا</t>
        </is>
      </c>
      <c r="I323" s="4" t="inlineStr">
        <is>
          <t>نعم</t>
        </is>
      </c>
      <c r="J323" s="4" t="inlineStr">
        <is>
          <t>إلغاء متأخر</t>
        </is>
      </c>
      <c r="K323" s="12" t="n"/>
      <c r="L323" s="13" t="n"/>
      <c r="M323" s="7">
        <f>IF($A323="","",INDEX(DayNames,WEEKDAY($A323,2)))</f>
        <v/>
      </c>
      <c r="N323" s="7">
        <f>IF($A323="","",IF(AND($G323="نعم",$H323="نعم"),INDEX(Reminders,4),IF($G323="نعم",INDEX(Reminders,2),IF($H323="نعم",INDEX(Reminders,3),INDEX(Reminders,1)))))</f>
        <v/>
      </c>
      <c r="O323" s="14">
        <f>IF($A323="","",$A323-WEEKDAY($A323,1)+1)</f>
        <v/>
      </c>
      <c r="P323" s="15">
        <f>IF($A323="","",IF($J323=INDEX(Outcomes,2),1,0))</f>
        <v/>
      </c>
      <c r="Q323" s="15">
        <f>IF($A323="","",IF(OR($J323=INDEX(Outcomes,2),$J323=INDEX(Outcomes,3)),1,0))</f>
        <v/>
      </c>
    </row>
    <row r="324">
      <c r="A324" s="12" t="n">
        <v>46266</v>
      </c>
      <c r="B324" s="4" t="inlineStr">
        <is>
          <t>بشاير اليامي</t>
        </is>
      </c>
      <c r="C324" s="4" t="inlineStr">
        <is>
          <t>050 406 6946</t>
        </is>
      </c>
      <c r="D324" s="4" t="inlineStr">
        <is>
          <t>د. خالد يوسف</t>
        </is>
      </c>
      <c r="E324" s="4" t="inlineStr">
        <is>
          <t>حقن فيلر</t>
        </is>
      </c>
      <c r="F324" s="4" t="inlineStr">
        <is>
          <t>هاتف</t>
        </is>
      </c>
      <c r="G324" s="4" t="inlineStr">
        <is>
          <t>نعم</t>
        </is>
      </c>
      <c r="H324" s="4" t="inlineStr">
        <is>
          <t>نعم</t>
        </is>
      </c>
      <c r="I324" s="4" t="inlineStr">
        <is>
          <t>نعم</t>
        </is>
      </c>
      <c r="J324" s="4" t="inlineStr">
        <is>
          <t>حضر</t>
        </is>
      </c>
      <c r="K324" s="12" t="n"/>
      <c r="L324" s="13" t="n"/>
      <c r="M324" s="7">
        <f>IF($A324="","",INDEX(DayNames,WEEKDAY($A324,2)))</f>
        <v/>
      </c>
      <c r="N324" s="7">
        <f>IF($A324="","",IF(AND($G324="نعم",$H324="نعم"),INDEX(Reminders,4),IF($G324="نعم",INDEX(Reminders,2),IF($H324="نعم",INDEX(Reminders,3),INDEX(Reminders,1)))))</f>
        <v/>
      </c>
      <c r="O324" s="14">
        <f>IF($A324="","",$A324-WEEKDAY($A324,1)+1)</f>
        <v/>
      </c>
      <c r="P324" s="15">
        <f>IF($A324="","",IF($J324=INDEX(Outcomes,2),1,0))</f>
        <v/>
      </c>
      <c r="Q324" s="15">
        <f>IF($A324="","",IF(OR($J324=INDEX(Outcomes,2),$J324=INDEX(Outcomes,3)),1,0))</f>
        <v/>
      </c>
    </row>
    <row r="325">
      <c r="A325" s="12" t="n">
        <v>46266</v>
      </c>
      <c r="B325" s="4" t="inlineStr">
        <is>
          <t>هند المنصور</t>
        </is>
      </c>
      <c r="C325" s="4" t="inlineStr">
        <is>
          <t>054 918 1069</t>
        </is>
      </c>
      <c r="D325" s="4" t="inlineStr">
        <is>
          <t>د. سارة الحربي</t>
        </is>
      </c>
      <c r="E325" s="4" t="inlineStr">
        <is>
          <t>حقن فيلر</t>
        </is>
      </c>
      <c r="F325" s="4" t="inlineStr">
        <is>
          <t>واتساب</t>
        </is>
      </c>
      <c r="G325" s="4" t="inlineStr">
        <is>
          <t>نعم</t>
        </is>
      </c>
      <c r="H325" s="4" t="inlineStr">
        <is>
          <t>نعم</t>
        </is>
      </c>
      <c r="I325" s="4" t="inlineStr">
        <is>
          <t>نعم</t>
        </is>
      </c>
      <c r="J325" s="4" t="inlineStr">
        <is>
          <t>حضر</t>
        </is>
      </c>
      <c r="K325" s="12" t="n"/>
      <c r="L325" s="13" t="n"/>
      <c r="M325" s="7">
        <f>IF($A325="","",INDEX(DayNames,WEEKDAY($A325,2)))</f>
        <v/>
      </c>
      <c r="N325" s="7">
        <f>IF($A325="","",IF(AND($G325="نعم",$H325="نعم"),INDEX(Reminders,4),IF($G325="نعم",INDEX(Reminders,2),IF($H325="نعم",INDEX(Reminders,3),INDEX(Reminders,1)))))</f>
        <v/>
      </c>
      <c r="O325" s="14">
        <f>IF($A325="","",$A325-WEEKDAY($A325,1)+1)</f>
        <v/>
      </c>
      <c r="P325" s="15">
        <f>IF($A325="","",IF($J325=INDEX(Outcomes,2),1,0))</f>
        <v/>
      </c>
      <c r="Q325" s="15">
        <f>IF($A325="","",IF(OR($J325=INDEX(Outcomes,2),$J325=INDEX(Outcomes,3)),1,0))</f>
        <v/>
      </c>
    </row>
    <row r="326">
      <c r="A326" s="12" t="n">
        <v>46266</v>
      </c>
      <c r="B326" s="4" t="inlineStr">
        <is>
          <t>أنس الخثلان</t>
        </is>
      </c>
      <c r="C326" s="4" t="inlineStr">
        <is>
          <t>054 502 2164</t>
        </is>
      </c>
      <c r="D326" s="4" t="inlineStr">
        <is>
          <t>د. محمد عادل</t>
        </is>
      </c>
      <c r="E326" s="4" t="inlineStr">
        <is>
          <t>حقن فيلر</t>
        </is>
      </c>
      <c r="F326" s="4" t="inlineStr">
        <is>
          <t>واتساب</t>
        </is>
      </c>
      <c r="G326" s="4" t="inlineStr">
        <is>
          <t>نعم</t>
        </is>
      </c>
      <c r="H326" s="4" t="inlineStr">
        <is>
          <t>نعم</t>
        </is>
      </c>
      <c r="I326" s="4" t="inlineStr">
        <is>
          <t>نعم</t>
        </is>
      </c>
      <c r="J326" s="4" t="inlineStr">
        <is>
          <t>حضر</t>
        </is>
      </c>
      <c r="K326" s="12" t="n"/>
      <c r="L326" s="13" t="n"/>
      <c r="M326" s="7">
        <f>IF($A326="","",INDEX(DayNames,WEEKDAY($A326,2)))</f>
        <v/>
      </c>
      <c r="N326" s="7">
        <f>IF($A326="","",IF(AND($G326="نعم",$H326="نعم"),INDEX(Reminders,4),IF($G326="نعم",INDEX(Reminders,2),IF($H326="نعم",INDEX(Reminders,3),INDEX(Reminders,1)))))</f>
        <v/>
      </c>
      <c r="O326" s="14">
        <f>IF($A326="","",$A326-WEEKDAY($A326,1)+1)</f>
        <v/>
      </c>
      <c r="P326" s="15">
        <f>IF($A326="","",IF($J326=INDEX(Outcomes,2),1,0))</f>
        <v/>
      </c>
      <c r="Q326" s="15">
        <f>IF($A326="","",IF(OR($J326=INDEX(Outcomes,2),$J326=INDEX(Outcomes,3)),1,0))</f>
        <v/>
      </c>
    </row>
    <row r="327">
      <c r="A327" s="12" t="n">
        <v>46266</v>
      </c>
      <c r="B327" s="4" t="inlineStr">
        <is>
          <t>شذى الحربي</t>
        </is>
      </c>
      <c r="C327" s="4" t="inlineStr">
        <is>
          <t>050 492 1905</t>
        </is>
      </c>
      <c r="D327" s="4" t="inlineStr">
        <is>
          <t>د. ليلى القحطاني</t>
        </is>
      </c>
      <c r="E327" s="4" t="inlineStr">
        <is>
          <t>بوتوكس</t>
        </is>
      </c>
      <c r="F327" s="4" t="inlineStr">
        <is>
          <t>واتساب</t>
        </is>
      </c>
      <c r="G327" s="4" t="inlineStr">
        <is>
          <t>نعم</t>
        </is>
      </c>
      <c r="H327" s="4" t="inlineStr">
        <is>
          <t>نعم</t>
        </is>
      </c>
      <c r="I327" s="4" t="inlineStr">
        <is>
          <t>لا</t>
        </is>
      </c>
      <c r="J327" s="4" t="inlineStr">
        <is>
          <t>حضر</t>
        </is>
      </c>
      <c r="K327" s="12" t="n"/>
      <c r="L327" s="13" t="n"/>
      <c r="M327" s="7">
        <f>IF($A327="","",INDEX(DayNames,WEEKDAY($A327,2)))</f>
        <v/>
      </c>
      <c r="N327" s="7">
        <f>IF($A327="","",IF(AND($G327="نعم",$H327="نعم"),INDEX(Reminders,4),IF($G327="نعم",INDEX(Reminders,2),IF($H327="نعم",INDEX(Reminders,3),INDEX(Reminders,1)))))</f>
        <v/>
      </c>
      <c r="O327" s="14">
        <f>IF($A327="","",$A327-WEEKDAY($A327,1)+1)</f>
        <v/>
      </c>
      <c r="P327" s="15">
        <f>IF($A327="","",IF($J327=INDEX(Outcomes,2),1,0))</f>
        <v/>
      </c>
      <c r="Q327" s="15">
        <f>IF($A327="","",IF(OR($J327=INDEX(Outcomes,2),$J327=INDEX(Outcomes,3)),1,0))</f>
        <v/>
      </c>
    </row>
    <row r="328">
      <c r="A328" s="12" t="n">
        <v>46266</v>
      </c>
      <c r="B328" s="4" t="inlineStr">
        <is>
          <t>فيصل المري</t>
        </is>
      </c>
      <c r="C328" s="4" t="inlineStr">
        <is>
          <t>055 150 8558</t>
        </is>
      </c>
      <c r="D328" s="4" t="inlineStr">
        <is>
          <t>د. نورة السبيعي</t>
        </is>
      </c>
      <c r="E328" s="4" t="inlineStr">
        <is>
          <t>جلسة علاج طبيعي</t>
        </is>
      </c>
      <c r="F328" s="4" t="inlineStr">
        <is>
          <t>تحويل من طبيب</t>
        </is>
      </c>
      <c r="G328" s="4" t="inlineStr">
        <is>
          <t>نعم</t>
        </is>
      </c>
      <c r="H328" s="4" t="inlineStr">
        <is>
          <t>نعم</t>
        </is>
      </c>
      <c r="I328" s="4" t="inlineStr">
        <is>
          <t>نعم</t>
        </is>
      </c>
      <c r="J328" s="4" t="inlineStr">
        <is>
          <t>حضر</t>
        </is>
      </c>
      <c r="K328" s="12" t="n"/>
      <c r="L328" s="13" t="n"/>
      <c r="M328" s="7">
        <f>IF($A328="","",INDEX(DayNames,WEEKDAY($A328,2)))</f>
        <v/>
      </c>
      <c r="N328" s="7">
        <f>IF($A328="","",IF(AND($G328="نعم",$H328="نعم"),INDEX(Reminders,4),IF($G328="نعم",INDEX(Reminders,2),IF($H328="نعم",INDEX(Reminders,3),INDEX(Reminders,1)))))</f>
        <v/>
      </c>
      <c r="O328" s="14">
        <f>IF($A328="","",$A328-WEEKDAY($A328,1)+1)</f>
        <v/>
      </c>
      <c r="P328" s="15">
        <f>IF($A328="","",IF($J328=INDEX(Outcomes,2),1,0))</f>
        <v/>
      </c>
      <c r="Q328" s="15">
        <f>IF($A328="","",IF(OR($J328=INDEX(Outcomes,2),$J328=INDEX(Outcomes,3)),1,0))</f>
        <v/>
      </c>
    </row>
    <row r="329">
      <c r="A329" s="12" t="n">
        <v>46266</v>
      </c>
      <c r="B329" s="4" t="inlineStr">
        <is>
          <t>وعد الأحمد</t>
        </is>
      </c>
      <c r="C329" s="4" t="inlineStr">
        <is>
          <t>055 627 1868</t>
        </is>
      </c>
      <c r="D329" s="4" t="inlineStr">
        <is>
          <t>د. نورة السبيعي</t>
        </is>
      </c>
      <c r="E329" s="4" t="inlineStr">
        <is>
          <t>جلسة ليزر</t>
        </is>
      </c>
      <c r="F329" s="4" t="inlineStr">
        <is>
          <t>هاتف</t>
        </is>
      </c>
      <c r="G329" s="4" t="inlineStr">
        <is>
          <t>نعم</t>
        </is>
      </c>
      <c r="H329" s="4" t="inlineStr">
        <is>
          <t>نعم</t>
        </is>
      </c>
      <c r="I329" s="4" t="inlineStr">
        <is>
          <t>نعم</t>
        </is>
      </c>
      <c r="J329" s="4" t="inlineStr">
        <is>
          <t>حضر</t>
        </is>
      </c>
      <c r="K329" s="12" t="n"/>
      <c r="L329" s="13" t="n"/>
      <c r="M329" s="7">
        <f>IF($A329="","",INDEX(DayNames,WEEKDAY($A329,2)))</f>
        <v/>
      </c>
      <c r="N329" s="7">
        <f>IF($A329="","",IF(AND($G329="نعم",$H329="نعم"),INDEX(Reminders,4),IF($G329="نعم",INDEX(Reminders,2),IF($H329="نعم",INDEX(Reminders,3),INDEX(Reminders,1)))))</f>
        <v/>
      </c>
      <c r="O329" s="14">
        <f>IF($A329="","",$A329-WEEKDAY($A329,1)+1)</f>
        <v/>
      </c>
      <c r="P329" s="15">
        <f>IF($A329="","",IF($J329=INDEX(Outcomes,2),1,0))</f>
        <v/>
      </c>
      <c r="Q329" s="15">
        <f>IF($A329="","",IF(OR($J329=INDEX(Outcomes,2),$J329=INDEX(Outcomes,3)),1,0))</f>
        <v/>
      </c>
    </row>
    <row r="330">
      <c r="A330" s="12" t="n">
        <v>46266</v>
      </c>
      <c r="B330" s="4" t="inlineStr">
        <is>
          <t>شذى الحربي</t>
        </is>
      </c>
      <c r="C330" s="4" t="inlineStr">
        <is>
          <t>054 614 3406</t>
        </is>
      </c>
      <c r="D330" s="4" t="inlineStr">
        <is>
          <t>د. أحمد منصور</t>
        </is>
      </c>
      <c r="E330" s="4" t="inlineStr">
        <is>
          <t>جلسة ليزر</t>
        </is>
      </c>
      <c r="F330" s="4" t="inlineStr">
        <is>
          <t>هاتف</t>
        </is>
      </c>
      <c r="G330" s="4" t="inlineStr">
        <is>
          <t>نعم</t>
        </is>
      </c>
      <c r="H330" s="4" t="inlineStr">
        <is>
          <t>نعم</t>
        </is>
      </c>
      <c r="I330" s="4" t="inlineStr">
        <is>
          <t>نعم</t>
        </is>
      </c>
      <c r="J330" s="4" t="inlineStr">
        <is>
          <t>حضر</t>
        </is>
      </c>
      <c r="K330" s="12" t="n"/>
      <c r="L330" s="13" t="n"/>
      <c r="M330" s="7">
        <f>IF($A330="","",INDEX(DayNames,WEEKDAY($A330,2)))</f>
        <v/>
      </c>
      <c r="N330" s="7">
        <f>IF($A330="","",IF(AND($G330="نعم",$H330="نعم"),INDEX(Reminders,4),IF($G330="نعم",INDEX(Reminders,2),IF($H330="نعم",INDEX(Reminders,3),INDEX(Reminders,1)))))</f>
        <v/>
      </c>
      <c r="O330" s="14">
        <f>IF($A330="","",$A330-WEEKDAY($A330,1)+1)</f>
        <v/>
      </c>
      <c r="P330" s="15">
        <f>IF($A330="","",IF($J330=INDEX(Outcomes,2),1,0))</f>
        <v/>
      </c>
      <c r="Q330" s="15">
        <f>IF($A330="","",IF(OR($J330=INDEX(Outcomes,2),$J330=INDEX(Outcomes,3)),1,0))</f>
        <v/>
      </c>
    </row>
    <row r="331">
      <c r="A331" s="12" t="n">
        <v>46266</v>
      </c>
      <c r="B331" s="4" t="inlineStr">
        <is>
          <t>مازن الصالح</t>
        </is>
      </c>
      <c r="C331" s="4" t="inlineStr">
        <is>
          <t>055 443 6014</t>
        </is>
      </c>
      <c r="D331" s="4" t="inlineStr">
        <is>
          <t>د. خالد يوسف</t>
        </is>
      </c>
      <c r="E331" s="4" t="inlineStr">
        <is>
          <t>كشف استشاري</t>
        </is>
      </c>
      <c r="F331" s="4" t="inlineStr">
        <is>
          <t>واتساب</t>
        </is>
      </c>
      <c r="G331" s="4" t="inlineStr">
        <is>
          <t>نعم</t>
        </is>
      </c>
      <c r="H331" s="4" t="inlineStr">
        <is>
          <t>نعم</t>
        </is>
      </c>
      <c r="I331" s="4" t="inlineStr">
        <is>
          <t>نعم</t>
        </is>
      </c>
      <c r="J331" s="4" t="inlineStr">
        <is>
          <t>حضر</t>
        </is>
      </c>
      <c r="K331" s="12" t="n"/>
      <c r="L331" s="13" t="n"/>
      <c r="M331" s="7">
        <f>IF($A331="","",INDEX(DayNames,WEEKDAY($A331,2)))</f>
        <v/>
      </c>
      <c r="N331" s="7">
        <f>IF($A331="","",IF(AND($G331="نعم",$H331="نعم"),INDEX(Reminders,4),IF($G331="نعم",INDEX(Reminders,2),IF($H331="نعم",INDEX(Reminders,3),INDEX(Reminders,1)))))</f>
        <v/>
      </c>
      <c r="O331" s="14">
        <f>IF($A331="","",$A331-WEEKDAY($A331,1)+1)</f>
        <v/>
      </c>
      <c r="P331" s="15">
        <f>IF($A331="","",IF($J331=INDEX(Outcomes,2),1,0))</f>
        <v/>
      </c>
      <c r="Q331" s="15">
        <f>IF($A331="","",IF(OR($J331=INDEX(Outcomes,2),$J331=INDEX(Outcomes,3)),1,0))</f>
        <v/>
      </c>
    </row>
    <row r="332">
      <c r="A332" s="12" t="n">
        <v>46267</v>
      </c>
      <c r="B332" s="4" t="inlineStr">
        <is>
          <t>راكان العجمي</t>
        </is>
      </c>
      <c r="C332" s="4" t="inlineStr">
        <is>
          <t>055 644 2662</t>
        </is>
      </c>
      <c r="D332" s="4" t="inlineStr">
        <is>
          <t>د. خالد يوسف</t>
        </is>
      </c>
      <c r="E332" s="4" t="inlineStr">
        <is>
          <t>تنظيف بشرة</t>
        </is>
      </c>
      <c r="F332" s="4" t="inlineStr">
        <is>
          <t>هاتف</t>
        </is>
      </c>
      <c r="G332" s="4" t="inlineStr">
        <is>
          <t>نعم</t>
        </is>
      </c>
      <c r="H332" s="4" t="inlineStr">
        <is>
          <t>نعم</t>
        </is>
      </c>
      <c r="I332" s="4" t="inlineStr">
        <is>
          <t>نعم</t>
        </is>
      </c>
      <c r="J332" s="4" t="inlineStr">
        <is>
          <t>حضر</t>
        </is>
      </c>
      <c r="K332" s="12" t="n"/>
      <c r="L332" s="13" t="n"/>
      <c r="M332" s="7">
        <f>IF($A332="","",INDEX(DayNames,WEEKDAY($A332,2)))</f>
        <v/>
      </c>
      <c r="N332" s="7">
        <f>IF($A332="","",IF(AND($G332="نعم",$H332="نعم"),INDEX(Reminders,4),IF($G332="نعم",INDEX(Reminders,2),IF($H332="نعم",INDEX(Reminders,3),INDEX(Reminders,1)))))</f>
        <v/>
      </c>
      <c r="O332" s="14">
        <f>IF($A332="","",$A332-WEEKDAY($A332,1)+1)</f>
        <v/>
      </c>
      <c r="P332" s="15">
        <f>IF($A332="","",IF($J332=INDEX(Outcomes,2),1,0))</f>
        <v/>
      </c>
      <c r="Q332" s="15">
        <f>IF($A332="","",IF(OR($J332=INDEX(Outcomes,2),$J332=INDEX(Outcomes,3)),1,0))</f>
        <v/>
      </c>
    </row>
    <row r="333">
      <c r="A333" s="12" t="n">
        <v>46267</v>
      </c>
      <c r="B333" s="4" t="inlineStr">
        <is>
          <t>شذى الحربي</t>
        </is>
      </c>
      <c r="C333" s="4" t="inlineStr">
        <is>
          <t>055 132 3834</t>
        </is>
      </c>
      <c r="D333" s="4" t="inlineStr">
        <is>
          <t>د. محمد عادل</t>
        </is>
      </c>
      <c r="E333" s="4" t="inlineStr">
        <is>
          <t>حقن فيلر</t>
        </is>
      </c>
      <c r="F333" s="4" t="inlineStr">
        <is>
          <t>هاتف</t>
        </is>
      </c>
      <c r="G333" s="4" t="inlineStr">
        <is>
          <t>نعم</t>
        </is>
      </c>
      <c r="H333" s="4" t="inlineStr">
        <is>
          <t>نعم</t>
        </is>
      </c>
      <c r="I333" s="4" t="inlineStr">
        <is>
          <t>نعم</t>
        </is>
      </c>
      <c r="J333" s="4" t="inlineStr">
        <is>
          <t>حضر</t>
        </is>
      </c>
      <c r="K333" s="12" t="n"/>
      <c r="L333" s="13" t="n"/>
      <c r="M333" s="7">
        <f>IF($A333="","",INDEX(DayNames,WEEKDAY($A333,2)))</f>
        <v/>
      </c>
      <c r="N333" s="7">
        <f>IF($A333="","",IF(AND($G333="نعم",$H333="نعم"),INDEX(Reminders,4),IF($G333="نعم",INDEX(Reminders,2),IF($H333="نعم",INDEX(Reminders,3),INDEX(Reminders,1)))))</f>
        <v/>
      </c>
      <c r="O333" s="14">
        <f>IF($A333="","",$A333-WEEKDAY($A333,1)+1)</f>
        <v/>
      </c>
      <c r="P333" s="15">
        <f>IF($A333="","",IF($J333=INDEX(Outcomes,2),1,0))</f>
        <v/>
      </c>
      <c r="Q333" s="15">
        <f>IF($A333="","",IF(OR($J333=INDEX(Outcomes,2),$J333=INDEX(Outcomes,3)),1,0))</f>
        <v/>
      </c>
    </row>
    <row r="334">
      <c r="A334" s="12" t="n">
        <v>46267</v>
      </c>
      <c r="B334" s="4" t="inlineStr">
        <is>
          <t>إبراهيم الشايع</t>
        </is>
      </c>
      <c r="C334" s="4" t="inlineStr">
        <is>
          <t>053 761 4411</t>
        </is>
      </c>
      <c r="D334" s="4" t="inlineStr">
        <is>
          <t>د. نورة السبيعي</t>
        </is>
      </c>
      <c r="E334" s="4" t="inlineStr">
        <is>
          <t>بوتوكس</t>
        </is>
      </c>
      <c r="F334" s="4" t="inlineStr">
        <is>
          <t>هاتف</t>
        </is>
      </c>
      <c r="G334" s="4" t="inlineStr">
        <is>
          <t>نعم</t>
        </is>
      </c>
      <c r="H334" s="4" t="inlineStr">
        <is>
          <t>لا</t>
        </is>
      </c>
      <c r="I334" s="4" t="inlineStr">
        <is>
          <t>نعم</t>
        </is>
      </c>
      <c r="J334" s="4" t="inlineStr">
        <is>
          <t>حضر</t>
        </is>
      </c>
      <c r="K334" s="12" t="n"/>
      <c r="L334" s="13" t="n"/>
      <c r="M334" s="7">
        <f>IF($A334="","",INDEX(DayNames,WEEKDAY($A334,2)))</f>
        <v/>
      </c>
      <c r="N334" s="7">
        <f>IF($A334="","",IF(AND($G334="نعم",$H334="نعم"),INDEX(Reminders,4),IF($G334="نعم",INDEX(Reminders,2),IF($H334="نعم",INDEX(Reminders,3),INDEX(Reminders,1)))))</f>
        <v/>
      </c>
      <c r="O334" s="14">
        <f>IF($A334="","",$A334-WEEKDAY($A334,1)+1)</f>
        <v/>
      </c>
      <c r="P334" s="15">
        <f>IF($A334="","",IF($J334=INDEX(Outcomes,2),1,0))</f>
        <v/>
      </c>
      <c r="Q334" s="15">
        <f>IF($A334="","",IF(OR($J334=INDEX(Outcomes,2),$J334=INDEX(Outcomes,3)),1,0))</f>
        <v/>
      </c>
    </row>
    <row r="335">
      <c r="A335" s="12" t="n">
        <v>46267</v>
      </c>
      <c r="B335" s="4" t="inlineStr">
        <is>
          <t>إبراهيم الشايع</t>
        </is>
      </c>
      <c r="C335" s="4" t="inlineStr">
        <is>
          <t>054 937 2812</t>
        </is>
      </c>
      <c r="D335" s="4" t="inlineStr">
        <is>
          <t>د. محمد عادل</t>
        </is>
      </c>
      <c r="E335" s="4" t="inlineStr">
        <is>
          <t>كشف استشاري</t>
        </is>
      </c>
      <c r="F335" s="4" t="inlineStr">
        <is>
          <t>الموقع الإلكتروني</t>
        </is>
      </c>
      <c r="G335" s="4" t="inlineStr">
        <is>
          <t>نعم</t>
        </is>
      </c>
      <c r="H335" s="4" t="inlineStr">
        <is>
          <t>نعم</t>
        </is>
      </c>
      <c r="I335" s="4" t="inlineStr">
        <is>
          <t>نعم</t>
        </is>
      </c>
      <c r="J335" s="4" t="inlineStr">
        <is>
          <t>حضر</t>
        </is>
      </c>
      <c r="K335" s="12" t="n"/>
      <c r="L335" s="13" t="n"/>
      <c r="M335" s="7">
        <f>IF($A335="","",INDEX(DayNames,WEEKDAY($A335,2)))</f>
        <v/>
      </c>
      <c r="N335" s="7">
        <f>IF($A335="","",IF(AND($G335="نعم",$H335="نعم"),INDEX(Reminders,4),IF($G335="نعم",INDEX(Reminders,2),IF($H335="نعم",INDEX(Reminders,3),INDEX(Reminders,1)))))</f>
        <v/>
      </c>
      <c r="O335" s="14">
        <f>IF($A335="","",$A335-WEEKDAY($A335,1)+1)</f>
        <v/>
      </c>
      <c r="P335" s="15">
        <f>IF($A335="","",IF($J335=INDEX(Outcomes,2),1,0))</f>
        <v/>
      </c>
      <c r="Q335" s="15">
        <f>IF($A335="","",IF(OR($J335=INDEX(Outcomes,2),$J335=INDEX(Outcomes,3)),1,0))</f>
        <v/>
      </c>
    </row>
    <row r="336">
      <c r="A336" s="12" t="n">
        <v>46267</v>
      </c>
      <c r="B336" s="4" t="inlineStr">
        <is>
          <t>عادل النفيعي</t>
        </is>
      </c>
      <c r="C336" s="4" t="inlineStr">
        <is>
          <t>053 712 4014</t>
        </is>
      </c>
      <c r="D336" s="4" t="inlineStr">
        <is>
          <t>د. أحمد منصور</t>
        </is>
      </c>
      <c r="E336" s="4" t="inlineStr">
        <is>
          <t>تنظيف بشرة</t>
        </is>
      </c>
      <c r="F336" s="4" t="inlineStr">
        <is>
          <t>الموقع الإلكتروني</t>
        </is>
      </c>
      <c r="G336" s="4" t="inlineStr">
        <is>
          <t>نعم</t>
        </is>
      </c>
      <c r="H336" s="4" t="inlineStr">
        <is>
          <t>لا</t>
        </is>
      </c>
      <c r="I336" s="4" t="inlineStr">
        <is>
          <t>نعم</t>
        </is>
      </c>
      <c r="J336" s="4" t="inlineStr">
        <is>
          <t>حضر</t>
        </is>
      </c>
      <c r="K336" s="12" t="n"/>
      <c r="L336" s="13" t="n"/>
      <c r="M336" s="7">
        <f>IF($A336="","",INDEX(DayNames,WEEKDAY($A336,2)))</f>
        <v/>
      </c>
      <c r="N336" s="7">
        <f>IF($A336="","",IF(AND($G336="نعم",$H336="نعم"),INDEX(Reminders,4),IF($G336="نعم",INDEX(Reminders,2),IF($H336="نعم",INDEX(Reminders,3),INDEX(Reminders,1)))))</f>
        <v/>
      </c>
      <c r="O336" s="14">
        <f>IF($A336="","",$A336-WEEKDAY($A336,1)+1)</f>
        <v/>
      </c>
      <c r="P336" s="15">
        <f>IF($A336="","",IF($J336=INDEX(Outcomes,2),1,0))</f>
        <v/>
      </c>
      <c r="Q336" s="15">
        <f>IF($A336="","",IF(OR($J336=INDEX(Outcomes,2),$J336=INDEX(Outcomes,3)),1,0))</f>
        <v/>
      </c>
    </row>
    <row r="337">
      <c r="A337" s="12" t="n">
        <v>46267</v>
      </c>
      <c r="B337" s="4" t="inlineStr">
        <is>
          <t>راكان العجمي</t>
        </is>
      </c>
      <c r="C337" s="4" t="inlineStr">
        <is>
          <t>053 706 5392</t>
        </is>
      </c>
      <c r="D337" s="4" t="inlineStr">
        <is>
          <t>د. سارة الحربي</t>
        </is>
      </c>
      <c r="E337" s="4" t="inlineStr">
        <is>
          <t>بوتوكس</t>
        </is>
      </c>
      <c r="F337" s="4" t="inlineStr">
        <is>
          <t>هاتف</t>
        </is>
      </c>
      <c r="G337" s="4" t="inlineStr">
        <is>
          <t>نعم</t>
        </is>
      </c>
      <c r="H337" s="4" t="inlineStr">
        <is>
          <t>نعم</t>
        </is>
      </c>
      <c r="I337" s="4" t="inlineStr">
        <is>
          <t>نعم</t>
        </is>
      </c>
      <c r="J337" s="4" t="inlineStr">
        <is>
          <t>حضر</t>
        </is>
      </c>
      <c r="K337" s="12" t="n"/>
      <c r="L337" s="13" t="n"/>
      <c r="M337" s="7">
        <f>IF($A337="","",INDEX(DayNames,WEEKDAY($A337,2)))</f>
        <v/>
      </c>
      <c r="N337" s="7">
        <f>IF($A337="","",IF(AND($G337="نعم",$H337="نعم"),INDEX(Reminders,4),IF($G337="نعم",INDEX(Reminders,2),IF($H337="نعم",INDEX(Reminders,3),INDEX(Reminders,1)))))</f>
        <v/>
      </c>
      <c r="O337" s="14">
        <f>IF($A337="","",$A337-WEEKDAY($A337,1)+1)</f>
        <v/>
      </c>
      <c r="P337" s="15">
        <f>IF($A337="","",IF($J337=INDEX(Outcomes,2),1,0))</f>
        <v/>
      </c>
      <c r="Q337" s="15">
        <f>IF($A337="","",IF(OR($J337=INDEX(Outcomes,2),$J337=INDEX(Outcomes,3)),1,0))</f>
        <v/>
      </c>
    </row>
    <row r="338">
      <c r="A338" s="12" t="n">
        <v>46267</v>
      </c>
      <c r="B338" s="4" t="inlineStr">
        <is>
          <t>مهند البراك</t>
        </is>
      </c>
      <c r="C338" s="4" t="inlineStr">
        <is>
          <t>050 187 7755</t>
        </is>
      </c>
      <c r="D338" s="4" t="inlineStr">
        <is>
          <t>د. أحمد منصور</t>
        </is>
      </c>
      <c r="E338" s="4" t="inlineStr">
        <is>
          <t>جلسة ليزر</t>
        </is>
      </c>
      <c r="F338" s="4" t="inlineStr">
        <is>
          <t>الموقع الإلكتروني</t>
        </is>
      </c>
      <c r="G338" s="4" t="inlineStr">
        <is>
          <t>لا</t>
        </is>
      </c>
      <c r="H338" s="4" t="inlineStr">
        <is>
          <t>نعم</t>
        </is>
      </c>
      <c r="I338" s="4" t="inlineStr">
        <is>
          <t>نعم</t>
        </is>
      </c>
      <c r="J338" s="4" t="inlineStr">
        <is>
          <t>حضر</t>
        </is>
      </c>
      <c r="K338" s="12" t="n"/>
      <c r="L338" s="13" t="n">
        <v>200</v>
      </c>
      <c r="M338" s="7">
        <f>IF($A338="","",INDEX(DayNames,WEEKDAY($A338,2)))</f>
        <v/>
      </c>
      <c r="N338" s="7">
        <f>IF($A338="","",IF(AND($G338="نعم",$H338="نعم"),INDEX(Reminders,4),IF($G338="نعم",INDEX(Reminders,2),IF($H338="نعم",INDEX(Reminders,3),INDEX(Reminders,1)))))</f>
        <v/>
      </c>
      <c r="O338" s="14">
        <f>IF($A338="","",$A338-WEEKDAY($A338,1)+1)</f>
        <v/>
      </c>
      <c r="P338" s="15">
        <f>IF($A338="","",IF($J338=INDEX(Outcomes,2),1,0))</f>
        <v/>
      </c>
      <c r="Q338" s="15">
        <f>IF($A338="","",IF(OR($J338=INDEX(Outcomes,2),$J338=INDEX(Outcomes,3)),1,0))</f>
        <v/>
      </c>
    </row>
    <row r="339">
      <c r="A339" s="12" t="n">
        <v>46267</v>
      </c>
      <c r="B339" s="4" t="inlineStr">
        <is>
          <t>بشاير اليامي</t>
        </is>
      </c>
      <c r="C339" s="4" t="inlineStr">
        <is>
          <t>055 601 2428</t>
        </is>
      </c>
      <c r="D339" s="4" t="inlineStr">
        <is>
          <t>د. سارة الحربي</t>
        </is>
      </c>
      <c r="E339" s="4" t="inlineStr">
        <is>
          <t>كشف متابعة</t>
        </is>
      </c>
      <c r="F339" s="4" t="inlineStr">
        <is>
          <t>واتساب</t>
        </is>
      </c>
      <c r="G339" s="4" t="inlineStr">
        <is>
          <t>نعم</t>
        </is>
      </c>
      <c r="H339" s="4" t="inlineStr">
        <is>
          <t>نعم</t>
        </is>
      </c>
      <c r="I339" s="4" t="inlineStr">
        <is>
          <t>نعم</t>
        </is>
      </c>
      <c r="J339" s="4" t="inlineStr">
        <is>
          <t>حضر</t>
        </is>
      </c>
      <c r="K339" s="12" t="n"/>
      <c r="L339" s="13" t="n"/>
      <c r="M339" s="7">
        <f>IF($A339="","",INDEX(DayNames,WEEKDAY($A339,2)))</f>
        <v/>
      </c>
      <c r="N339" s="7">
        <f>IF($A339="","",IF(AND($G339="نعم",$H339="نعم"),INDEX(Reminders,4),IF($G339="نعم",INDEX(Reminders,2),IF($H339="نعم",INDEX(Reminders,3),INDEX(Reminders,1)))))</f>
        <v/>
      </c>
      <c r="O339" s="14">
        <f>IF($A339="","",$A339-WEEKDAY($A339,1)+1)</f>
        <v/>
      </c>
      <c r="P339" s="15">
        <f>IF($A339="","",IF($J339=INDEX(Outcomes,2),1,0))</f>
        <v/>
      </c>
      <c r="Q339" s="15">
        <f>IF($A339="","",IF(OR($J339=INDEX(Outcomes,2),$J339=INDEX(Outcomes,3)),1,0))</f>
        <v/>
      </c>
    </row>
    <row r="340">
      <c r="A340" s="12" t="n">
        <v>46267</v>
      </c>
      <c r="B340" s="4" t="inlineStr">
        <is>
          <t>عادل النفيعي</t>
        </is>
      </c>
      <c r="C340" s="4" t="inlineStr">
        <is>
          <t>055 123 6809</t>
        </is>
      </c>
      <c r="D340" s="4" t="inlineStr">
        <is>
          <t>د. محمد عادل</t>
        </is>
      </c>
      <c r="E340" s="4" t="inlineStr">
        <is>
          <t>حقن فيلر</t>
        </is>
      </c>
      <c r="F340" s="4" t="inlineStr">
        <is>
          <t>الموقع الإلكتروني</t>
        </is>
      </c>
      <c r="G340" s="4" t="inlineStr">
        <is>
          <t>نعم</t>
        </is>
      </c>
      <c r="H340" s="4" t="inlineStr">
        <is>
          <t>نعم</t>
        </is>
      </c>
      <c r="I340" s="4" t="inlineStr">
        <is>
          <t>نعم</t>
        </is>
      </c>
      <c r="J340" s="4" t="inlineStr">
        <is>
          <t>حضر</t>
        </is>
      </c>
      <c r="K340" s="12" t="n"/>
      <c r="L340" s="13" t="n">
        <v>200</v>
      </c>
      <c r="M340" s="7">
        <f>IF($A340="","",INDEX(DayNames,WEEKDAY($A340,2)))</f>
        <v/>
      </c>
      <c r="N340" s="7">
        <f>IF($A340="","",IF(AND($G340="نعم",$H340="نعم"),INDEX(Reminders,4),IF($G340="نعم",INDEX(Reminders,2),IF($H340="نعم",INDEX(Reminders,3),INDEX(Reminders,1)))))</f>
        <v/>
      </c>
      <c r="O340" s="14">
        <f>IF($A340="","",$A340-WEEKDAY($A340,1)+1)</f>
        <v/>
      </c>
      <c r="P340" s="15">
        <f>IF($A340="","",IF($J340=INDEX(Outcomes,2),1,0))</f>
        <v/>
      </c>
      <c r="Q340" s="15">
        <f>IF($A340="","",IF(OR($J340=INDEX(Outcomes,2),$J340=INDEX(Outcomes,3)),1,0))</f>
        <v/>
      </c>
    </row>
    <row r="341">
      <c r="A341" s="12" t="n">
        <v>46267</v>
      </c>
      <c r="B341" s="4" t="inlineStr">
        <is>
          <t>تهاني الزامل</t>
        </is>
      </c>
      <c r="C341" s="4" t="inlineStr">
        <is>
          <t>055 101 1146</t>
        </is>
      </c>
      <c r="D341" s="4" t="inlineStr">
        <is>
          <t>د. سارة الحربي</t>
        </is>
      </c>
      <c r="E341" s="4" t="inlineStr">
        <is>
          <t>جلسة ليزر</t>
        </is>
      </c>
      <c r="F341" s="4" t="inlineStr">
        <is>
          <t>واتساب</t>
        </is>
      </c>
      <c r="G341" s="4" t="inlineStr">
        <is>
          <t>لا</t>
        </is>
      </c>
      <c r="H341" s="4" t="inlineStr">
        <is>
          <t>نعم</t>
        </is>
      </c>
      <c r="I341" s="4" t="inlineStr">
        <is>
          <t>نعم</t>
        </is>
      </c>
      <c r="J341" s="4" t="inlineStr">
        <is>
          <t>حضر</t>
        </is>
      </c>
      <c r="K341" s="12" t="n"/>
      <c r="L341" s="13" t="n"/>
      <c r="M341" s="7">
        <f>IF($A341="","",INDEX(DayNames,WEEKDAY($A341,2)))</f>
        <v/>
      </c>
      <c r="N341" s="7">
        <f>IF($A341="","",IF(AND($G341="نعم",$H341="نعم"),INDEX(Reminders,4),IF($G341="نعم",INDEX(Reminders,2),IF($H341="نعم",INDEX(Reminders,3),INDEX(Reminders,1)))))</f>
        <v/>
      </c>
      <c r="O341" s="14">
        <f>IF($A341="","",$A341-WEEKDAY($A341,1)+1)</f>
        <v/>
      </c>
      <c r="P341" s="15">
        <f>IF($A341="","",IF($J341=INDEX(Outcomes,2),1,0))</f>
        <v/>
      </c>
      <c r="Q341" s="15">
        <f>IF($A341="","",IF(OR($J341=INDEX(Outcomes,2),$J341=INDEX(Outcomes,3)),1,0))</f>
        <v/>
      </c>
    </row>
    <row r="342">
      <c r="A342" s="12" t="n">
        <v>46267</v>
      </c>
      <c r="B342" s="4" t="inlineStr">
        <is>
          <t>وعد الأحمد</t>
        </is>
      </c>
      <c r="C342" s="4" t="inlineStr">
        <is>
          <t>053 770 2885</t>
        </is>
      </c>
      <c r="D342" s="4" t="inlineStr">
        <is>
          <t>د. نورة السبيعي</t>
        </is>
      </c>
      <c r="E342" s="4" t="inlineStr">
        <is>
          <t>كشف متابعة</t>
        </is>
      </c>
      <c r="F342" s="4" t="inlineStr">
        <is>
          <t>واتساب</t>
        </is>
      </c>
      <c r="G342" s="4" t="inlineStr">
        <is>
          <t>نعم</t>
        </is>
      </c>
      <c r="H342" s="4" t="inlineStr">
        <is>
          <t>نعم</t>
        </is>
      </c>
      <c r="I342" s="4" t="inlineStr">
        <is>
          <t>نعم</t>
        </is>
      </c>
      <c r="J342" s="4" t="inlineStr">
        <is>
          <t>حضر</t>
        </is>
      </c>
      <c r="K342" s="12" t="n"/>
      <c r="L342" s="13" t="n"/>
      <c r="M342" s="7">
        <f>IF($A342="","",INDEX(DayNames,WEEKDAY($A342,2)))</f>
        <v/>
      </c>
      <c r="N342" s="7">
        <f>IF($A342="","",IF(AND($G342="نعم",$H342="نعم"),INDEX(Reminders,4),IF($G342="نعم",INDEX(Reminders,2),IF($H342="نعم",INDEX(Reminders,3),INDEX(Reminders,1)))))</f>
        <v/>
      </c>
      <c r="O342" s="14">
        <f>IF($A342="","",$A342-WEEKDAY($A342,1)+1)</f>
        <v/>
      </c>
      <c r="P342" s="15">
        <f>IF($A342="","",IF($J342=INDEX(Outcomes,2),1,0))</f>
        <v/>
      </c>
      <c r="Q342" s="15">
        <f>IF($A342="","",IF(OR($J342=INDEX(Outcomes,2),$J342=INDEX(Outcomes,3)),1,0))</f>
        <v/>
      </c>
    </row>
    <row r="343">
      <c r="A343" s="12" t="n">
        <v>46267</v>
      </c>
      <c r="B343" s="4" t="inlineStr">
        <is>
          <t>أنس الخثلان</t>
        </is>
      </c>
      <c r="C343" s="4" t="inlineStr">
        <is>
          <t>053 842 3879</t>
        </is>
      </c>
      <c r="D343" s="4" t="inlineStr">
        <is>
          <t>د. نورة السبيعي</t>
        </is>
      </c>
      <c r="E343" s="4" t="inlineStr">
        <is>
          <t>جلسة علاج طبيعي</t>
        </is>
      </c>
      <c r="F343" s="4" t="inlineStr">
        <is>
          <t>هاتف</t>
        </is>
      </c>
      <c r="G343" s="4" t="inlineStr">
        <is>
          <t>نعم</t>
        </is>
      </c>
      <c r="H343" s="4" t="inlineStr">
        <is>
          <t>نعم</t>
        </is>
      </c>
      <c r="I343" s="4" t="inlineStr">
        <is>
          <t>نعم</t>
        </is>
      </c>
      <c r="J343" s="4" t="inlineStr">
        <is>
          <t>حضر</t>
        </is>
      </c>
      <c r="K343" s="12" t="n"/>
      <c r="L343" s="13" t="n"/>
      <c r="M343" s="7">
        <f>IF($A343="","",INDEX(DayNames,WEEKDAY($A343,2)))</f>
        <v/>
      </c>
      <c r="N343" s="7">
        <f>IF($A343="","",IF(AND($G343="نعم",$H343="نعم"),INDEX(Reminders,4),IF($G343="نعم",INDEX(Reminders,2),IF($H343="نعم",INDEX(Reminders,3),INDEX(Reminders,1)))))</f>
        <v/>
      </c>
      <c r="O343" s="14">
        <f>IF($A343="","",$A343-WEEKDAY($A343,1)+1)</f>
        <v/>
      </c>
      <c r="P343" s="15">
        <f>IF($A343="","",IF($J343=INDEX(Outcomes,2),1,0))</f>
        <v/>
      </c>
      <c r="Q343" s="15">
        <f>IF($A343="","",IF(OR($J343=INDEX(Outcomes,2),$J343=INDEX(Outcomes,3)),1,0))</f>
        <v/>
      </c>
    </row>
    <row r="344">
      <c r="A344" s="12" t="n">
        <v>46267</v>
      </c>
      <c r="B344" s="4" t="inlineStr">
        <is>
          <t>مازن الصالح</t>
        </is>
      </c>
      <c r="C344" s="4" t="inlineStr">
        <is>
          <t>053 692 2272</t>
        </is>
      </c>
      <c r="D344" s="4" t="inlineStr">
        <is>
          <t>د. ليلى القحطاني</t>
        </is>
      </c>
      <c r="E344" s="4" t="inlineStr">
        <is>
          <t>كشف متابعة</t>
        </is>
      </c>
      <c r="F344" s="4" t="inlineStr">
        <is>
          <t>هاتف</t>
        </is>
      </c>
      <c r="G344" s="4" t="inlineStr">
        <is>
          <t>لا</t>
        </is>
      </c>
      <c r="H344" s="4" t="inlineStr">
        <is>
          <t>نعم</t>
        </is>
      </c>
      <c r="I344" s="4" t="inlineStr">
        <is>
          <t>نعم</t>
        </is>
      </c>
      <c r="J344" s="4" t="inlineStr">
        <is>
          <t>حضر</t>
        </is>
      </c>
      <c r="K344" s="12" t="n"/>
      <c r="L344" s="13" t="n"/>
      <c r="M344" s="7">
        <f>IF($A344="","",INDEX(DayNames,WEEKDAY($A344,2)))</f>
        <v/>
      </c>
      <c r="N344" s="7">
        <f>IF($A344="","",IF(AND($G344="نعم",$H344="نعم"),INDEX(Reminders,4),IF($G344="نعم",INDEX(Reminders,2),IF($H344="نعم",INDEX(Reminders,3),INDEX(Reminders,1)))))</f>
        <v/>
      </c>
      <c r="O344" s="14">
        <f>IF($A344="","",$A344-WEEKDAY($A344,1)+1)</f>
        <v/>
      </c>
      <c r="P344" s="15">
        <f>IF($A344="","",IF($J344=INDEX(Outcomes,2),1,0))</f>
        <v/>
      </c>
      <c r="Q344" s="15">
        <f>IF($A344="","",IF(OR($J344=INDEX(Outcomes,2),$J344=INDEX(Outcomes,3)),1,0))</f>
        <v/>
      </c>
    </row>
    <row r="345">
      <c r="A345" s="12" t="n">
        <v>46267</v>
      </c>
      <c r="B345" s="4" t="inlineStr">
        <is>
          <t>مها السديري</t>
        </is>
      </c>
      <c r="C345" s="4" t="inlineStr">
        <is>
          <t>050 940 1705</t>
        </is>
      </c>
      <c r="D345" s="4" t="inlineStr">
        <is>
          <t>د. محمد عادل</t>
        </is>
      </c>
      <c r="E345" s="4" t="inlineStr">
        <is>
          <t>بوتوكس</t>
        </is>
      </c>
      <c r="F345" s="4" t="inlineStr">
        <is>
          <t>هاتف</t>
        </is>
      </c>
      <c r="G345" s="4" t="inlineStr">
        <is>
          <t>نعم</t>
        </is>
      </c>
      <c r="H345" s="4" t="inlineStr">
        <is>
          <t>نعم</t>
        </is>
      </c>
      <c r="I345" s="4" t="inlineStr">
        <is>
          <t>نعم</t>
        </is>
      </c>
      <c r="J345" s="4" t="inlineStr">
        <is>
          <t>حضر</t>
        </is>
      </c>
      <c r="K345" s="12" t="n"/>
      <c r="L345" s="13" t="n"/>
      <c r="M345" s="7">
        <f>IF($A345="","",INDEX(DayNames,WEEKDAY($A345,2)))</f>
        <v/>
      </c>
      <c r="N345" s="7">
        <f>IF($A345="","",IF(AND($G345="نعم",$H345="نعم"),INDEX(Reminders,4),IF($G345="نعم",INDEX(Reminders,2),IF($H345="نعم",INDEX(Reminders,3),INDEX(Reminders,1)))))</f>
        <v/>
      </c>
      <c r="O345" s="14">
        <f>IF($A345="","",$A345-WEEKDAY($A345,1)+1)</f>
        <v/>
      </c>
      <c r="P345" s="15">
        <f>IF($A345="","",IF($J345=INDEX(Outcomes,2),1,0))</f>
        <v/>
      </c>
      <c r="Q345" s="15">
        <f>IF($A345="","",IF(OR($J345=INDEX(Outcomes,2),$J345=INDEX(Outcomes,3)),1,0))</f>
        <v/>
      </c>
    </row>
    <row r="346">
      <c r="A346" s="12" t="n">
        <v>46268</v>
      </c>
      <c r="B346" s="4" t="inlineStr">
        <is>
          <t>جواهر الحمدان</t>
        </is>
      </c>
      <c r="C346" s="4" t="inlineStr">
        <is>
          <t>055 141 4134</t>
        </is>
      </c>
      <c r="D346" s="4" t="inlineStr">
        <is>
          <t>د. نورة السبيعي</t>
        </is>
      </c>
      <c r="E346" s="4" t="inlineStr">
        <is>
          <t>كشف استشاري</t>
        </is>
      </c>
      <c r="F346" s="4" t="inlineStr">
        <is>
          <t>واتساب</t>
        </is>
      </c>
      <c r="G346" s="4" t="inlineStr">
        <is>
          <t>نعم</t>
        </is>
      </c>
      <c r="H346" s="4" t="inlineStr">
        <is>
          <t>نعم</t>
        </is>
      </c>
      <c r="I346" s="4" t="inlineStr">
        <is>
          <t>نعم</t>
        </is>
      </c>
      <c r="J346" s="4" t="inlineStr">
        <is>
          <t>حضر</t>
        </is>
      </c>
      <c r="K346" s="12" t="n"/>
      <c r="L346" s="13" t="n"/>
      <c r="M346" s="7">
        <f>IF($A346="","",INDEX(DayNames,WEEKDAY($A346,2)))</f>
        <v/>
      </c>
      <c r="N346" s="7">
        <f>IF($A346="","",IF(AND($G346="نعم",$H346="نعم"),INDEX(Reminders,4),IF($G346="نعم",INDEX(Reminders,2),IF($H346="نعم",INDEX(Reminders,3),INDEX(Reminders,1)))))</f>
        <v/>
      </c>
      <c r="O346" s="14">
        <f>IF($A346="","",$A346-WEEKDAY($A346,1)+1)</f>
        <v/>
      </c>
      <c r="P346" s="15">
        <f>IF($A346="","",IF($J346=INDEX(Outcomes,2),1,0))</f>
        <v/>
      </c>
      <c r="Q346" s="15">
        <f>IF($A346="","",IF(OR($J346=INDEX(Outcomes,2),$J346=INDEX(Outcomes,3)),1,0))</f>
        <v/>
      </c>
    </row>
    <row r="347">
      <c r="A347" s="12" t="n">
        <v>46268</v>
      </c>
      <c r="B347" s="4" t="inlineStr">
        <is>
          <t>روان الشهري</t>
        </is>
      </c>
      <c r="C347" s="4" t="inlineStr">
        <is>
          <t>054 826 1231</t>
        </is>
      </c>
      <c r="D347" s="4" t="inlineStr">
        <is>
          <t>د. أحمد منصور</t>
        </is>
      </c>
      <c r="E347" s="4" t="inlineStr">
        <is>
          <t>بوتوكس</t>
        </is>
      </c>
      <c r="F347" s="4" t="inlineStr">
        <is>
          <t>هاتف</t>
        </is>
      </c>
      <c r="G347" s="4" t="inlineStr">
        <is>
          <t>نعم</t>
        </is>
      </c>
      <c r="H347" s="4" t="inlineStr">
        <is>
          <t>نعم</t>
        </is>
      </c>
      <c r="I347" s="4" t="inlineStr">
        <is>
          <t>لا</t>
        </is>
      </c>
      <c r="J347" s="4" t="inlineStr">
        <is>
          <t>أُعيد حجزه</t>
        </is>
      </c>
      <c r="K347" s="12" t="n">
        <v>46270</v>
      </c>
      <c r="L347" s="13" t="n"/>
      <c r="M347" s="7">
        <f>IF($A347="","",INDEX(DayNames,WEEKDAY($A347,2)))</f>
        <v/>
      </c>
      <c r="N347" s="7">
        <f>IF($A347="","",IF(AND($G347="نعم",$H347="نعم"),INDEX(Reminders,4),IF($G347="نعم",INDEX(Reminders,2),IF($H347="نعم",INDEX(Reminders,3),INDEX(Reminders,1)))))</f>
        <v/>
      </c>
      <c r="O347" s="14">
        <f>IF($A347="","",$A347-WEEKDAY($A347,1)+1)</f>
        <v/>
      </c>
      <c r="P347" s="15">
        <f>IF($A347="","",IF($J347=INDEX(Outcomes,2),1,0))</f>
        <v/>
      </c>
      <c r="Q347" s="15">
        <f>IF($A347="","",IF(OR($J347=INDEX(Outcomes,2),$J347=INDEX(Outcomes,3)),1,0))</f>
        <v/>
      </c>
    </row>
    <row r="348">
      <c r="A348" s="12" t="n">
        <v>46268</v>
      </c>
      <c r="B348" s="4" t="inlineStr">
        <is>
          <t>إبراهيم الشايع</t>
        </is>
      </c>
      <c r="C348" s="4" t="inlineStr">
        <is>
          <t>054 364 7037</t>
        </is>
      </c>
      <c r="D348" s="4" t="inlineStr">
        <is>
          <t>د. أحمد منصور</t>
        </is>
      </c>
      <c r="E348" s="4" t="inlineStr">
        <is>
          <t>جلسة علاج طبيعي</t>
        </is>
      </c>
      <c r="F348" s="4" t="inlineStr">
        <is>
          <t>واتساب</t>
        </is>
      </c>
      <c r="G348" s="4" t="inlineStr">
        <is>
          <t>نعم</t>
        </is>
      </c>
      <c r="H348" s="4" t="inlineStr">
        <is>
          <t>نعم</t>
        </is>
      </c>
      <c r="I348" s="4" t="inlineStr">
        <is>
          <t>لا</t>
        </is>
      </c>
      <c r="J348" s="4" t="inlineStr">
        <is>
          <t>حضر</t>
        </is>
      </c>
      <c r="K348" s="12" t="n"/>
      <c r="L348" s="13" t="n"/>
      <c r="M348" s="7">
        <f>IF($A348="","",INDEX(DayNames,WEEKDAY($A348,2)))</f>
        <v/>
      </c>
      <c r="N348" s="7">
        <f>IF($A348="","",IF(AND($G348="نعم",$H348="نعم"),INDEX(Reminders,4),IF($G348="نعم",INDEX(Reminders,2),IF($H348="نعم",INDEX(Reminders,3),INDEX(Reminders,1)))))</f>
        <v/>
      </c>
      <c r="O348" s="14">
        <f>IF($A348="","",$A348-WEEKDAY($A348,1)+1)</f>
        <v/>
      </c>
      <c r="P348" s="15">
        <f>IF($A348="","",IF($J348=INDEX(Outcomes,2),1,0))</f>
        <v/>
      </c>
      <c r="Q348" s="15">
        <f>IF($A348="","",IF(OR($J348=INDEX(Outcomes,2),$J348=INDEX(Outcomes,3)),1,0))</f>
        <v/>
      </c>
    </row>
    <row r="349">
      <c r="A349" s="12" t="n">
        <v>46268</v>
      </c>
      <c r="B349" s="4" t="inlineStr">
        <is>
          <t>سمر العيسى</t>
        </is>
      </c>
      <c r="C349" s="4" t="inlineStr">
        <is>
          <t>053 974 8117</t>
        </is>
      </c>
      <c r="D349" s="4" t="inlineStr">
        <is>
          <t>د. أحمد منصور</t>
        </is>
      </c>
      <c r="E349" s="4" t="inlineStr">
        <is>
          <t>كشف متابعة</t>
        </is>
      </c>
      <c r="F349" s="4" t="inlineStr">
        <is>
          <t>واتساب</t>
        </is>
      </c>
      <c r="G349" s="4" t="inlineStr">
        <is>
          <t>لا</t>
        </is>
      </c>
      <c r="H349" s="4" t="inlineStr">
        <is>
          <t>نعم</t>
        </is>
      </c>
      <c r="I349" s="4" t="inlineStr">
        <is>
          <t>نعم</t>
        </is>
      </c>
      <c r="J349" s="4" t="inlineStr">
        <is>
          <t>حضر</t>
        </is>
      </c>
      <c r="K349" s="12" t="n"/>
      <c r="L349" s="13" t="n"/>
      <c r="M349" s="7">
        <f>IF($A349="","",INDEX(DayNames,WEEKDAY($A349,2)))</f>
        <v/>
      </c>
      <c r="N349" s="7">
        <f>IF($A349="","",IF(AND($G349="نعم",$H349="نعم"),INDEX(Reminders,4),IF($G349="نعم",INDEX(Reminders,2),IF($H349="نعم",INDEX(Reminders,3),INDEX(Reminders,1)))))</f>
        <v/>
      </c>
      <c r="O349" s="14">
        <f>IF($A349="","",$A349-WEEKDAY($A349,1)+1)</f>
        <v/>
      </c>
      <c r="P349" s="15">
        <f>IF($A349="","",IF($J349=INDEX(Outcomes,2),1,0))</f>
        <v/>
      </c>
      <c r="Q349" s="15">
        <f>IF($A349="","",IF(OR($J349=INDEX(Outcomes,2),$J349=INDEX(Outcomes,3)),1,0))</f>
        <v/>
      </c>
    </row>
    <row r="350">
      <c r="A350" s="12" t="n">
        <v>46268</v>
      </c>
      <c r="B350" s="4" t="inlineStr">
        <is>
          <t>مها السديري</t>
        </is>
      </c>
      <c r="C350" s="4" t="inlineStr">
        <is>
          <t>050 102 1540</t>
        </is>
      </c>
      <c r="D350" s="4" t="inlineStr">
        <is>
          <t>د. سارة الحربي</t>
        </is>
      </c>
      <c r="E350" s="4" t="inlineStr">
        <is>
          <t>كشف استشاري</t>
        </is>
      </c>
      <c r="F350" s="4" t="inlineStr">
        <is>
          <t>واتساب</t>
        </is>
      </c>
      <c r="G350" s="4" t="inlineStr">
        <is>
          <t>نعم</t>
        </is>
      </c>
      <c r="H350" s="4" t="inlineStr">
        <is>
          <t>نعم</t>
        </is>
      </c>
      <c r="I350" s="4" t="inlineStr">
        <is>
          <t>لا</t>
        </is>
      </c>
      <c r="J350" s="4" t="inlineStr">
        <is>
          <t>حضر</t>
        </is>
      </c>
      <c r="K350" s="12" t="n"/>
      <c r="L350" s="13" t="n"/>
      <c r="M350" s="7">
        <f>IF($A350="","",INDEX(DayNames,WEEKDAY($A350,2)))</f>
        <v/>
      </c>
      <c r="N350" s="7">
        <f>IF($A350="","",IF(AND($G350="نعم",$H350="نعم"),INDEX(Reminders,4),IF($G350="نعم",INDEX(Reminders,2),IF($H350="نعم",INDEX(Reminders,3),INDEX(Reminders,1)))))</f>
        <v/>
      </c>
      <c r="O350" s="14">
        <f>IF($A350="","",$A350-WEEKDAY($A350,1)+1)</f>
        <v/>
      </c>
      <c r="P350" s="15">
        <f>IF($A350="","",IF($J350=INDEX(Outcomes,2),1,0))</f>
        <v/>
      </c>
      <c r="Q350" s="15">
        <f>IF($A350="","",IF(OR($J350=INDEX(Outcomes,2),$J350=INDEX(Outcomes,3)),1,0))</f>
        <v/>
      </c>
    </row>
    <row r="351">
      <c r="A351" s="12" t="n">
        <v>46268</v>
      </c>
      <c r="B351" s="4" t="inlineStr">
        <is>
          <t>وعد الأحمد</t>
        </is>
      </c>
      <c r="C351" s="4" t="inlineStr">
        <is>
          <t>055 484 9989</t>
        </is>
      </c>
      <c r="D351" s="4" t="inlineStr">
        <is>
          <t>د. أحمد منصور</t>
        </is>
      </c>
      <c r="E351" s="4" t="inlineStr">
        <is>
          <t>كشف متابعة</t>
        </is>
      </c>
      <c r="F351" s="4" t="inlineStr">
        <is>
          <t>واتساب</t>
        </is>
      </c>
      <c r="G351" s="4" t="inlineStr">
        <is>
          <t>نعم</t>
        </is>
      </c>
      <c r="H351" s="4" t="inlineStr">
        <is>
          <t>نعم</t>
        </is>
      </c>
      <c r="I351" s="4" t="inlineStr">
        <is>
          <t>لا</t>
        </is>
      </c>
      <c r="J351" s="4" t="inlineStr">
        <is>
          <t>حضر</t>
        </is>
      </c>
      <c r="K351" s="12" t="n"/>
      <c r="L351" s="13" t="n"/>
      <c r="M351" s="7">
        <f>IF($A351="","",INDEX(DayNames,WEEKDAY($A351,2)))</f>
        <v/>
      </c>
      <c r="N351" s="7">
        <f>IF($A351="","",IF(AND($G351="نعم",$H351="نعم"),INDEX(Reminders,4),IF($G351="نعم",INDEX(Reminders,2),IF($H351="نعم",INDEX(Reminders,3),INDEX(Reminders,1)))))</f>
        <v/>
      </c>
      <c r="O351" s="14">
        <f>IF($A351="","",$A351-WEEKDAY($A351,1)+1)</f>
        <v/>
      </c>
      <c r="P351" s="15">
        <f>IF($A351="","",IF($J351=INDEX(Outcomes,2),1,0))</f>
        <v/>
      </c>
      <c r="Q351" s="15">
        <f>IF($A351="","",IF(OR($J351=INDEX(Outcomes,2),$J351=INDEX(Outcomes,3)),1,0))</f>
        <v/>
      </c>
    </row>
    <row r="352">
      <c r="A352" s="12" t="n">
        <v>46268</v>
      </c>
      <c r="B352" s="4" t="inlineStr">
        <is>
          <t>هند المنصور</t>
        </is>
      </c>
      <c r="C352" s="4" t="inlineStr">
        <is>
          <t>054 340 3601</t>
        </is>
      </c>
      <c r="D352" s="4" t="inlineStr">
        <is>
          <t>د. أحمد منصور</t>
        </is>
      </c>
      <c r="E352" s="4" t="inlineStr">
        <is>
          <t>بوتوكس</t>
        </is>
      </c>
      <c r="F352" s="4" t="inlineStr">
        <is>
          <t>واتساب</t>
        </is>
      </c>
      <c r="G352" s="4" t="inlineStr">
        <is>
          <t>نعم</t>
        </is>
      </c>
      <c r="H352" s="4" t="inlineStr">
        <is>
          <t>لا</t>
        </is>
      </c>
      <c r="I352" s="4" t="inlineStr">
        <is>
          <t>نعم</t>
        </is>
      </c>
      <c r="J352" s="4" t="inlineStr">
        <is>
          <t>حضر</t>
        </is>
      </c>
      <c r="K352" s="12" t="n"/>
      <c r="L352" s="13" t="n"/>
      <c r="M352" s="7">
        <f>IF($A352="","",INDEX(DayNames,WEEKDAY($A352,2)))</f>
        <v/>
      </c>
      <c r="N352" s="7">
        <f>IF($A352="","",IF(AND($G352="نعم",$H352="نعم"),INDEX(Reminders,4),IF($G352="نعم",INDEX(Reminders,2),IF($H352="نعم",INDEX(Reminders,3),INDEX(Reminders,1)))))</f>
        <v/>
      </c>
      <c r="O352" s="14">
        <f>IF($A352="","",$A352-WEEKDAY($A352,1)+1)</f>
        <v/>
      </c>
      <c r="P352" s="15">
        <f>IF($A352="","",IF($J352=INDEX(Outcomes,2),1,0))</f>
        <v/>
      </c>
      <c r="Q352" s="15">
        <f>IF($A352="","",IF(OR($J352=INDEX(Outcomes,2),$J352=INDEX(Outcomes,3)),1,0))</f>
        <v/>
      </c>
    </row>
    <row r="353">
      <c r="A353" s="12" t="n">
        <v>46268</v>
      </c>
      <c r="B353" s="4" t="inlineStr">
        <is>
          <t>عادل النفيعي</t>
        </is>
      </c>
      <c r="C353" s="4" t="inlineStr">
        <is>
          <t>055 552 8003</t>
        </is>
      </c>
      <c r="D353" s="4" t="inlineStr">
        <is>
          <t>د. أحمد منصور</t>
        </is>
      </c>
      <c r="E353" s="4" t="inlineStr">
        <is>
          <t>جلسة علاج طبيعي</t>
        </is>
      </c>
      <c r="F353" s="4" t="inlineStr">
        <is>
          <t>الموقع الإلكتروني</t>
        </is>
      </c>
      <c r="G353" s="4" t="inlineStr">
        <is>
          <t>نعم</t>
        </is>
      </c>
      <c r="H353" s="4" t="inlineStr">
        <is>
          <t>نعم</t>
        </is>
      </c>
      <c r="I353" s="4" t="inlineStr">
        <is>
          <t>لا</t>
        </is>
      </c>
      <c r="J353" s="4" t="inlineStr">
        <is>
          <t>غياب</t>
        </is>
      </c>
      <c r="K353" s="12" t="n">
        <v>46278</v>
      </c>
      <c r="L353" s="13" t="n"/>
      <c r="M353" s="7">
        <f>IF($A353="","",INDEX(DayNames,WEEKDAY($A353,2)))</f>
        <v/>
      </c>
      <c r="N353" s="7">
        <f>IF($A353="","",IF(AND($G353="نعم",$H353="نعم"),INDEX(Reminders,4),IF($G353="نعم",INDEX(Reminders,2),IF($H353="نعم",INDEX(Reminders,3),INDEX(Reminders,1)))))</f>
        <v/>
      </c>
      <c r="O353" s="14">
        <f>IF($A353="","",$A353-WEEKDAY($A353,1)+1)</f>
        <v/>
      </c>
      <c r="P353" s="15">
        <f>IF($A353="","",IF($J353=INDEX(Outcomes,2),1,0))</f>
        <v/>
      </c>
      <c r="Q353" s="15">
        <f>IF($A353="","",IF(OR($J353=INDEX(Outcomes,2),$J353=INDEX(Outcomes,3)),1,0))</f>
        <v/>
      </c>
    </row>
    <row r="354">
      <c r="A354" s="12" t="n">
        <v>46268</v>
      </c>
      <c r="B354" s="4" t="inlineStr">
        <is>
          <t>إبراهيم الشايع</t>
        </is>
      </c>
      <c r="C354" s="4" t="inlineStr">
        <is>
          <t>053 606 4297</t>
        </is>
      </c>
      <c r="D354" s="4" t="inlineStr">
        <is>
          <t>د. ليلى القحطاني</t>
        </is>
      </c>
      <c r="E354" s="4" t="inlineStr">
        <is>
          <t>تنظيف بشرة</t>
        </is>
      </c>
      <c r="F354" s="4" t="inlineStr">
        <is>
          <t>هاتف</t>
        </is>
      </c>
      <c r="G354" s="4" t="inlineStr">
        <is>
          <t>نعم</t>
        </is>
      </c>
      <c r="H354" s="4" t="inlineStr">
        <is>
          <t>نعم</t>
        </is>
      </c>
      <c r="I354" s="4" t="inlineStr">
        <is>
          <t>نعم</t>
        </is>
      </c>
      <c r="J354" s="4" t="inlineStr">
        <is>
          <t>حضر</t>
        </is>
      </c>
      <c r="K354" s="12" t="n"/>
      <c r="L354" s="13" t="n"/>
      <c r="M354" s="7">
        <f>IF($A354="","",INDEX(DayNames,WEEKDAY($A354,2)))</f>
        <v/>
      </c>
      <c r="N354" s="7">
        <f>IF($A354="","",IF(AND($G354="نعم",$H354="نعم"),INDEX(Reminders,4),IF($G354="نعم",INDEX(Reminders,2),IF($H354="نعم",INDEX(Reminders,3),INDEX(Reminders,1)))))</f>
        <v/>
      </c>
      <c r="O354" s="14">
        <f>IF($A354="","",$A354-WEEKDAY($A354,1)+1)</f>
        <v/>
      </c>
      <c r="P354" s="15">
        <f>IF($A354="","",IF($J354=INDEX(Outcomes,2),1,0))</f>
        <v/>
      </c>
      <c r="Q354" s="15">
        <f>IF($A354="","",IF(OR($J354=INDEX(Outcomes,2),$J354=INDEX(Outcomes,3)),1,0))</f>
        <v/>
      </c>
    </row>
    <row r="355">
      <c r="A355" s="12" t="n">
        <v>46268</v>
      </c>
      <c r="B355" s="4" t="inlineStr">
        <is>
          <t>بشاير اليامي</t>
        </is>
      </c>
      <c r="C355" s="4" t="inlineStr">
        <is>
          <t>053 464 3051</t>
        </is>
      </c>
      <c r="D355" s="4" t="inlineStr">
        <is>
          <t>د. نورة السبيعي</t>
        </is>
      </c>
      <c r="E355" s="4" t="inlineStr">
        <is>
          <t>كشف متابعة</t>
        </is>
      </c>
      <c r="F355" s="4" t="inlineStr">
        <is>
          <t>واتساب</t>
        </is>
      </c>
      <c r="G355" s="4" t="inlineStr">
        <is>
          <t>نعم</t>
        </is>
      </c>
      <c r="H355" s="4" t="inlineStr">
        <is>
          <t>نعم</t>
        </is>
      </c>
      <c r="I355" s="4" t="inlineStr">
        <is>
          <t>نعم</t>
        </is>
      </c>
      <c r="J355" s="4" t="inlineStr">
        <is>
          <t>حضر</t>
        </is>
      </c>
      <c r="K355" s="12" t="n"/>
      <c r="L355" s="13" t="n"/>
      <c r="M355" s="7">
        <f>IF($A355="","",INDEX(DayNames,WEEKDAY($A355,2)))</f>
        <v/>
      </c>
      <c r="N355" s="7">
        <f>IF($A355="","",IF(AND($G355="نعم",$H355="نعم"),INDEX(Reminders,4),IF($G355="نعم",INDEX(Reminders,2),IF($H355="نعم",INDEX(Reminders,3),INDEX(Reminders,1)))))</f>
        <v/>
      </c>
      <c r="O355" s="14">
        <f>IF($A355="","",$A355-WEEKDAY($A355,1)+1)</f>
        <v/>
      </c>
      <c r="P355" s="15">
        <f>IF($A355="","",IF($J355=INDEX(Outcomes,2),1,0))</f>
        <v/>
      </c>
      <c r="Q355" s="15">
        <f>IF($A355="","",IF(OR($J355=INDEX(Outcomes,2),$J355=INDEX(Outcomes,3)),1,0))</f>
        <v/>
      </c>
    </row>
    <row r="356">
      <c r="A356" s="12" t="n">
        <v>46268</v>
      </c>
      <c r="B356" s="4" t="inlineStr">
        <is>
          <t>وعد الأحمد</t>
        </is>
      </c>
      <c r="C356" s="4" t="inlineStr">
        <is>
          <t>055 443 6709</t>
        </is>
      </c>
      <c r="D356" s="4" t="inlineStr">
        <is>
          <t>د. أحمد منصور</t>
        </is>
      </c>
      <c r="E356" s="4" t="inlineStr">
        <is>
          <t>جلسة ليزر</t>
        </is>
      </c>
      <c r="F356" s="4" t="inlineStr">
        <is>
          <t>تحويل من طبيب</t>
        </is>
      </c>
      <c r="G356" s="4" t="inlineStr">
        <is>
          <t>نعم</t>
        </is>
      </c>
      <c r="H356" s="4" t="inlineStr">
        <is>
          <t>نعم</t>
        </is>
      </c>
      <c r="I356" s="4" t="inlineStr">
        <is>
          <t>نعم</t>
        </is>
      </c>
      <c r="J356" s="4" t="inlineStr">
        <is>
          <t>حضر</t>
        </is>
      </c>
      <c r="K356" s="12" t="n"/>
      <c r="L356" s="13" t="n"/>
      <c r="M356" s="7">
        <f>IF($A356="","",INDEX(DayNames,WEEKDAY($A356,2)))</f>
        <v/>
      </c>
      <c r="N356" s="7">
        <f>IF($A356="","",IF(AND($G356="نعم",$H356="نعم"),INDEX(Reminders,4),IF($G356="نعم",INDEX(Reminders,2),IF($H356="نعم",INDEX(Reminders,3),INDEX(Reminders,1)))))</f>
        <v/>
      </c>
      <c r="O356" s="14">
        <f>IF($A356="","",$A356-WEEKDAY($A356,1)+1)</f>
        <v/>
      </c>
      <c r="P356" s="15">
        <f>IF($A356="","",IF($J356=INDEX(Outcomes,2),1,0))</f>
        <v/>
      </c>
      <c r="Q356" s="15">
        <f>IF($A356="","",IF(OR($J356=INDEX(Outcomes,2),$J356=INDEX(Outcomes,3)),1,0))</f>
        <v/>
      </c>
    </row>
    <row r="357">
      <c r="A357" s="12" t="n">
        <v>46268</v>
      </c>
      <c r="B357" s="4" t="inlineStr">
        <is>
          <t>فيصل المري</t>
        </is>
      </c>
      <c r="C357" s="4" t="inlineStr">
        <is>
          <t>053 298 1504</t>
        </is>
      </c>
      <c r="D357" s="4" t="inlineStr">
        <is>
          <t>د. ليلى القحطاني</t>
        </is>
      </c>
      <c r="E357" s="4" t="inlineStr">
        <is>
          <t>بوتوكس</t>
        </is>
      </c>
      <c r="F357" s="4" t="inlineStr">
        <is>
          <t>هاتف</t>
        </is>
      </c>
      <c r="G357" s="4" t="inlineStr">
        <is>
          <t>نعم</t>
        </is>
      </c>
      <c r="H357" s="4" t="inlineStr">
        <is>
          <t>نعم</t>
        </is>
      </c>
      <c r="I357" s="4" t="inlineStr">
        <is>
          <t>نعم</t>
        </is>
      </c>
      <c r="J357" s="4" t="inlineStr">
        <is>
          <t>غياب</t>
        </is>
      </c>
      <c r="K357" s="12" t="n"/>
      <c r="L357" s="13" t="n"/>
      <c r="M357" s="7">
        <f>IF($A357="","",INDEX(DayNames,WEEKDAY($A357,2)))</f>
        <v/>
      </c>
      <c r="N357" s="7">
        <f>IF($A357="","",IF(AND($G357="نعم",$H357="نعم"),INDEX(Reminders,4),IF($G357="نعم",INDEX(Reminders,2),IF($H357="نعم",INDEX(Reminders,3),INDEX(Reminders,1)))))</f>
        <v/>
      </c>
      <c r="O357" s="14">
        <f>IF($A357="","",$A357-WEEKDAY($A357,1)+1)</f>
        <v/>
      </c>
      <c r="P357" s="15">
        <f>IF($A357="","",IF($J357=INDEX(Outcomes,2),1,0))</f>
        <v/>
      </c>
      <c r="Q357" s="15">
        <f>IF($A357="","",IF(OR($J357=INDEX(Outcomes,2),$J357=INDEX(Outcomes,3)),1,0))</f>
        <v/>
      </c>
    </row>
    <row r="358">
      <c r="A358" s="12" t="n">
        <v>46268</v>
      </c>
      <c r="B358" s="4" t="inlineStr">
        <is>
          <t>جواهر الحمدان</t>
        </is>
      </c>
      <c r="C358" s="4" t="inlineStr">
        <is>
          <t>055 269 7386</t>
        </is>
      </c>
      <c r="D358" s="4" t="inlineStr">
        <is>
          <t>د. سارة الحربي</t>
        </is>
      </c>
      <c r="E358" s="4" t="inlineStr">
        <is>
          <t>كشف استشاري</t>
        </is>
      </c>
      <c r="F358" s="4" t="inlineStr">
        <is>
          <t>هاتف</t>
        </is>
      </c>
      <c r="G358" s="4" t="inlineStr">
        <is>
          <t>نعم</t>
        </is>
      </c>
      <c r="H358" s="4" t="inlineStr">
        <is>
          <t>نعم</t>
        </is>
      </c>
      <c r="I358" s="4" t="inlineStr">
        <is>
          <t>نعم</t>
        </is>
      </c>
      <c r="J358" s="4" t="inlineStr">
        <is>
          <t>حضر</t>
        </is>
      </c>
      <c r="K358" s="12" t="n"/>
      <c r="L358" s="13" t="n"/>
      <c r="M358" s="7">
        <f>IF($A358="","",INDEX(DayNames,WEEKDAY($A358,2)))</f>
        <v/>
      </c>
      <c r="N358" s="7">
        <f>IF($A358="","",IF(AND($G358="نعم",$H358="نعم"),INDEX(Reminders,4),IF($G358="نعم",INDEX(Reminders,2),IF($H358="نعم",INDEX(Reminders,3),INDEX(Reminders,1)))))</f>
        <v/>
      </c>
      <c r="O358" s="14">
        <f>IF($A358="","",$A358-WEEKDAY($A358,1)+1)</f>
        <v/>
      </c>
      <c r="P358" s="15">
        <f>IF($A358="","",IF($J358=INDEX(Outcomes,2),1,0))</f>
        <v/>
      </c>
      <c r="Q358" s="15">
        <f>IF($A358="","",IF(OR($J358=INDEX(Outcomes,2),$J358=INDEX(Outcomes,3)),1,0))</f>
        <v/>
      </c>
    </row>
    <row r="359">
      <c r="A359" s="12" t="n">
        <v>46270</v>
      </c>
      <c r="B359" s="4" t="inlineStr">
        <is>
          <t>أنس الخثلان</t>
        </is>
      </c>
      <c r="C359" s="4" t="inlineStr">
        <is>
          <t>055 141 3314</t>
        </is>
      </c>
      <c r="D359" s="4" t="inlineStr">
        <is>
          <t>د. ليلى القحطاني</t>
        </is>
      </c>
      <c r="E359" s="4" t="inlineStr">
        <is>
          <t>جلسة علاج طبيعي</t>
        </is>
      </c>
      <c r="F359" s="4" t="inlineStr">
        <is>
          <t>هاتف</t>
        </is>
      </c>
      <c r="G359" s="4" t="inlineStr">
        <is>
          <t>نعم</t>
        </is>
      </c>
      <c r="H359" s="4" t="inlineStr">
        <is>
          <t>نعم</t>
        </is>
      </c>
      <c r="I359" s="4" t="inlineStr">
        <is>
          <t>نعم</t>
        </is>
      </c>
      <c r="J359" s="4" t="inlineStr">
        <is>
          <t>حضر</t>
        </is>
      </c>
      <c r="K359" s="12" t="n"/>
      <c r="L359" s="13" t="n"/>
      <c r="M359" s="7">
        <f>IF($A359="","",INDEX(DayNames,WEEKDAY($A359,2)))</f>
        <v/>
      </c>
      <c r="N359" s="7">
        <f>IF($A359="","",IF(AND($G359="نعم",$H359="نعم"),INDEX(Reminders,4),IF($G359="نعم",INDEX(Reminders,2),IF($H359="نعم",INDEX(Reminders,3),INDEX(Reminders,1)))))</f>
        <v/>
      </c>
      <c r="O359" s="14">
        <f>IF($A359="","",$A359-WEEKDAY($A359,1)+1)</f>
        <v/>
      </c>
      <c r="P359" s="15">
        <f>IF($A359="","",IF($J359=INDEX(Outcomes,2),1,0))</f>
        <v/>
      </c>
      <c r="Q359" s="15">
        <f>IF($A359="","",IF(OR($J359=INDEX(Outcomes,2),$J359=INDEX(Outcomes,3)),1,0))</f>
        <v/>
      </c>
    </row>
    <row r="360">
      <c r="A360" s="12" t="n">
        <v>46270</v>
      </c>
      <c r="B360" s="4" t="inlineStr">
        <is>
          <t>إبراهيم الشايع</t>
        </is>
      </c>
      <c r="C360" s="4" t="inlineStr">
        <is>
          <t>055 525 1524</t>
        </is>
      </c>
      <c r="D360" s="4" t="inlineStr">
        <is>
          <t>د. أحمد منصور</t>
        </is>
      </c>
      <c r="E360" s="4" t="inlineStr">
        <is>
          <t>تنظيف بشرة</t>
        </is>
      </c>
      <c r="F360" s="4" t="inlineStr">
        <is>
          <t>تحويل من طبيب</t>
        </is>
      </c>
      <c r="G360" s="4" t="inlineStr">
        <is>
          <t>نعم</t>
        </is>
      </c>
      <c r="H360" s="4" t="inlineStr">
        <is>
          <t>نعم</t>
        </is>
      </c>
      <c r="I360" s="4" t="inlineStr">
        <is>
          <t>نعم</t>
        </is>
      </c>
      <c r="J360" s="4" t="inlineStr">
        <is>
          <t>حضر</t>
        </is>
      </c>
      <c r="K360" s="12" t="n"/>
      <c r="L360" s="13" t="n"/>
      <c r="M360" s="7">
        <f>IF($A360="","",INDEX(DayNames,WEEKDAY($A360,2)))</f>
        <v/>
      </c>
      <c r="N360" s="7">
        <f>IF($A360="","",IF(AND($G360="نعم",$H360="نعم"),INDEX(Reminders,4),IF($G360="نعم",INDEX(Reminders,2),IF($H360="نعم",INDEX(Reminders,3),INDEX(Reminders,1)))))</f>
        <v/>
      </c>
      <c r="O360" s="14">
        <f>IF($A360="","",$A360-WEEKDAY($A360,1)+1)</f>
        <v/>
      </c>
      <c r="P360" s="15">
        <f>IF($A360="","",IF($J360=INDEX(Outcomes,2),1,0))</f>
        <v/>
      </c>
      <c r="Q360" s="15">
        <f>IF($A360="","",IF(OR($J360=INDEX(Outcomes,2),$J360=INDEX(Outcomes,3)),1,0))</f>
        <v/>
      </c>
    </row>
    <row r="361">
      <c r="A361" s="12" t="n">
        <v>46270</v>
      </c>
      <c r="B361" s="4" t="inlineStr">
        <is>
          <t>زياد الكثيري</t>
        </is>
      </c>
      <c r="C361" s="4" t="inlineStr">
        <is>
          <t>053 548 6446</t>
        </is>
      </c>
      <c r="D361" s="4" t="inlineStr">
        <is>
          <t>د. أحمد منصور</t>
        </is>
      </c>
      <c r="E361" s="4" t="inlineStr">
        <is>
          <t>جلسة ليزر</t>
        </is>
      </c>
      <c r="F361" s="4" t="inlineStr">
        <is>
          <t>واتساب</t>
        </is>
      </c>
      <c r="G361" s="4" t="inlineStr">
        <is>
          <t>نعم</t>
        </is>
      </c>
      <c r="H361" s="4" t="inlineStr">
        <is>
          <t>نعم</t>
        </is>
      </c>
      <c r="I361" s="4" t="inlineStr">
        <is>
          <t>نعم</t>
        </is>
      </c>
      <c r="J361" s="4" t="inlineStr">
        <is>
          <t>حضر</t>
        </is>
      </c>
      <c r="K361" s="12" t="n"/>
      <c r="L361" s="13" t="n"/>
      <c r="M361" s="7">
        <f>IF($A361="","",INDEX(DayNames,WEEKDAY($A361,2)))</f>
        <v/>
      </c>
      <c r="N361" s="7">
        <f>IF($A361="","",IF(AND($G361="نعم",$H361="نعم"),INDEX(Reminders,4),IF($G361="نعم",INDEX(Reminders,2),IF($H361="نعم",INDEX(Reminders,3),INDEX(Reminders,1)))))</f>
        <v/>
      </c>
      <c r="O361" s="14">
        <f>IF($A361="","",$A361-WEEKDAY($A361,1)+1)</f>
        <v/>
      </c>
      <c r="P361" s="15">
        <f>IF($A361="","",IF($J361=INDEX(Outcomes,2),1,0))</f>
        <v/>
      </c>
      <c r="Q361" s="15">
        <f>IF($A361="","",IF(OR($J361=INDEX(Outcomes,2),$J361=INDEX(Outcomes,3)),1,0))</f>
        <v/>
      </c>
    </row>
    <row r="362">
      <c r="A362" s="12" t="n">
        <v>46270</v>
      </c>
      <c r="B362" s="4" t="inlineStr">
        <is>
          <t>عبدالعزيز الفهد</t>
        </is>
      </c>
      <c r="C362" s="4" t="inlineStr">
        <is>
          <t>053 112 1032</t>
        </is>
      </c>
      <c r="D362" s="4" t="inlineStr">
        <is>
          <t>د. سارة الحربي</t>
        </is>
      </c>
      <c r="E362" s="4" t="inlineStr">
        <is>
          <t>جلسة ليزر</t>
        </is>
      </c>
      <c r="F362" s="4" t="inlineStr">
        <is>
          <t>هاتف</t>
        </is>
      </c>
      <c r="G362" s="4" t="inlineStr">
        <is>
          <t>نعم</t>
        </is>
      </c>
      <c r="H362" s="4" t="inlineStr">
        <is>
          <t>نعم</t>
        </is>
      </c>
      <c r="I362" s="4" t="inlineStr">
        <is>
          <t>لا</t>
        </is>
      </c>
      <c r="J362" s="4" t="inlineStr">
        <is>
          <t>حضر</t>
        </is>
      </c>
      <c r="K362" s="12" t="n"/>
      <c r="L362" s="13" t="n"/>
      <c r="M362" s="7">
        <f>IF($A362="","",INDEX(DayNames,WEEKDAY($A362,2)))</f>
        <v/>
      </c>
      <c r="N362" s="7">
        <f>IF($A362="","",IF(AND($G362="نعم",$H362="نعم"),INDEX(Reminders,4),IF($G362="نعم",INDEX(Reminders,2),IF($H362="نعم",INDEX(Reminders,3),INDEX(Reminders,1)))))</f>
        <v/>
      </c>
      <c r="O362" s="14">
        <f>IF($A362="","",$A362-WEEKDAY($A362,1)+1)</f>
        <v/>
      </c>
      <c r="P362" s="15">
        <f>IF($A362="","",IF($J362=INDEX(Outcomes,2),1,0))</f>
        <v/>
      </c>
      <c r="Q362" s="15">
        <f>IF($A362="","",IF(OR($J362=INDEX(Outcomes,2),$J362=INDEX(Outcomes,3)),1,0))</f>
        <v/>
      </c>
    </row>
    <row r="363">
      <c r="A363" s="12" t="n">
        <v>46270</v>
      </c>
      <c r="B363" s="4" t="inlineStr">
        <is>
          <t>العنود الرويلي</t>
        </is>
      </c>
      <c r="C363" s="4" t="inlineStr">
        <is>
          <t>055 354 4818</t>
        </is>
      </c>
      <c r="D363" s="4" t="inlineStr">
        <is>
          <t>د. سارة الحربي</t>
        </is>
      </c>
      <c r="E363" s="4" t="inlineStr">
        <is>
          <t>كشف متابعة</t>
        </is>
      </c>
      <c r="F363" s="4" t="inlineStr">
        <is>
          <t>هاتف</t>
        </is>
      </c>
      <c r="G363" s="4" t="inlineStr">
        <is>
          <t>نعم</t>
        </is>
      </c>
      <c r="H363" s="4" t="inlineStr">
        <is>
          <t>نعم</t>
        </is>
      </c>
      <c r="I363" s="4" t="inlineStr">
        <is>
          <t>لا</t>
        </is>
      </c>
      <c r="J363" s="4" t="inlineStr">
        <is>
          <t>حضر</t>
        </is>
      </c>
      <c r="K363" s="12" t="n"/>
      <c r="L363" s="13" t="n"/>
      <c r="M363" s="7">
        <f>IF($A363="","",INDEX(DayNames,WEEKDAY($A363,2)))</f>
        <v/>
      </c>
      <c r="N363" s="7">
        <f>IF($A363="","",IF(AND($G363="نعم",$H363="نعم"),INDEX(Reminders,4),IF($G363="نعم",INDEX(Reminders,2),IF($H363="نعم",INDEX(Reminders,3),INDEX(Reminders,1)))))</f>
        <v/>
      </c>
      <c r="O363" s="14">
        <f>IF($A363="","",$A363-WEEKDAY($A363,1)+1)</f>
        <v/>
      </c>
      <c r="P363" s="15">
        <f>IF($A363="","",IF($J363=INDEX(Outcomes,2),1,0))</f>
        <v/>
      </c>
      <c r="Q363" s="15">
        <f>IF($A363="","",IF(OR($J363=INDEX(Outcomes,2),$J363=INDEX(Outcomes,3)),1,0))</f>
        <v/>
      </c>
    </row>
    <row r="364">
      <c r="A364" s="12" t="n">
        <v>46270</v>
      </c>
      <c r="B364" s="4" t="inlineStr">
        <is>
          <t>حسام المحمدي</t>
        </is>
      </c>
      <c r="C364" s="4" t="inlineStr">
        <is>
          <t>054 620 1188</t>
        </is>
      </c>
      <c r="D364" s="4" t="inlineStr">
        <is>
          <t>د. سارة الحربي</t>
        </is>
      </c>
      <c r="E364" s="4" t="inlineStr">
        <is>
          <t>كشف متابعة</t>
        </is>
      </c>
      <c r="F364" s="4" t="inlineStr">
        <is>
          <t>هاتف</t>
        </is>
      </c>
      <c r="G364" s="4" t="inlineStr">
        <is>
          <t>نعم</t>
        </is>
      </c>
      <c r="H364" s="4" t="inlineStr">
        <is>
          <t>نعم</t>
        </is>
      </c>
      <c r="I364" s="4" t="inlineStr">
        <is>
          <t>نعم</t>
        </is>
      </c>
      <c r="J364" s="4" t="inlineStr">
        <is>
          <t>إلغاء متأخر</t>
        </is>
      </c>
      <c r="K364" s="12" t="n"/>
      <c r="L364" s="13" t="n"/>
      <c r="M364" s="7">
        <f>IF($A364="","",INDEX(DayNames,WEEKDAY($A364,2)))</f>
        <v/>
      </c>
      <c r="N364" s="7">
        <f>IF($A364="","",IF(AND($G364="نعم",$H364="نعم"),INDEX(Reminders,4),IF($G364="نعم",INDEX(Reminders,2),IF($H364="نعم",INDEX(Reminders,3),INDEX(Reminders,1)))))</f>
        <v/>
      </c>
      <c r="O364" s="14">
        <f>IF($A364="","",$A364-WEEKDAY($A364,1)+1)</f>
        <v/>
      </c>
      <c r="P364" s="15">
        <f>IF($A364="","",IF($J364=INDEX(Outcomes,2),1,0))</f>
        <v/>
      </c>
      <c r="Q364" s="15">
        <f>IF($A364="","",IF(OR($J364=INDEX(Outcomes,2),$J364=INDEX(Outcomes,3)),1,0))</f>
        <v/>
      </c>
    </row>
    <row r="365">
      <c r="A365" s="12" t="n">
        <v>46270</v>
      </c>
      <c r="B365" s="4" t="inlineStr">
        <is>
          <t>راكان العجمي</t>
        </is>
      </c>
      <c r="C365" s="4" t="inlineStr">
        <is>
          <t>053 961 3928</t>
        </is>
      </c>
      <c r="D365" s="4" t="inlineStr">
        <is>
          <t>د. محمد عادل</t>
        </is>
      </c>
      <c r="E365" s="4" t="inlineStr">
        <is>
          <t>كشف استشاري</t>
        </is>
      </c>
      <c r="F365" s="4" t="inlineStr">
        <is>
          <t>الموقع الإلكتروني</t>
        </is>
      </c>
      <c r="G365" s="4" t="inlineStr">
        <is>
          <t>نعم</t>
        </is>
      </c>
      <c r="H365" s="4" t="inlineStr">
        <is>
          <t>نعم</t>
        </is>
      </c>
      <c r="I365" s="4" t="inlineStr">
        <is>
          <t>نعم</t>
        </is>
      </c>
      <c r="J365" s="4" t="inlineStr">
        <is>
          <t>حضر</t>
        </is>
      </c>
      <c r="K365" s="12" t="n"/>
      <c r="L365" s="13" t="n"/>
      <c r="M365" s="7">
        <f>IF($A365="","",INDEX(DayNames,WEEKDAY($A365,2)))</f>
        <v/>
      </c>
      <c r="N365" s="7">
        <f>IF($A365="","",IF(AND($G365="نعم",$H365="نعم"),INDEX(Reminders,4),IF($G365="نعم",INDEX(Reminders,2),IF($H365="نعم",INDEX(Reminders,3),INDEX(Reminders,1)))))</f>
        <v/>
      </c>
      <c r="O365" s="14">
        <f>IF($A365="","",$A365-WEEKDAY($A365,1)+1)</f>
        <v/>
      </c>
      <c r="P365" s="15">
        <f>IF($A365="","",IF($J365=INDEX(Outcomes,2),1,0))</f>
        <v/>
      </c>
      <c r="Q365" s="15">
        <f>IF($A365="","",IF(OR($J365=INDEX(Outcomes,2),$J365=INDEX(Outcomes,3)),1,0))</f>
        <v/>
      </c>
    </row>
    <row r="366">
      <c r="A366" s="12" t="n">
        <v>46270</v>
      </c>
      <c r="B366" s="4" t="inlineStr">
        <is>
          <t>راكان العجمي</t>
        </is>
      </c>
      <c r="C366" s="4" t="inlineStr">
        <is>
          <t>054 985 3945</t>
        </is>
      </c>
      <c r="D366" s="4" t="inlineStr">
        <is>
          <t>د. أحمد منصور</t>
        </is>
      </c>
      <c r="E366" s="4" t="inlineStr">
        <is>
          <t>كشف استشاري</t>
        </is>
      </c>
      <c r="F366" s="4" t="inlineStr">
        <is>
          <t>تحويل من طبيب</t>
        </is>
      </c>
      <c r="G366" s="4" t="inlineStr">
        <is>
          <t>نعم</t>
        </is>
      </c>
      <c r="H366" s="4" t="inlineStr">
        <is>
          <t>لا</t>
        </is>
      </c>
      <c r="I366" s="4" t="inlineStr">
        <is>
          <t>لا</t>
        </is>
      </c>
      <c r="J366" s="4" t="inlineStr">
        <is>
          <t>حضر</t>
        </is>
      </c>
      <c r="K366" s="12" t="n"/>
      <c r="L366" s="13" t="n"/>
      <c r="M366" s="7">
        <f>IF($A366="","",INDEX(DayNames,WEEKDAY($A366,2)))</f>
        <v/>
      </c>
      <c r="N366" s="7">
        <f>IF($A366="","",IF(AND($G366="نعم",$H366="نعم"),INDEX(Reminders,4),IF($G366="نعم",INDEX(Reminders,2),IF($H366="نعم",INDEX(Reminders,3),INDEX(Reminders,1)))))</f>
        <v/>
      </c>
      <c r="O366" s="14">
        <f>IF($A366="","",$A366-WEEKDAY($A366,1)+1)</f>
        <v/>
      </c>
      <c r="P366" s="15">
        <f>IF($A366="","",IF($J366=INDEX(Outcomes,2),1,0))</f>
        <v/>
      </c>
      <c r="Q366" s="15">
        <f>IF($A366="","",IF(OR($J366=INDEX(Outcomes,2),$J366=INDEX(Outcomes,3)),1,0))</f>
        <v/>
      </c>
    </row>
    <row r="367">
      <c r="A367" s="12" t="n">
        <v>46270</v>
      </c>
      <c r="B367" s="4" t="inlineStr">
        <is>
          <t>نجلاء الشريف</t>
        </is>
      </c>
      <c r="C367" s="4" t="inlineStr">
        <is>
          <t>055 879 2667</t>
        </is>
      </c>
      <c r="D367" s="4" t="inlineStr">
        <is>
          <t>د. سارة الحربي</t>
        </is>
      </c>
      <c r="E367" s="4" t="inlineStr">
        <is>
          <t>جلسة علاج طبيعي</t>
        </is>
      </c>
      <c r="F367" s="4" t="inlineStr">
        <is>
          <t>واتساب</t>
        </is>
      </c>
      <c r="G367" s="4" t="inlineStr">
        <is>
          <t>نعم</t>
        </is>
      </c>
      <c r="H367" s="4" t="inlineStr">
        <is>
          <t>نعم</t>
        </is>
      </c>
      <c r="I367" s="4" t="inlineStr">
        <is>
          <t>نعم</t>
        </is>
      </c>
      <c r="J367" s="4" t="inlineStr">
        <is>
          <t>إلغاء متأخر</t>
        </is>
      </c>
      <c r="K367" s="12" t="n"/>
      <c r="L367" s="13" t="n"/>
      <c r="M367" s="7">
        <f>IF($A367="","",INDEX(DayNames,WEEKDAY($A367,2)))</f>
        <v/>
      </c>
      <c r="N367" s="7">
        <f>IF($A367="","",IF(AND($G367="نعم",$H367="نعم"),INDEX(Reminders,4),IF($G367="نعم",INDEX(Reminders,2),IF($H367="نعم",INDEX(Reminders,3),INDEX(Reminders,1)))))</f>
        <v/>
      </c>
      <c r="O367" s="14">
        <f>IF($A367="","",$A367-WEEKDAY($A367,1)+1)</f>
        <v/>
      </c>
      <c r="P367" s="15">
        <f>IF($A367="","",IF($J367=INDEX(Outcomes,2),1,0))</f>
        <v/>
      </c>
      <c r="Q367" s="15">
        <f>IF($A367="","",IF(OR($J367=INDEX(Outcomes,2),$J367=INDEX(Outcomes,3)),1,0))</f>
        <v/>
      </c>
    </row>
    <row r="368">
      <c r="A368" s="12" t="n">
        <v>46270</v>
      </c>
      <c r="B368" s="4" t="inlineStr">
        <is>
          <t>إبراهيم الشايع</t>
        </is>
      </c>
      <c r="C368" s="4" t="inlineStr">
        <is>
          <t>054 196 5143</t>
        </is>
      </c>
      <c r="D368" s="4" t="inlineStr">
        <is>
          <t>د. سارة الحربي</t>
        </is>
      </c>
      <c r="E368" s="4" t="inlineStr">
        <is>
          <t>حقن فيلر</t>
        </is>
      </c>
      <c r="F368" s="4" t="inlineStr">
        <is>
          <t>هاتف</t>
        </is>
      </c>
      <c r="G368" s="4" t="inlineStr">
        <is>
          <t>نعم</t>
        </is>
      </c>
      <c r="H368" s="4" t="inlineStr">
        <is>
          <t>نعم</t>
        </is>
      </c>
      <c r="I368" s="4" t="inlineStr">
        <is>
          <t>لا</t>
        </is>
      </c>
      <c r="J368" s="4" t="inlineStr">
        <is>
          <t>حضر</t>
        </is>
      </c>
      <c r="K368" s="12" t="n"/>
      <c r="L368" s="13" t="n"/>
      <c r="M368" s="7">
        <f>IF($A368="","",INDEX(DayNames,WEEKDAY($A368,2)))</f>
        <v/>
      </c>
      <c r="N368" s="7">
        <f>IF($A368="","",IF(AND($G368="نعم",$H368="نعم"),INDEX(Reminders,4),IF($G368="نعم",INDEX(Reminders,2),IF($H368="نعم",INDEX(Reminders,3),INDEX(Reminders,1)))))</f>
        <v/>
      </c>
      <c r="O368" s="14">
        <f>IF($A368="","",$A368-WEEKDAY($A368,1)+1)</f>
        <v/>
      </c>
      <c r="P368" s="15">
        <f>IF($A368="","",IF($J368=INDEX(Outcomes,2),1,0))</f>
        <v/>
      </c>
      <c r="Q368" s="15">
        <f>IF($A368="","",IF(OR($J368=INDEX(Outcomes,2),$J368=INDEX(Outcomes,3)),1,0))</f>
        <v/>
      </c>
    </row>
    <row r="369">
      <c r="A369" s="12" t="n">
        <v>46270</v>
      </c>
      <c r="B369" s="4" t="inlineStr">
        <is>
          <t>عادل النفيعي</t>
        </is>
      </c>
      <c r="C369" s="4" t="inlineStr">
        <is>
          <t>054 423 3750</t>
        </is>
      </c>
      <c r="D369" s="4" t="inlineStr">
        <is>
          <t>د. خالد يوسف</t>
        </is>
      </c>
      <c r="E369" s="4" t="inlineStr">
        <is>
          <t>كشف استشاري</t>
        </is>
      </c>
      <c r="F369" s="4" t="inlineStr">
        <is>
          <t>الموقع الإلكتروني</t>
        </is>
      </c>
      <c r="G369" s="4" t="inlineStr">
        <is>
          <t>لا</t>
        </is>
      </c>
      <c r="H369" s="4" t="inlineStr">
        <is>
          <t>نعم</t>
        </is>
      </c>
      <c r="I369" s="4" t="inlineStr">
        <is>
          <t>نعم</t>
        </is>
      </c>
      <c r="J369" s="4" t="inlineStr">
        <is>
          <t>حضر</t>
        </is>
      </c>
      <c r="K369" s="12" t="n"/>
      <c r="L369" s="13" t="n"/>
      <c r="M369" s="7">
        <f>IF($A369="","",INDEX(DayNames,WEEKDAY($A369,2)))</f>
        <v/>
      </c>
      <c r="N369" s="7">
        <f>IF($A369="","",IF(AND($G369="نعم",$H369="نعم"),INDEX(Reminders,4),IF($G369="نعم",INDEX(Reminders,2),IF($H369="نعم",INDEX(Reminders,3),INDEX(Reminders,1)))))</f>
        <v/>
      </c>
      <c r="O369" s="14">
        <f>IF($A369="","",$A369-WEEKDAY($A369,1)+1)</f>
        <v/>
      </c>
      <c r="P369" s="15">
        <f>IF($A369="","",IF($J369=INDEX(Outcomes,2),1,0))</f>
        <v/>
      </c>
      <c r="Q369" s="15">
        <f>IF($A369="","",IF(OR($J369=INDEX(Outcomes,2),$J369=INDEX(Outcomes,3)),1,0))</f>
        <v/>
      </c>
    </row>
    <row r="370">
      <c r="A370" s="12" t="n">
        <v>46270</v>
      </c>
      <c r="B370" s="4" t="inlineStr">
        <is>
          <t>جواهر الحمدان</t>
        </is>
      </c>
      <c r="C370" s="4" t="inlineStr">
        <is>
          <t>054 959 3284</t>
        </is>
      </c>
      <c r="D370" s="4" t="inlineStr">
        <is>
          <t>د. ليلى القحطاني</t>
        </is>
      </c>
      <c r="E370" s="4" t="inlineStr">
        <is>
          <t>جلسة علاج طبيعي</t>
        </is>
      </c>
      <c r="F370" s="4" t="inlineStr">
        <is>
          <t>إنستغرام</t>
        </is>
      </c>
      <c r="G370" s="4" t="inlineStr">
        <is>
          <t>نعم</t>
        </is>
      </c>
      <c r="H370" s="4" t="inlineStr">
        <is>
          <t>لا</t>
        </is>
      </c>
      <c r="I370" s="4" t="inlineStr">
        <is>
          <t>نعم</t>
        </is>
      </c>
      <c r="J370" s="4" t="inlineStr">
        <is>
          <t>حضر</t>
        </is>
      </c>
      <c r="K370" s="12" t="n"/>
      <c r="L370" s="13" t="n"/>
      <c r="M370" s="7">
        <f>IF($A370="","",INDEX(DayNames,WEEKDAY($A370,2)))</f>
        <v/>
      </c>
      <c r="N370" s="7">
        <f>IF($A370="","",IF(AND($G370="نعم",$H370="نعم"),INDEX(Reminders,4),IF($G370="نعم",INDEX(Reminders,2),IF($H370="نعم",INDEX(Reminders,3),INDEX(Reminders,1)))))</f>
        <v/>
      </c>
      <c r="O370" s="14">
        <f>IF($A370="","",$A370-WEEKDAY($A370,1)+1)</f>
        <v/>
      </c>
      <c r="P370" s="15">
        <f>IF($A370="","",IF($J370=INDEX(Outcomes,2),1,0))</f>
        <v/>
      </c>
      <c r="Q370" s="15">
        <f>IF($A370="","",IF(OR($J370=INDEX(Outcomes,2),$J370=INDEX(Outcomes,3)),1,0))</f>
        <v/>
      </c>
    </row>
    <row r="371">
      <c r="A371" s="12" t="n">
        <v>46270</v>
      </c>
      <c r="B371" s="4" t="inlineStr">
        <is>
          <t>روان الشهري</t>
        </is>
      </c>
      <c r="C371" s="4" t="inlineStr">
        <is>
          <t>054 389 6282</t>
        </is>
      </c>
      <c r="D371" s="4" t="inlineStr">
        <is>
          <t>د. ليلى القحطاني</t>
        </is>
      </c>
      <c r="E371" s="4" t="inlineStr">
        <is>
          <t>بوتوكس</t>
        </is>
      </c>
      <c r="F371" s="4" t="inlineStr">
        <is>
          <t>هاتف</t>
        </is>
      </c>
      <c r="G371" s="4" t="inlineStr">
        <is>
          <t>نعم</t>
        </is>
      </c>
      <c r="H371" s="4" t="inlineStr">
        <is>
          <t>نعم</t>
        </is>
      </c>
      <c r="I371" s="4" t="inlineStr">
        <is>
          <t>نعم</t>
        </is>
      </c>
      <c r="J371" s="4" t="inlineStr">
        <is>
          <t>حضر</t>
        </is>
      </c>
      <c r="K371" s="12" t="n"/>
      <c r="L371" s="13" t="n"/>
      <c r="M371" s="7">
        <f>IF($A371="","",INDEX(DayNames,WEEKDAY($A371,2)))</f>
        <v/>
      </c>
      <c r="N371" s="7">
        <f>IF($A371="","",IF(AND($G371="نعم",$H371="نعم"),INDEX(Reminders,4),IF($G371="نعم",INDEX(Reminders,2),IF($H371="نعم",INDEX(Reminders,3),INDEX(Reminders,1)))))</f>
        <v/>
      </c>
      <c r="O371" s="14">
        <f>IF($A371="","",$A371-WEEKDAY($A371,1)+1)</f>
        <v/>
      </c>
      <c r="P371" s="15">
        <f>IF($A371="","",IF($J371=INDEX(Outcomes,2),1,0))</f>
        <v/>
      </c>
      <c r="Q371" s="15">
        <f>IF($A371="","",IF(OR($J371=INDEX(Outcomes,2),$J371=INDEX(Outcomes,3)),1,0))</f>
        <v/>
      </c>
    </row>
    <row r="372">
      <c r="A372" s="12" t="n">
        <v>46270</v>
      </c>
      <c r="B372" s="4" t="inlineStr">
        <is>
          <t>راكان العجمي</t>
        </is>
      </c>
      <c r="C372" s="4" t="inlineStr">
        <is>
          <t>055 642 9678</t>
        </is>
      </c>
      <c r="D372" s="4" t="inlineStr">
        <is>
          <t>د. ليلى القحطاني</t>
        </is>
      </c>
      <c r="E372" s="4" t="inlineStr">
        <is>
          <t>حقن فيلر</t>
        </is>
      </c>
      <c r="F372" s="4" t="inlineStr">
        <is>
          <t>هاتف</t>
        </is>
      </c>
      <c r="G372" s="4" t="inlineStr">
        <is>
          <t>نعم</t>
        </is>
      </c>
      <c r="H372" s="4" t="inlineStr">
        <is>
          <t>نعم</t>
        </is>
      </c>
      <c r="I372" s="4" t="inlineStr">
        <is>
          <t>نعم</t>
        </is>
      </c>
      <c r="J372" s="4" t="inlineStr">
        <is>
          <t>حضر</t>
        </is>
      </c>
      <c r="K372" s="12" t="n"/>
      <c r="L372" s="13" t="n"/>
      <c r="M372" s="7">
        <f>IF($A372="","",INDEX(DayNames,WEEKDAY($A372,2)))</f>
        <v/>
      </c>
      <c r="N372" s="7">
        <f>IF($A372="","",IF(AND($G372="نعم",$H372="نعم"),INDEX(Reminders,4),IF($G372="نعم",INDEX(Reminders,2),IF($H372="نعم",INDEX(Reminders,3),INDEX(Reminders,1)))))</f>
        <v/>
      </c>
      <c r="O372" s="14">
        <f>IF($A372="","",$A372-WEEKDAY($A372,1)+1)</f>
        <v/>
      </c>
      <c r="P372" s="15">
        <f>IF($A372="","",IF($J372=INDEX(Outcomes,2),1,0))</f>
        <v/>
      </c>
      <c r="Q372" s="15">
        <f>IF($A372="","",IF(OR($J372=INDEX(Outcomes,2),$J372=INDEX(Outcomes,3)),1,0))</f>
        <v/>
      </c>
    </row>
    <row r="373">
      <c r="A373" s="12" t="n">
        <v>46271</v>
      </c>
      <c r="B373" s="4" t="inlineStr">
        <is>
          <t>سامي الغنام</t>
        </is>
      </c>
      <c r="C373" s="4" t="inlineStr">
        <is>
          <t>050 434 8612</t>
        </is>
      </c>
      <c r="D373" s="4" t="inlineStr">
        <is>
          <t>د. سارة الحربي</t>
        </is>
      </c>
      <c r="E373" s="4" t="inlineStr">
        <is>
          <t>حقن فيلر</t>
        </is>
      </c>
      <c r="F373" s="4" t="inlineStr">
        <is>
          <t>الموقع الإلكتروني</t>
        </is>
      </c>
      <c r="G373" s="4" t="inlineStr">
        <is>
          <t>نعم</t>
        </is>
      </c>
      <c r="H373" s="4" t="inlineStr">
        <is>
          <t>نعم</t>
        </is>
      </c>
      <c r="I373" s="4" t="inlineStr">
        <is>
          <t>لا</t>
        </is>
      </c>
      <c r="J373" s="4" t="inlineStr">
        <is>
          <t>أُعيد حجزه</t>
        </is>
      </c>
      <c r="K373" s="12" t="n">
        <v>46275</v>
      </c>
      <c r="L373" s="13" t="n"/>
      <c r="M373" s="7">
        <f>IF($A373="","",INDEX(DayNames,WEEKDAY($A373,2)))</f>
        <v/>
      </c>
      <c r="N373" s="7">
        <f>IF($A373="","",IF(AND($G373="نعم",$H373="نعم"),INDEX(Reminders,4),IF($G373="نعم",INDEX(Reminders,2),IF($H373="نعم",INDEX(Reminders,3),INDEX(Reminders,1)))))</f>
        <v/>
      </c>
      <c r="O373" s="14">
        <f>IF($A373="","",$A373-WEEKDAY($A373,1)+1)</f>
        <v/>
      </c>
      <c r="P373" s="15">
        <f>IF($A373="","",IF($J373=INDEX(Outcomes,2),1,0))</f>
        <v/>
      </c>
      <c r="Q373" s="15">
        <f>IF($A373="","",IF(OR($J373=INDEX(Outcomes,2),$J373=INDEX(Outcomes,3)),1,0))</f>
        <v/>
      </c>
    </row>
    <row r="374">
      <c r="A374" s="12" t="n">
        <v>46271</v>
      </c>
      <c r="B374" s="4" t="inlineStr">
        <is>
          <t>ريناد الجبر</t>
        </is>
      </c>
      <c r="C374" s="4" t="inlineStr">
        <is>
          <t>050 966 1427</t>
        </is>
      </c>
      <c r="D374" s="4" t="inlineStr">
        <is>
          <t>د. محمد عادل</t>
        </is>
      </c>
      <c r="E374" s="4" t="inlineStr">
        <is>
          <t>جلسة علاج طبيعي</t>
        </is>
      </c>
      <c r="F374" s="4" t="inlineStr">
        <is>
          <t>واتساب</t>
        </is>
      </c>
      <c r="G374" s="4" t="inlineStr">
        <is>
          <t>نعم</t>
        </is>
      </c>
      <c r="H374" s="4" t="inlineStr">
        <is>
          <t>نعم</t>
        </is>
      </c>
      <c r="I374" s="4" t="inlineStr">
        <is>
          <t>نعم</t>
        </is>
      </c>
      <c r="J374" s="4" t="inlineStr">
        <is>
          <t>حضر</t>
        </is>
      </c>
      <c r="K374" s="12" t="n"/>
      <c r="L374" s="13" t="n"/>
      <c r="M374" s="7">
        <f>IF($A374="","",INDEX(DayNames,WEEKDAY($A374,2)))</f>
        <v/>
      </c>
      <c r="N374" s="7">
        <f>IF($A374="","",IF(AND($G374="نعم",$H374="نعم"),INDEX(Reminders,4),IF($G374="نعم",INDEX(Reminders,2),IF($H374="نعم",INDEX(Reminders,3),INDEX(Reminders,1)))))</f>
        <v/>
      </c>
      <c r="O374" s="14">
        <f>IF($A374="","",$A374-WEEKDAY($A374,1)+1)</f>
        <v/>
      </c>
      <c r="P374" s="15">
        <f>IF($A374="","",IF($J374=INDEX(Outcomes,2),1,0))</f>
        <v/>
      </c>
      <c r="Q374" s="15">
        <f>IF($A374="","",IF(OR($J374=INDEX(Outcomes,2),$J374=INDEX(Outcomes,3)),1,0))</f>
        <v/>
      </c>
    </row>
    <row r="375">
      <c r="A375" s="12" t="n">
        <v>46271</v>
      </c>
      <c r="B375" s="4" t="inlineStr">
        <is>
          <t>مها السديري</t>
        </is>
      </c>
      <c r="C375" s="4" t="inlineStr">
        <is>
          <t>053 799 8567</t>
        </is>
      </c>
      <c r="D375" s="4" t="inlineStr">
        <is>
          <t>د. ليلى القحطاني</t>
        </is>
      </c>
      <c r="E375" s="4" t="inlineStr">
        <is>
          <t>كشف استشاري</t>
        </is>
      </c>
      <c r="F375" s="4" t="inlineStr">
        <is>
          <t>واتساب</t>
        </is>
      </c>
      <c r="G375" s="4" t="inlineStr">
        <is>
          <t>نعم</t>
        </is>
      </c>
      <c r="H375" s="4" t="inlineStr">
        <is>
          <t>نعم</t>
        </is>
      </c>
      <c r="I375" s="4" t="inlineStr">
        <is>
          <t>نعم</t>
        </is>
      </c>
      <c r="J375" s="4" t="inlineStr">
        <is>
          <t>حضر</t>
        </is>
      </c>
      <c r="K375" s="12" t="n"/>
      <c r="L375" s="13" t="n"/>
      <c r="M375" s="7">
        <f>IF($A375="","",INDEX(DayNames,WEEKDAY($A375,2)))</f>
        <v/>
      </c>
      <c r="N375" s="7">
        <f>IF($A375="","",IF(AND($G375="نعم",$H375="نعم"),INDEX(Reminders,4),IF($G375="نعم",INDEX(Reminders,2),IF($H375="نعم",INDEX(Reminders,3),INDEX(Reminders,1)))))</f>
        <v/>
      </c>
      <c r="O375" s="14">
        <f>IF($A375="","",$A375-WEEKDAY($A375,1)+1)</f>
        <v/>
      </c>
      <c r="P375" s="15">
        <f>IF($A375="","",IF($J375=INDEX(Outcomes,2),1,0))</f>
        <v/>
      </c>
      <c r="Q375" s="15">
        <f>IF($A375="","",IF(OR($J375=INDEX(Outcomes,2),$J375=INDEX(Outcomes,3)),1,0))</f>
        <v/>
      </c>
    </row>
    <row r="376">
      <c r="A376" s="12" t="n">
        <v>46271</v>
      </c>
      <c r="B376" s="4" t="inlineStr">
        <is>
          <t>ريناد الجبر</t>
        </is>
      </c>
      <c r="C376" s="4" t="inlineStr">
        <is>
          <t>054 638 4116</t>
        </is>
      </c>
      <c r="D376" s="4" t="inlineStr">
        <is>
          <t>د. ليلى القحطاني</t>
        </is>
      </c>
      <c r="E376" s="4" t="inlineStr">
        <is>
          <t>جلسة ليزر</t>
        </is>
      </c>
      <c r="F376" s="4" t="inlineStr">
        <is>
          <t>تحويل من طبيب</t>
        </is>
      </c>
      <c r="G376" s="4" t="inlineStr">
        <is>
          <t>نعم</t>
        </is>
      </c>
      <c r="H376" s="4" t="inlineStr">
        <is>
          <t>نعم</t>
        </is>
      </c>
      <c r="I376" s="4" t="inlineStr">
        <is>
          <t>نعم</t>
        </is>
      </c>
      <c r="J376" s="4" t="inlineStr">
        <is>
          <t>حضر</t>
        </is>
      </c>
      <c r="K376" s="12" t="n"/>
      <c r="L376" s="13" t="n"/>
      <c r="M376" s="7">
        <f>IF($A376="","",INDEX(DayNames,WEEKDAY($A376,2)))</f>
        <v/>
      </c>
      <c r="N376" s="7">
        <f>IF($A376="","",IF(AND($G376="نعم",$H376="نعم"),INDEX(Reminders,4),IF($G376="نعم",INDEX(Reminders,2),IF($H376="نعم",INDEX(Reminders,3),INDEX(Reminders,1)))))</f>
        <v/>
      </c>
      <c r="O376" s="14">
        <f>IF($A376="","",$A376-WEEKDAY($A376,1)+1)</f>
        <v/>
      </c>
      <c r="P376" s="15">
        <f>IF($A376="","",IF($J376=INDEX(Outcomes,2),1,0))</f>
        <v/>
      </c>
      <c r="Q376" s="15">
        <f>IF($A376="","",IF(OR($J376=INDEX(Outcomes,2),$J376=INDEX(Outcomes,3)),1,0))</f>
        <v/>
      </c>
    </row>
    <row r="377">
      <c r="A377" s="12" t="n">
        <v>46271</v>
      </c>
      <c r="B377" s="4" t="inlineStr">
        <is>
          <t>سمر العيسى</t>
        </is>
      </c>
      <c r="C377" s="4" t="inlineStr">
        <is>
          <t>055 174 3301</t>
        </is>
      </c>
      <c r="D377" s="4" t="inlineStr">
        <is>
          <t>د. خالد يوسف</t>
        </is>
      </c>
      <c r="E377" s="4" t="inlineStr">
        <is>
          <t>كشف استشاري</t>
        </is>
      </c>
      <c r="F377" s="4" t="inlineStr">
        <is>
          <t>هاتف</t>
        </is>
      </c>
      <c r="G377" s="4" t="inlineStr">
        <is>
          <t>نعم</t>
        </is>
      </c>
      <c r="H377" s="4" t="inlineStr">
        <is>
          <t>نعم</t>
        </is>
      </c>
      <c r="I377" s="4" t="inlineStr">
        <is>
          <t>نعم</t>
        </is>
      </c>
      <c r="J377" s="4" t="inlineStr">
        <is>
          <t>حضر</t>
        </is>
      </c>
      <c r="K377" s="12" t="n"/>
      <c r="L377" s="13" t="n"/>
      <c r="M377" s="7">
        <f>IF($A377="","",INDEX(DayNames,WEEKDAY($A377,2)))</f>
        <v/>
      </c>
      <c r="N377" s="7">
        <f>IF($A377="","",IF(AND($G377="نعم",$H377="نعم"),INDEX(Reminders,4),IF($G377="نعم",INDEX(Reminders,2),IF($H377="نعم",INDEX(Reminders,3),INDEX(Reminders,1)))))</f>
        <v/>
      </c>
      <c r="O377" s="14">
        <f>IF($A377="","",$A377-WEEKDAY($A377,1)+1)</f>
        <v/>
      </c>
      <c r="P377" s="15">
        <f>IF($A377="","",IF($J377=INDEX(Outcomes,2),1,0))</f>
        <v/>
      </c>
      <c r="Q377" s="15">
        <f>IF($A377="","",IF(OR($J377=INDEX(Outcomes,2),$J377=INDEX(Outcomes,3)),1,0))</f>
        <v/>
      </c>
    </row>
    <row r="378">
      <c r="A378" s="12" t="n">
        <v>46271</v>
      </c>
      <c r="B378" s="4" t="inlineStr">
        <is>
          <t>عبدالعزيز الفهد</t>
        </is>
      </c>
      <c r="C378" s="4" t="inlineStr">
        <is>
          <t>054 195 4445</t>
        </is>
      </c>
      <c r="D378" s="4" t="inlineStr">
        <is>
          <t>د. خالد يوسف</t>
        </is>
      </c>
      <c r="E378" s="4" t="inlineStr">
        <is>
          <t>جلسة ليزر</t>
        </is>
      </c>
      <c r="F378" s="4" t="inlineStr">
        <is>
          <t>هاتف</t>
        </is>
      </c>
      <c r="G378" s="4" t="inlineStr">
        <is>
          <t>نعم</t>
        </is>
      </c>
      <c r="H378" s="4" t="inlineStr">
        <is>
          <t>نعم</t>
        </is>
      </c>
      <c r="I378" s="4" t="inlineStr">
        <is>
          <t>لا</t>
        </is>
      </c>
      <c r="J378" s="4" t="inlineStr">
        <is>
          <t>حضر</t>
        </is>
      </c>
      <c r="K378" s="12" t="n"/>
      <c r="L378" s="13" t="n"/>
      <c r="M378" s="7">
        <f>IF($A378="","",INDEX(DayNames,WEEKDAY($A378,2)))</f>
        <v/>
      </c>
      <c r="N378" s="7">
        <f>IF($A378="","",IF(AND($G378="نعم",$H378="نعم"),INDEX(Reminders,4),IF($G378="نعم",INDEX(Reminders,2),IF($H378="نعم",INDEX(Reminders,3),INDEX(Reminders,1)))))</f>
        <v/>
      </c>
      <c r="O378" s="14">
        <f>IF($A378="","",$A378-WEEKDAY($A378,1)+1)</f>
        <v/>
      </c>
      <c r="P378" s="15">
        <f>IF($A378="","",IF($J378=INDEX(Outcomes,2),1,0))</f>
        <v/>
      </c>
      <c r="Q378" s="15">
        <f>IF($A378="","",IF(OR($J378=INDEX(Outcomes,2),$J378=INDEX(Outcomes,3)),1,0))</f>
        <v/>
      </c>
    </row>
    <row r="379">
      <c r="A379" s="12" t="n">
        <v>46271</v>
      </c>
      <c r="B379" s="4" t="inlineStr">
        <is>
          <t>طلال العوفي</t>
        </is>
      </c>
      <c r="C379" s="4" t="inlineStr">
        <is>
          <t>053 220 2744</t>
        </is>
      </c>
      <c r="D379" s="4" t="inlineStr">
        <is>
          <t>د. خالد يوسف</t>
        </is>
      </c>
      <c r="E379" s="4" t="inlineStr">
        <is>
          <t>كشف متابعة</t>
        </is>
      </c>
      <c r="F379" s="4" t="inlineStr">
        <is>
          <t>واتساب</t>
        </is>
      </c>
      <c r="G379" s="4" t="inlineStr">
        <is>
          <t>نعم</t>
        </is>
      </c>
      <c r="H379" s="4" t="inlineStr">
        <is>
          <t>نعم</t>
        </is>
      </c>
      <c r="I379" s="4" t="inlineStr">
        <is>
          <t>نعم</t>
        </is>
      </c>
      <c r="J379" s="4" t="inlineStr">
        <is>
          <t>حضر</t>
        </is>
      </c>
      <c r="K379" s="12" t="n"/>
      <c r="L379" s="13" t="n"/>
      <c r="M379" s="7">
        <f>IF($A379="","",INDEX(DayNames,WEEKDAY($A379,2)))</f>
        <v/>
      </c>
      <c r="N379" s="7">
        <f>IF($A379="","",IF(AND($G379="نعم",$H379="نعم"),INDEX(Reminders,4),IF($G379="نعم",INDEX(Reminders,2),IF($H379="نعم",INDEX(Reminders,3),INDEX(Reminders,1)))))</f>
        <v/>
      </c>
      <c r="O379" s="14">
        <f>IF($A379="","",$A379-WEEKDAY($A379,1)+1)</f>
        <v/>
      </c>
      <c r="P379" s="15">
        <f>IF($A379="","",IF($J379=INDEX(Outcomes,2),1,0))</f>
        <v/>
      </c>
      <c r="Q379" s="15">
        <f>IF($A379="","",IF(OR($J379=INDEX(Outcomes,2),$J379=INDEX(Outcomes,3)),1,0))</f>
        <v/>
      </c>
    </row>
    <row r="380">
      <c r="A380" s="12" t="n">
        <v>46271</v>
      </c>
      <c r="B380" s="4" t="inlineStr">
        <is>
          <t>سامي الغنام</t>
        </is>
      </c>
      <c r="C380" s="4" t="inlineStr">
        <is>
          <t>055 152 5338</t>
        </is>
      </c>
      <c r="D380" s="4" t="inlineStr">
        <is>
          <t>د. سارة الحربي</t>
        </is>
      </c>
      <c r="E380" s="4" t="inlineStr">
        <is>
          <t>جلسة ليزر</t>
        </is>
      </c>
      <c r="F380" s="4" t="inlineStr">
        <is>
          <t>واتساب</t>
        </is>
      </c>
      <c r="G380" s="4" t="inlineStr">
        <is>
          <t>نعم</t>
        </is>
      </c>
      <c r="H380" s="4" t="inlineStr">
        <is>
          <t>نعم</t>
        </is>
      </c>
      <c r="I380" s="4" t="inlineStr">
        <is>
          <t>نعم</t>
        </is>
      </c>
      <c r="J380" s="4" t="inlineStr">
        <is>
          <t>حضر</t>
        </is>
      </c>
      <c r="K380" s="12" t="n"/>
      <c r="L380" s="13" t="n"/>
      <c r="M380" s="7">
        <f>IF($A380="","",INDEX(DayNames,WEEKDAY($A380,2)))</f>
        <v/>
      </c>
      <c r="N380" s="7">
        <f>IF($A380="","",IF(AND($G380="نعم",$H380="نعم"),INDEX(Reminders,4),IF($G380="نعم",INDEX(Reminders,2),IF($H380="نعم",INDEX(Reminders,3),INDEX(Reminders,1)))))</f>
        <v/>
      </c>
      <c r="O380" s="14">
        <f>IF($A380="","",$A380-WEEKDAY($A380,1)+1)</f>
        <v/>
      </c>
      <c r="P380" s="15">
        <f>IF($A380="","",IF($J380=INDEX(Outcomes,2),1,0))</f>
        <v/>
      </c>
      <c r="Q380" s="15">
        <f>IF($A380="","",IF(OR($J380=INDEX(Outcomes,2),$J380=INDEX(Outcomes,3)),1,0))</f>
        <v/>
      </c>
    </row>
    <row r="381">
      <c r="A381" s="12" t="n">
        <v>46271</v>
      </c>
      <c r="B381" s="4" t="inlineStr">
        <is>
          <t>نجلاء الشريف</t>
        </is>
      </c>
      <c r="C381" s="4" t="inlineStr">
        <is>
          <t>053 759 3994</t>
        </is>
      </c>
      <c r="D381" s="4" t="inlineStr">
        <is>
          <t>د. محمد عادل</t>
        </is>
      </c>
      <c r="E381" s="4" t="inlineStr">
        <is>
          <t>بوتوكس</t>
        </is>
      </c>
      <c r="F381" s="4" t="inlineStr">
        <is>
          <t>إنستغرام</t>
        </is>
      </c>
      <c r="G381" s="4" t="inlineStr">
        <is>
          <t>نعم</t>
        </is>
      </c>
      <c r="H381" s="4" t="inlineStr">
        <is>
          <t>نعم</t>
        </is>
      </c>
      <c r="I381" s="4" t="inlineStr">
        <is>
          <t>نعم</t>
        </is>
      </c>
      <c r="J381" s="4" t="inlineStr">
        <is>
          <t>حضر</t>
        </is>
      </c>
      <c r="K381" s="12" t="n"/>
      <c r="L381" s="13" t="n"/>
      <c r="M381" s="7">
        <f>IF($A381="","",INDEX(DayNames,WEEKDAY($A381,2)))</f>
        <v/>
      </c>
      <c r="N381" s="7">
        <f>IF($A381="","",IF(AND($G381="نعم",$H381="نعم"),INDEX(Reminders,4),IF($G381="نعم",INDEX(Reminders,2),IF($H381="نعم",INDEX(Reminders,3),INDEX(Reminders,1)))))</f>
        <v/>
      </c>
      <c r="O381" s="14">
        <f>IF($A381="","",$A381-WEEKDAY($A381,1)+1)</f>
        <v/>
      </c>
      <c r="P381" s="15">
        <f>IF($A381="","",IF($J381=INDEX(Outcomes,2),1,0))</f>
        <v/>
      </c>
      <c r="Q381" s="15">
        <f>IF($A381="","",IF(OR($J381=INDEX(Outcomes,2),$J381=INDEX(Outcomes,3)),1,0))</f>
        <v/>
      </c>
    </row>
    <row r="382">
      <c r="A382" s="12" t="n">
        <v>46271</v>
      </c>
      <c r="B382" s="4" t="inlineStr">
        <is>
          <t>العنود الرويلي</t>
        </is>
      </c>
      <c r="C382" s="4" t="inlineStr">
        <is>
          <t>053 307 3128</t>
        </is>
      </c>
      <c r="D382" s="4" t="inlineStr">
        <is>
          <t>د. محمد عادل</t>
        </is>
      </c>
      <c r="E382" s="4" t="inlineStr">
        <is>
          <t>كشف متابعة</t>
        </is>
      </c>
      <c r="F382" s="4" t="inlineStr">
        <is>
          <t>إنستغرام</t>
        </is>
      </c>
      <c r="G382" s="4" t="inlineStr">
        <is>
          <t>نعم</t>
        </is>
      </c>
      <c r="H382" s="4" t="inlineStr">
        <is>
          <t>نعم</t>
        </is>
      </c>
      <c r="I382" s="4" t="inlineStr">
        <is>
          <t>نعم</t>
        </is>
      </c>
      <c r="J382" s="4" t="inlineStr">
        <is>
          <t>حضر</t>
        </is>
      </c>
      <c r="K382" s="12" t="n"/>
      <c r="L382" s="13" t="n"/>
      <c r="M382" s="7">
        <f>IF($A382="","",INDEX(DayNames,WEEKDAY($A382,2)))</f>
        <v/>
      </c>
      <c r="N382" s="7">
        <f>IF($A382="","",IF(AND($G382="نعم",$H382="نعم"),INDEX(Reminders,4),IF($G382="نعم",INDEX(Reminders,2),IF($H382="نعم",INDEX(Reminders,3),INDEX(Reminders,1)))))</f>
        <v/>
      </c>
      <c r="O382" s="14">
        <f>IF($A382="","",$A382-WEEKDAY($A382,1)+1)</f>
        <v/>
      </c>
      <c r="P382" s="15">
        <f>IF($A382="","",IF($J382=INDEX(Outcomes,2),1,0))</f>
        <v/>
      </c>
      <c r="Q382" s="15">
        <f>IF($A382="","",IF(OR($J382=INDEX(Outcomes,2),$J382=INDEX(Outcomes,3)),1,0))</f>
        <v/>
      </c>
    </row>
    <row r="383">
      <c r="A383" s="12" t="n">
        <v>46271</v>
      </c>
      <c r="B383" s="4" t="inlineStr">
        <is>
          <t>هند المنصور</t>
        </is>
      </c>
      <c r="C383" s="4" t="inlineStr">
        <is>
          <t>053 126 6734</t>
        </is>
      </c>
      <c r="D383" s="4" t="inlineStr">
        <is>
          <t>د. خالد يوسف</t>
        </is>
      </c>
      <c r="E383" s="4" t="inlineStr">
        <is>
          <t>بوتوكس</t>
        </is>
      </c>
      <c r="F383" s="4" t="inlineStr">
        <is>
          <t>تحويل من طبيب</t>
        </is>
      </c>
      <c r="G383" s="4" t="inlineStr">
        <is>
          <t>نعم</t>
        </is>
      </c>
      <c r="H383" s="4" t="inlineStr">
        <is>
          <t>نعم</t>
        </is>
      </c>
      <c r="I383" s="4" t="inlineStr">
        <is>
          <t>نعم</t>
        </is>
      </c>
      <c r="J383" s="4" t="inlineStr">
        <is>
          <t>حضر</t>
        </is>
      </c>
      <c r="K383" s="12" t="n"/>
      <c r="L383" s="13" t="n"/>
      <c r="M383" s="7">
        <f>IF($A383="","",INDEX(DayNames,WEEKDAY($A383,2)))</f>
        <v/>
      </c>
      <c r="N383" s="7">
        <f>IF($A383="","",IF(AND($G383="نعم",$H383="نعم"),INDEX(Reminders,4),IF($G383="نعم",INDEX(Reminders,2),IF($H383="نعم",INDEX(Reminders,3),INDEX(Reminders,1)))))</f>
        <v/>
      </c>
      <c r="O383" s="14">
        <f>IF($A383="","",$A383-WEEKDAY($A383,1)+1)</f>
        <v/>
      </c>
      <c r="P383" s="15">
        <f>IF($A383="","",IF($J383=INDEX(Outcomes,2),1,0))</f>
        <v/>
      </c>
      <c r="Q383" s="15">
        <f>IF($A383="","",IF(OR($J383=INDEX(Outcomes,2),$J383=INDEX(Outcomes,3)),1,0))</f>
        <v/>
      </c>
    </row>
    <row r="384">
      <c r="A384" s="12" t="n">
        <v>46271</v>
      </c>
      <c r="B384" s="4" t="inlineStr">
        <is>
          <t>ريناد الجبر</t>
        </is>
      </c>
      <c r="C384" s="4" t="inlineStr">
        <is>
          <t>055 278 3366</t>
        </is>
      </c>
      <c r="D384" s="4" t="inlineStr">
        <is>
          <t>د. سارة الحربي</t>
        </is>
      </c>
      <c r="E384" s="4" t="inlineStr">
        <is>
          <t>كشف متابعة</t>
        </is>
      </c>
      <c r="F384" s="4" t="inlineStr">
        <is>
          <t>إنستغرام</t>
        </is>
      </c>
      <c r="G384" s="4" t="inlineStr">
        <is>
          <t>نعم</t>
        </is>
      </c>
      <c r="H384" s="4" t="inlineStr">
        <is>
          <t>نعم</t>
        </is>
      </c>
      <c r="I384" s="4" t="inlineStr">
        <is>
          <t>نعم</t>
        </is>
      </c>
      <c r="J384" s="4" t="inlineStr">
        <is>
          <t>أُعيد حجزه</t>
        </is>
      </c>
      <c r="K384" s="12" t="n">
        <v>46277</v>
      </c>
      <c r="L384" s="13" t="n"/>
      <c r="M384" s="7">
        <f>IF($A384="","",INDEX(DayNames,WEEKDAY($A384,2)))</f>
        <v/>
      </c>
      <c r="N384" s="7">
        <f>IF($A384="","",IF(AND($G384="نعم",$H384="نعم"),INDEX(Reminders,4),IF($G384="نعم",INDEX(Reminders,2),IF($H384="نعم",INDEX(Reminders,3),INDEX(Reminders,1)))))</f>
        <v/>
      </c>
      <c r="O384" s="14">
        <f>IF($A384="","",$A384-WEEKDAY($A384,1)+1)</f>
        <v/>
      </c>
      <c r="P384" s="15">
        <f>IF($A384="","",IF($J384=INDEX(Outcomes,2),1,0))</f>
        <v/>
      </c>
      <c r="Q384" s="15">
        <f>IF($A384="","",IF(OR($J384=INDEX(Outcomes,2),$J384=INDEX(Outcomes,3)),1,0))</f>
        <v/>
      </c>
    </row>
    <row r="385">
      <c r="A385" s="12" t="n">
        <v>46271</v>
      </c>
      <c r="B385" s="4" t="inlineStr">
        <is>
          <t>مازن الصالح</t>
        </is>
      </c>
      <c r="C385" s="4" t="inlineStr">
        <is>
          <t>055 981 7585</t>
        </is>
      </c>
      <c r="D385" s="4" t="inlineStr">
        <is>
          <t>د. خالد يوسف</t>
        </is>
      </c>
      <c r="E385" s="4" t="inlineStr">
        <is>
          <t>كشف استشاري</t>
        </is>
      </c>
      <c r="F385" s="4" t="inlineStr">
        <is>
          <t>هاتف</t>
        </is>
      </c>
      <c r="G385" s="4" t="inlineStr">
        <is>
          <t>نعم</t>
        </is>
      </c>
      <c r="H385" s="4" t="inlineStr">
        <is>
          <t>نعم</t>
        </is>
      </c>
      <c r="I385" s="4" t="inlineStr">
        <is>
          <t>نعم</t>
        </is>
      </c>
      <c r="J385" s="4" t="inlineStr">
        <is>
          <t>حضر</t>
        </is>
      </c>
      <c r="K385" s="12" t="n"/>
      <c r="L385" s="13" t="n"/>
      <c r="M385" s="7">
        <f>IF($A385="","",INDEX(DayNames,WEEKDAY($A385,2)))</f>
        <v/>
      </c>
      <c r="N385" s="7">
        <f>IF($A385="","",IF(AND($G385="نعم",$H385="نعم"),INDEX(Reminders,4),IF($G385="نعم",INDEX(Reminders,2),IF($H385="نعم",INDEX(Reminders,3),INDEX(Reminders,1)))))</f>
        <v/>
      </c>
      <c r="O385" s="14">
        <f>IF($A385="","",$A385-WEEKDAY($A385,1)+1)</f>
        <v/>
      </c>
      <c r="P385" s="15">
        <f>IF($A385="","",IF($J385=INDEX(Outcomes,2),1,0))</f>
        <v/>
      </c>
      <c r="Q385" s="15">
        <f>IF($A385="","",IF(OR($J385=INDEX(Outcomes,2),$J385=INDEX(Outcomes,3)),1,0))</f>
        <v/>
      </c>
    </row>
    <row r="386">
      <c r="A386" s="12" t="n">
        <v>46271</v>
      </c>
      <c r="B386" s="4" t="inlineStr">
        <is>
          <t>حسام المحمدي</t>
        </is>
      </c>
      <c r="C386" s="4" t="inlineStr">
        <is>
          <t>053 842 4192</t>
        </is>
      </c>
      <c r="D386" s="4" t="inlineStr">
        <is>
          <t>د. محمد عادل</t>
        </is>
      </c>
      <c r="E386" s="4" t="inlineStr">
        <is>
          <t>كشف متابعة</t>
        </is>
      </c>
      <c r="F386" s="4" t="inlineStr">
        <is>
          <t>إنستغرام</t>
        </is>
      </c>
      <c r="G386" s="4" t="inlineStr">
        <is>
          <t>نعم</t>
        </is>
      </c>
      <c r="H386" s="4" t="inlineStr">
        <is>
          <t>نعم</t>
        </is>
      </c>
      <c r="I386" s="4" t="inlineStr">
        <is>
          <t>نعم</t>
        </is>
      </c>
      <c r="J386" s="4" t="inlineStr">
        <is>
          <t>حضر</t>
        </is>
      </c>
      <c r="K386" s="12" t="n"/>
      <c r="L386" s="13" t="n"/>
      <c r="M386" s="7">
        <f>IF($A386="","",INDEX(DayNames,WEEKDAY($A386,2)))</f>
        <v/>
      </c>
      <c r="N386" s="7">
        <f>IF($A386="","",IF(AND($G386="نعم",$H386="نعم"),INDEX(Reminders,4),IF($G386="نعم",INDEX(Reminders,2),IF($H386="نعم",INDEX(Reminders,3),INDEX(Reminders,1)))))</f>
        <v/>
      </c>
      <c r="O386" s="14">
        <f>IF($A386="","",$A386-WEEKDAY($A386,1)+1)</f>
        <v/>
      </c>
      <c r="P386" s="15">
        <f>IF($A386="","",IF($J386=INDEX(Outcomes,2),1,0))</f>
        <v/>
      </c>
      <c r="Q386" s="15">
        <f>IF($A386="","",IF(OR($J386=INDEX(Outcomes,2),$J386=INDEX(Outcomes,3)),1,0))</f>
        <v/>
      </c>
    </row>
    <row r="387">
      <c r="A387" s="12" t="n">
        <v>46272</v>
      </c>
      <c r="B387" s="4" t="inlineStr">
        <is>
          <t>سمر العيسى</t>
        </is>
      </c>
      <c r="C387" s="4" t="inlineStr">
        <is>
          <t>050 604 6240</t>
        </is>
      </c>
      <c r="D387" s="4" t="inlineStr">
        <is>
          <t>د. محمد عادل</t>
        </is>
      </c>
      <c r="E387" s="4" t="inlineStr">
        <is>
          <t>كشف استشاري</t>
        </is>
      </c>
      <c r="F387" s="4" t="inlineStr">
        <is>
          <t>هاتف</t>
        </is>
      </c>
      <c r="G387" s="4" t="inlineStr">
        <is>
          <t>نعم</t>
        </is>
      </c>
      <c r="H387" s="4" t="inlineStr">
        <is>
          <t>نعم</t>
        </is>
      </c>
      <c r="I387" s="4" t="inlineStr">
        <is>
          <t>نعم</t>
        </is>
      </c>
      <c r="J387" s="4" t="inlineStr">
        <is>
          <t>حضر</t>
        </is>
      </c>
      <c r="K387" s="12" t="n"/>
      <c r="L387" s="13" t="n"/>
      <c r="M387" s="7">
        <f>IF($A387="","",INDEX(DayNames,WEEKDAY($A387,2)))</f>
        <v/>
      </c>
      <c r="N387" s="7">
        <f>IF($A387="","",IF(AND($G387="نعم",$H387="نعم"),INDEX(Reminders,4),IF($G387="نعم",INDEX(Reminders,2),IF($H387="نعم",INDEX(Reminders,3),INDEX(Reminders,1)))))</f>
        <v/>
      </c>
      <c r="O387" s="14">
        <f>IF($A387="","",$A387-WEEKDAY($A387,1)+1)</f>
        <v/>
      </c>
      <c r="P387" s="15">
        <f>IF($A387="","",IF($J387=INDEX(Outcomes,2),1,0))</f>
        <v/>
      </c>
      <c r="Q387" s="15">
        <f>IF($A387="","",IF(OR($J387=INDEX(Outcomes,2),$J387=INDEX(Outcomes,3)),1,0))</f>
        <v/>
      </c>
    </row>
    <row r="388">
      <c r="A388" s="12" t="n">
        <v>46272</v>
      </c>
      <c r="B388" s="4" t="inlineStr">
        <is>
          <t>تهاني الزامل</t>
        </is>
      </c>
      <c r="C388" s="4" t="inlineStr">
        <is>
          <t>054 771 2238</t>
        </is>
      </c>
      <c r="D388" s="4" t="inlineStr">
        <is>
          <t>د. محمد عادل</t>
        </is>
      </c>
      <c r="E388" s="4" t="inlineStr">
        <is>
          <t>كشف استشاري</t>
        </is>
      </c>
      <c r="F388" s="4" t="inlineStr">
        <is>
          <t>هاتف</t>
        </is>
      </c>
      <c r="G388" s="4" t="inlineStr">
        <is>
          <t>نعم</t>
        </is>
      </c>
      <c r="H388" s="4" t="inlineStr">
        <is>
          <t>نعم</t>
        </is>
      </c>
      <c r="I388" s="4" t="inlineStr">
        <is>
          <t>نعم</t>
        </is>
      </c>
      <c r="J388" s="4" t="inlineStr">
        <is>
          <t>حضر</t>
        </is>
      </c>
      <c r="K388" s="12" t="n"/>
      <c r="L388" s="13" t="n"/>
      <c r="M388" s="7">
        <f>IF($A388="","",INDEX(DayNames,WEEKDAY($A388,2)))</f>
        <v/>
      </c>
      <c r="N388" s="7">
        <f>IF($A388="","",IF(AND($G388="نعم",$H388="نعم"),INDEX(Reminders,4),IF($G388="نعم",INDEX(Reminders,2),IF($H388="نعم",INDEX(Reminders,3),INDEX(Reminders,1)))))</f>
        <v/>
      </c>
      <c r="O388" s="14">
        <f>IF($A388="","",$A388-WEEKDAY($A388,1)+1)</f>
        <v/>
      </c>
      <c r="P388" s="15">
        <f>IF($A388="","",IF($J388=INDEX(Outcomes,2),1,0))</f>
        <v/>
      </c>
      <c r="Q388" s="15">
        <f>IF($A388="","",IF(OR($J388=INDEX(Outcomes,2),$J388=INDEX(Outcomes,3)),1,0))</f>
        <v/>
      </c>
    </row>
    <row r="389">
      <c r="A389" s="12" t="n">
        <v>46272</v>
      </c>
      <c r="B389" s="4" t="inlineStr">
        <is>
          <t>مهند البراك</t>
        </is>
      </c>
      <c r="C389" s="4" t="inlineStr">
        <is>
          <t>050 158 7286</t>
        </is>
      </c>
      <c r="D389" s="4" t="inlineStr">
        <is>
          <t>د. خالد يوسف</t>
        </is>
      </c>
      <c r="E389" s="4" t="inlineStr">
        <is>
          <t>بوتوكس</t>
        </is>
      </c>
      <c r="F389" s="4" t="inlineStr">
        <is>
          <t>تحويل من طبيب</t>
        </is>
      </c>
      <c r="G389" s="4" t="inlineStr">
        <is>
          <t>نعم</t>
        </is>
      </c>
      <c r="H389" s="4" t="inlineStr">
        <is>
          <t>نعم</t>
        </is>
      </c>
      <c r="I389" s="4" t="inlineStr">
        <is>
          <t>لا</t>
        </is>
      </c>
      <c r="J389" s="4" t="inlineStr">
        <is>
          <t>حضر</t>
        </is>
      </c>
      <c r="K389" s="12" t="n"/>
      <c r="L389" s="13" t="n"/>
      <c r="M389" s="7">
        <f>IF($A389="","",INDEX(DayNames,WEEKDAY($A389,2)))</f>
        <v/>
      </c>
      <c r="N389" s="7">
        <f>IF($A389="","",IF(AND($G389="نعم",$H389="نعم"),INDEX(Reminders,4),IF($G389="نعم",INDEX(Reminders,2),IF($H389="نعم",INDEX(Reminders,3),INDEX(Reminders,1)))))</f>
        <v/>
      </c>
      <c r="O389" s="14">
        <f>IF($A389="","",$A389-WEEKDAY($A389,1)+1)</f>
        <v/>
      </c>
      <c r="P389" s="15">
        <f>IF($A389="","",IF($J389=INDEX(Outcomes,2),1,0))</f>
        <v/>
      </c>
      <c r="Q389" s="15">
        <f>IF($A389="","",IF(OR($J389=INDEX(Outcomes,2),$J389=INDEX(Outcomes,3)),1,0))</f>
        <v/>
      </c>
    </row>
    <row r="390">
      <c r="A390" s="12" t="n">
        <v>46272</v>
      </c>
      <c r="B390" s="4" t="inlineStr">
        <is>
          <t>حسام المحمدي</t>
        </is>
      </c>
      <c r="C390" s="4" t="inlineStr">
        <is>
          <t>050 487 7431</t>
        </is>
      </c>
      <c r="D390" s="4" t="inlineStr">
        <is>
          <t>د. ليلى القحطاني</t>
        </is>
      </c>
      <c r="E390" s="4" t="inlineStr">
        <is>
          <t>جلسة ليزر</t>
        </is>
      </c>
      <c r="F390" s="4" t="inlineStr">
        <is>
          <t>هاتف</t>
        </is>
      </c>
      <c r="G390" s="4" t="inlineStr">
        <is>
          <t>نعم</t>
        </is>
      </c>
      <c r="H390" s="4" t="inlineStr">
        <is>
          <t>نعم</t>
        </is>
      </c>
      <c r="I390" s="4" t="inlineStr">
        <is>
          <t>نعم</t>
        </is>
      </c>
      <c r="J390" s="4" t="inlineStr">
        <is>
          <t>حضر</t>
        </is>
      </c>
      <c r="K390" s="12" t="n"/>
      <c r="L390" s="13" t="n"/>
      <c r="M390" s="7">
        <f>IF($A390="","",INDEX(DayNames,WEEKDAY($A390,2)))</f>
        <v/>
      </c>
      <c r="N390" s="7">
        <f>IF($A390="","",IF(AND($G390="نعم",$H390="نعم"),INDEX(Reminders,4),IF($G390="نعم",INDEX(Reminders,2),IF($H390="نعم",INDEX(Reminders,3),INDEX(Reminders,1)))))</f>
        <v/>
      </c>
      <c r="O390" s="14">
        <f>IF($A390="","",$A390-WEEKDAY($A390,1)+1)</f>
        <v/>
      </c>
      <c r="P390" s="15">
        <f>IF($A390="","",IF($J390=INDEX(Outcomes,2),1,0))</f>
        <v/>
      </c>
      <c r="Q390" s="15">
        <f>IF($A390="","",IF(OR($J390=INDEX(Outcomes,2),$J390=INDEX(Outcomes,3)),1,0))</f>
        <v/>
      </c>
    </row>
    <row r="391">
      <c r="A391" s="12" t="n">
        <v>46272</v>
      </c>
      <c r="B391" s="4" t="inlineStr">
        <is>
          <t>شذى الحربي</t>
        </is>
      </c>
      <c r="C391" s="4" t="inlineStr">
        <is>
          <t>050 307 1466</t>
        </is>
      </c>
      <c r="D391" s="4" t="inlineStr">
        <is>
          <t>د. سارة الحربي</t>
        </is>
      </c>
      <c r="E391" s="4" t="inlineStr">
        <is>
          <t>كشف متابعة</t>
        </is>
      </c>
      <c r="F391" s="4" t="inlineStr">
        <is>
          <t>هاتف</t>
        </is>
      </c>
      <c r="G391" s="4" t="inlineStr">
        <is>
          <t>نعم</t>
        </is>
      </c>
      <c r="H391" s="4" t="inlineStr">
        <is>
          <t>نعم</t>
        </is>
      </c>
      <c r="I391" s="4" t="inlineStr">
        <is>
          <t>نعم</t>
        </is>
      </c>
      <c r="J391" s="4" t="inlineStr">
        <is>
          <t>حضر</t>
        </is>
      </c>
      <c r="K391" s="12" t="n"/>
      <c r="L391" s="13" t="n"/>
      <c r="M391" s="7">
        <f>IF($A391="","",INDEX(DayNames,WEEKDAY($A391,2)))</f>
        <v/>
      </c>
      <c r="N391" s="7">
        <f>IF($A391="","",IF(AND($G391="نعم",$H391="نعم"),INDEX(Reminders,4),IF($G391="نعم",INDEX(Reminders,2),IF($H391="نعم",INDEX(Reminders,3),INDEX(Reminders,1)))))</f>
        <v/>
      </c>
      <c r="O391" s="14">
        <f>IF($A391="","",$A391-WEEKDAY($A391,1)+1)</f>
        <v/>
      </c>
      <c r="P391" s="15">
        <f>IF($A391="","",IF($J391=INDEX(Outcomes,2),1,0))</f>
        <v/>
      </c>
      <c r="Q391" s="15">
        <f>IF($A391="","",IF(OR($J391=INDEX(Outcomes,2),$J391=INDEX(Outcomes,3)),1,0))</f>
        <v/>
      </c>
    </row>
    <row r="392">
      <c r="A392" s="12" t="n">
        <v>46272</v>
      </c>
      <c r="B392" s="4" t="inlineStr">
        <is>
          <t>أنس الخثلان</t>
        </is>
      </c>
      <c r="C392" s="4" t="inlineStr">
        <is>
          <t>053 571 5066</t>
        </is>
      </c>
      <c r="D392" s="4" t="inlineStr">
        <is>
          <t>د. أحمد منصور</t>
        </is>
      </c>
      <c r="E392" s="4" t="inlineStr">
        <is>
          <t>جلسة علاج طبيعي</t>
        </is>
      </c>
      <c r="F392" s="4" t="inlineStr">
        <is>
          <t>تحويل من طبيب</t>
        </is>
      </c>
      <c r="G392" s="4" t="inlineStr">
        <is>
          <t>نعم</t>
        </is>
      </c>
      <c r="H392" s="4" t="inlineStr">
        <is>
          <t>نعم</t>
        </is>
      </c>
      <c r="I392" s="4" t="inlineStr">
        <is>
          <t>لا</t>
        </is>
      </c>
      <c r="J392" s="4" t="inlineStr">
        <is>
          <t>حضر</t>
        </is>
      </c>
      <c r="K392" s="12" t="n"/>
      <c r="L392" s="13" t="n"/>
      <c r="M392" s="7">
        <f>IF($A392="","",INDEX(DayNames,WEEKDAY($A392,2)))</f>
        <v/>
      </c>
      <c r="N392" s="7">
        <f>IF($A392="","",IF(AND($G392="نعم",$H392="نعم"),INDEX(Reminders,4),IF($G392="نعم",INDEX(Reminders,2),IF($H392="نعم",INDEX(Reminders,3),INDEX(Reminders,1)))))</f>
        <v/>
      </c>
      <c r="O392" s="14">
        <f>IF($A392="","",$A392-WEEKDAY($A392,1)+1)</f>
        <v/>
      </c>
      <c r="P392" s="15">
        <f>IF($A392="","",IF($J392=INDEX(Outcomes,2),1,0))</f>
        <v/>
      </c>
      <c r="Q392" s="15">
        <f>IF($A392="","",IF(OR($J392=INDEX(Outcomes,2),$J392=INDEX(Outcomes,3)),1,0))</f>
        <v/>
      </c>
    </row>
    <row r="393">
      <c r="A393" s="12" t="n">
        <v>46272</v>
      </c>
      <c r="B393" s="4" t="inlineStr">
        <is>
          <t>وعد الأحمد</t>
        </is>
      </c>
      <c r="C393" s="4" t="inlineStr">
        <is>
          <t>053 445 8344</t>
        </is>
      </c>
      <c r="D393" s="4" t="inlineStr">
        <is>
          <t>د. ليلى القحطاني</t>
        </is>
      </c>
      <c r="E393" s="4" t="inlineStr">
        <is>
          <t>بوتوكس</t>
        </is>
      </c>
      <c r="F393" s="4" t="inlineStr">
        <is>
          <t>هاتف</t>
        </is>
      </c>
      <c r="G393" s="4" t="inlineStr">
        <is>
          <t>نعم</t>
        </is>
      </c>
      <c r="H393" s="4" t="inlineStr">
        <is>
          <t>نعم</t>
        </is>
      </c>
      <c r="I393" s="4" t="inlineStr">
        <is>
          <t>لا</t>
        </is>
      </c>
      <c r="J393" s="4" t="inlineStr">
        <is>
          <t>حضر</t>
        </is>
      </c>
      <c r="K393" s="12" t="n"/>
      <c r="L393" s="13" t="n"/>
      <c r="M393" s="7">
        <f>IF($A393="","",INDEX(DayNames,WEEKDAY($A393,2)))</f>
        <v/>
      </c>
      <c r="N393" s="7">
        <f>IF($A393="","",IF(AND($G393="نعم",$H393="نعم"),INDEX(Reminders,4),IF($G393="نعم",INDEX(Reminders,2),IF($H393="نعم",INDEX(Reminders,3),INDEX(Reminders,1)))))</f>
        <v/>
      </c>
      <c r="O393" s="14">
        <f>IF($A393="","",$A393-WEEKDAY($A393,1)+1)</f>
        <v/>
      </c>
      <c r="P393" s="15">
        <f>IF($A393="","",IF($J393=INDEX(Outcomes,2),1,0))</f>
        <v/>
      </c>
      <c r="Q393" s="15">
        <f>IF($A393="","",IF(OR($J393=INDEX(Outcomes,2),$J393=INDEX(Outcomes,3)),1,0))</f>
        <v/>
      </c>
    </row>
    <row r="394">
      <c r="A394" s="12" t="n">
        <v>46272</v>
      </c>
      <c r="B394" s="4" t="inlineStr">
        <is>
          <t>بشاير اليامي</t>
        </is>
      </c>
      <c r="C394" s="4" t="inlineStr">
        <is>
          <t>055 642 5692</t>
        </is>
      </c>
      <c r="D394" s="4" t="inlineStr">
        <is>
          <t>د. محمد عادل</t>
        </is>
      </c>
      <c r="E394" s="4" t="inlineStr">
        <is>
          <t>حقن فيلر</t>
        </is>
      </c>
      <c r="F394" s="4" t="inlineStr">
        <is>
          <t>هاتف</t>
        </is>
      </c>
      <c r="G394" s="4" t="inlineStr">
        <is>
          <t>نعم</t>
        </is>
      </c>
      <c r="H394" s="4" t="inlineStr">
        <is>
          <t>نعم</t>
        </is>
      </c>
      <c r="I394" s="4" t="inlineStr">
        <is>
          <t>نعم</t>
        </is>
      </c>
      <c r="J394" s="4" t="inlineStr">
        <is>
          <t>حضر</t>
        </is>
      </c>
      <c r="K394" s="12" t="n"/>
      <c r="L394" s="13" t="n"/>
      <c r="M394" s="7">
        <f>IF($A394="","",INDEX(DayNames,WEEKDAY($A394,2)))</f>
        <v/>
      </c>
      <c r="N394" s="7">
        <f>IF($A394="","",IF(AND($G394="نعم",$H394="نعم"),INDEX(Reminders,4),IF($G394="نعم",INDEX(Reminders,2),IF($H394="نعم",INDEX(Reminders,3),INDEX(Reminders,1)))))</f>
        <v/>
      </c>
      <c r="O394" s="14">
        <f>IF($A394="","",$A394-WEEKDAY($A394,1)+1)</f>
        <v/>
      </c>
      <c r="P394" s="15">
        <f>IF($A394="","",IF($J394=INDEX(Outcomes,2),1,0))</f>
        <v/>
      </c>
      <c r="Q394" s="15">
        <f>IF($A394="","",IF(OR($J394=INDEX(Outcomes,2),$J394=INDEX(Outcomes,3)),1,0))</f>
        <v/>
      </c>
    </row>
    <row r="395">
      <c r="A395" s="12" t="n">
        <v>46272</v>
      </c>
      <c r="B395" s="4" t="inlineStr">
        <is>
          <t>راكان العجمي</t>
        </is>
      </c>
      <c r="C395" s="4" t="inlineStr">
        <is>
          <t>054 520 5551</t>
        </is>
      </c>
      <c r="D395" s="4" t="inlineStr">
        <is>
          <t>د. سارة الحربي</t>
        </is>
      </c>
      <c r="E395" s="4" t="inlineStr">
        <is>
          <t>كشف متابعة</t>
        </is>
      </c>
      <c r="F395" s="4" t="inlineStr">
        <is>
          <t>هاتف</t>
        </is>
      </c>
      <c r="G395" s="4" t="inlineStr">
        <is>
          <t>نعم</t>
        </is>
      </c>
      <c r="H395" s="4" t="inlineStr">
        <is>
          <t>لا</t>
        </is>
      </c>
      <c r="I395" s="4" t="inlineStr">
        <is>
          <t>نعم</t>
        </is>
      </c>
      <c r="J395" s="4" t="inlineStr">
        <is>
          <t>حضر</t>
        </is>
      </c>
      <c r="K395" s="12" t="n"/>
      <c r="L395" s="13" t="n"/>
      <c r="M395" s="7">
        <f>IF($A395="","",INDEX(DayNames,WEEKDAY($A395,2)))</f>
        <v/>
      </c>
      <c r="N395" s="7">
        <f>IF($A395="","",IF(AND($G395="نعم",$H395="نعم"),INDEX(Reminders,4),IF($G395="نعم",INDEX(Reminders,2),IF($H395="نعم",INDEX(Reminders,3),INDEX(Reminders,1)))))</f>
        <v/>
      </c>
      <c r="O395" s="14">
        <f>IF($A395="","",$A395-WEEKDAY($A395,1)+1)</f>
        <v/>
      </c>
      <c r="P395" s="15">
        <f>IF($A395="","",IF($J395=INDEX(Outcomes,2),1,0))</f>
        <v/>
      </c>
      <c r="Q395" s="15">
        <f>IF($A395="","",IF(OR($J395=INDEX(Outcomes,2),$J395=INDEX(Outcomes,3)),1,0))</f>
        <v/>
      </c>
    </row>
    <row r="396">
      <c r="A396" s="12" t="n">
        <v>46272</v>
      </c>
      <c r="B396" s="4" t="inlineStr">
        <is>
          <t>إبراهيم الشايع</t>
        </is>
      </c>
      <c r="C396" s="4" t="inlineStr">
        <is>
          <t>054 472 4288</t>
        </is>
      </c>
      <c r="D396" s="4" t="inlineStr">
        <is>
          <t>د. سارة الحربي</t>
        </is>
      </c>
      <c r="E396" s="4" t="inlineStr">
        <is>
          <t>جلسة علاج طبيعي</t>
        </is>
      </c>
      <c r="F396" s="4" t="inlineStr">
        <is>
          <t>تحويل من طبيب</t>
        </is>
      </c>
      <c r="G396" s="4" t="inlineStr">
        <is>
          <t>نعم</t>
        </is>
      </c>
      <c r="H396" s="4" t="inlineStr">
        <is>
          <t>نعم</t>
        </is>
      </c>
      <c r="I396" s="4" t="inlineStr">
        <is>
          <t>نعم</t>
        </is>
      </c>
      <c r="J396" s="4" t="inlineStr">
        <is>
          <t>حضر</t>
        </is>
      </c>
      <c r="K396" s="12" t="n"/>
      <c r="L396" s="13" t="n"/>
      <c r="M396" s="7">
        <f>IF($A396="","",INDEX(DayNames,WEEKDAY($A396,2)))</f>
        <v/>
      </c>
      <c r="N396" s="7">
        <f>IF($A396="","",IF(AND($G396="نعم",$H396="نعم"),INDEX(Reminders,4),IF($G396="نعم",INDEX(Reminders,2),IF($H396="نعم",INDEX(Reminders,3),INDEX(Reminders,1)))))</f>
        <v/>
      </c>
      <c r="O396" s="14">
        <f>IF($A396="","",$A396-WEEKDAY($A396,1)+1)</f>
        <v/>
      </c>
      <c r="P396" s="15">
        <f>IF($A396="","",IF($J396=INDEX(Outcomes,2),1,0))</f>
        <v/>
      </c>
      <c r="Q396" s="15">
        <f>IF($A396="","",IF(OR($J396=INDEX(Outcomes,2),$J396=INDEX(Outcomes,3)),1,0))</f>
        <v/>
      </c>
    </row>
    <row r="397">
      <c r="A397" s="12" t="n">
        <v>46272</v>
      </c>
      <c r="B397" s="4" t="inlineStr">
        <is>
          <t>وعد الأحمد</t>
        </is>
      </c>
      <c r="C397" s="4" t="inlineStr">
        <is>
          <t>053 544 3529</t>
        </is>
      </c>
      <c r="D397" s="4" t="inlineStr">
        <is>
          <t>د. نورة السبيعي</t>
        </is>
      </c>
      <c r="E397" s="4" t="inlineStr">
        <is>
          <t>تنظيف بشرة</t>
        </is>
      </c>
      <c r="F397" s="4" t="inlineStr">
        <is>
          <t>واتساب</t>
        </is>
      </c>
      <c r="G397" s="4" t="inlineStr">
        <is>
          <t>نعم</t>
        </is>
      </c>
      <c r="H397" s="4" t="inlineStr">
        <is>
          <t>نعم</t>
        </is>
      </c>
      <c r="I397" s="4" t="inlineStr">
        <is>
          <t>نعم</t>
        </is>
      </c>
      <c r="J397" s="4" t="inlineStr">
        <is>
          <t>حضر</t>
        </is>
      </c>
      <c r="K397" s="12" t="n"/>
      <c r="L397" s="13" t="n"/>
      <c r="M397" s="7">
        <f>IF($A397="","",INDEX(DayNames,WEEKDAY($A397,2)))</f>
        <v/>
      </c>
      <c r="N397" s="7">
        <f>IF($A397="","",IF(AND($G397="نعم",$H397="نعم"),INDEX(Reminders,4),IF($G397="نعم",INDEX(Reminders,2),IF($H397="نعم",INDEX(Reminders,3),INDEX(Reminders,1)))))</f>
        <v/>
      </c>
      <c r="O397" s="14">
        <f>IF($A397="","",$A397-WEEKDAY($A397,1)+1)</f>
        <v/>
      </c>
      <c r="P397" s="15">
        <f>IF($A397="","",IF($J397=INDEX(Outcomes,2),1,0))</f>
        <v/>
      </c>
      <c r="Q397" s="15">
        <f>IF($A397="","",IF(OR($J397=INDEX(Outcomes,2),$J397=INDEX(Outcomes,3)),1,0))</f>
        <v/>
      </c>
    </row>
    <row r="398">
      <c r="A398" s="12" t="n">
        <v>46272</v>
      </c>
      <c r="B398" s="4" t="inlineStr">
        <is>
          <t>مها السديري</t>
        </is>
      </c>
      <c r="C398" s="4" t="inlineStr">
        <is>
          <t>050 158 2495</t>
        </is>
      </c>
      <c r="D398" s="4" t="inlineStr">
        <is>
          <t>د. سارة الحربي</t>
        </is>
      </c>
      <c r="E398" s="4" t="inlineStr">
        <is>
          <t>تنظيف بشرة</t>
        </is>
      </c>
      <c r="F398" s="4" t="inlineStr">
        <is>
          <t>إنستغرام</t>
        </is>
      </c>
      <c r="G398" s="4" t="inlineStr">
        <is>
          <t>نعم</t>
        </is>
      </c>
      <c r="H398" s="4" t="inlineStr">
        <is>
          <t>نعم</t>
        </is>
      </c>
      <c r="I398" s="4" t="inlineStr">
        <is>
          <t>لا</t>
        </is>
      </c>
      <c r="J398" s="4" t="inlineStr">
        <is>
          <t>غياب</t>
        </is>
      </c>
      <c r="K398" s="12" t="n"/>
      <c r="L398" s="13" t="n"/>
      <c r="M398" s="7">
        <f>IF($A398="","",INDEX(DayNames,WEEKDAY($A398,2)))</f>
        <v/>
      </c>
      <c r="N398" s="7">
        <f>IF($A398="","",IF(AND($G398="نعم",$H398="نعم"),INDEX(Reminders,4),IF($G398="نعم",INDEX(Reminders,2),IF($H398="نعم",INDEX(Reminders,3),INDEX(Reminders,1)))))</f>
        <v/>
      </c>
      <c r="O398" s="14">
        <f>IF($A398="","",$A398-WEEKDAY($A398,1)+1)</f>
        <v/>
      </c>
      <c r="P398" s="15">
        <f>IF($A398="","",IF($J398=INDEX(Outcomes,2),1,0))</f>
        <v/>
      </c>
      <c r="Q398" s="15">
        <f>IF($A398="","",IF(OR($J398=INDEX(Outcomes,2),$J398=INDEX(Outcomes,3)),1,0))</f>
        <v/>
      </c>
    </row>
    <row r="399">
      <c r="A399" s="12" t="n">
        <v>46272</v>
      </c>
      <c r="B399" s="4" t="inlineStr">
        <is>
          <t>بشاير اليامي</t>
        </is>
      </c>
      <c r="C399" s="4" t="inlineStr">
        <is>
          <t>055 947 9240</t>
        </is>
      </c>
      <c r="D399" s="4" t="inlineStr">
        <is>
          <t>د. ليلى القحطاني</t>
        </is>
      </c>
      <c r="E399" s="4" t="inlineStr">
        <is>
          <t>كشف استشاري</t>
        </is>
      </c>
      <c r="F399" s="4" t="inlineStr">
        <is>
          <t>هاتف</t>
        </is>
      </c>
      <c r="G399" s="4" t="inlineStr">
        <is>
          <t>نعم</t>
        </is>
      </c>
      <c r="H399" s="4" t="inlineStr">
        <is>
          <t>نعم</t>
        </is>
      </c>
      <c r="I399" s="4" t="inlineStr">
        <is>
          <t>نعم</t>
        </is>
      </c>
      <c r="J399" s="4" t="inlineStr">
        <is>
          <t>حضر</t>
        </is>
      </c>
      <c r="K399" s="12" t="n"/>
      <c r="L399" s="13" t="n"/>
      <c r="M399" s="7">
        <f>IF($A399="","",INDEX(DayNames,WEEKDAY($A399,2)))</f>
        <v/>
      </c>
      <c r="N399" s="7">
        <f>IF($A399="","",IF(AND($G399="نعم",$H399="نعم"),INDEX(Reminders,4),IF($G399="نعم",INDEX(Reminders,2),IF($H399="نعم",INDEX(Reminders,3),INDEX(Reminders,1)))))</f>
        <v/>
      </c>
      <c r="O399" s="14">
        <f>IF($A399="","",$A399-WEEKDAY($A399,1)+1)</f>
        <v/>
      </c>
      <c r="P399" s="15">
        <f>IF($A399="","",IF($J399=INDEX(Outcomes,2),1,0))</f>
        <v/>
      </c>
      <c r="Q399" s="15">
        <f>IF($A399="","",IF(OR($J399=INDEX(Outcomes,2),$J399=INDEX(Outcomes,3)),1,0))</f>
        <v/>
      </c>
    </row>
    <row r="400">
      <c r="A400" s="12" t="n">
        <v>46273</v>
      </c>
      <c r="B400" s="4" t="inlineStr">
        <is>
          <t>العنود الرويلي</t>
        </is>
      </c>
      <c r="C400" s="4" t="inlineStr">
        <is>
          <t>053 498 9734</t>
        </is>
      </c>
      <c r="D400" s="4" t="inlineStr">
        <is>
          <t>د. خالد يوسف</t>
        </is>
      </c>
      <c r="E400" s="4" t="inlineStr">
        <is>
          <t>كشف استشاري</t>
        </is>
      </c>
      <c r="F400" s="4" t="inlineStr">
        <is>
          <t>إنستغرام</t>
        </is>
      </c>
      <c r="G400" s="4" t="inlineStr">
        <is>
          <t>نعم</t>
        </is>
      </c>
      <c r="H400" s="4" t="inlineStr">
        <is>
          <t>نعم</t>
        </is>
      </c>
      <c r="I400" s="4" t="inlineStr">
        <is>
          <t>نعم</t>
        </is>
      </c>
      <c r="J400" s="4" t="inlineStr">
        <is>
          <t>حضر</t>
        </is>
      </c>
      <c r="K400" s="12" t="n"/>
      <c r="L400" s="13" t="n"/>
      <c r="M400" s="7">
        <f>IF($A400="","",INDEX(DayNames,WEEKDAY($A400,2)))</f>
        <v/>
      </c>
      <c r="N400" s="7">
        <f>IF($A400="","",IF(AND($G400="نعم",$H400="نعم"),INDEX(Reminders,4),IF($G400="نعم",INDEX(Reminders,2),IF($H400="نعم",INDEX(Reminders,3),INDEX(Reminders,1)))))</f>
        <v/>
      </c>
      <c r="O400" s="14">
        <f>IF($A400="","",$A400-WEEKDAY($A400,1)+1)</f>
        <v/>
      </c>
      <c r="P400" s="15">
        <f>IF($A400="","",IF($J400=INDEX(Outcomes,2),1,0))</f>
        <v/>
      </c>
      <c r="Q400" s="15">
        <f>IF($A400="","",IF(OR($J400=INDEX(Outcomes,2),$J400=INDEX(Outcomes,3)),1,0))</f>
        <v/>
      </c>
    </row>
    <row r="401">
      <c r="A401" s="12" t="n">
        <v>46273</v>
      </c>
      <c r="B401" s="4" t="inlineStr">
        <is>
          <t>جواهر الحمدان</t>
        </is>
      </c>
      <c r="C401" s="4" t="inlineStr">
        <is>
          <t>055 568 4457</t>
        </is>
      </c>
      <c r="D401" s="4" t="inlineStr">
        <is>
          <t>د. خالد يوسف</t>
        </is>
      </c>
      <c r="E401" s="4" t="inlineStr">
        <is>
          <t>كشف استشاري</t>
        </is>
      </c>
      <c r="F401" s="4" t="inlineStr">
        <is>
          <t>الموقع الإلكتروني</t>
        </is>
      </c>
      <c r="G401" s="4" t="inlineStr">
        <is>
          <t>نعم</t>
        </is>
      </c>
      <c r="H401" s="4" t="inlineStr">
        <is>
          <t>نعم</t>
        </is>
      </c>
      <c r="I401" s="4" t="inlineStr">
        <is>
          <t>نعم</t>
        </is>
      </c>
      <c r="J401" s="4" t="inlineStr">
        <is>
          <t>حضر</t>
        </is>
      </c>
      <c r="K401" s="12" t="n"/>
      <c r="L401" s="13" t="n"/>
      <c r="M401" s="7">
        <f>IF($A401="","",INDEX(DayNames,WEEKDAY($A401,2)))</f>
        <v/>
      </c>
      <c r="N401" s="7">
        <f>IF($A401="","",IF(AND($G401="نعم",$H401="نعم"),INDEX(Reminders,4),IF($G401="نعم",INDEX(Reminders,2),IF($H401="نعم",INDEX(Reminders,3),INDEX(Reminders,1)))))</f>
        <v/>
      </c>
      <c r="O401" s="14">
        <f>IF($A401="","",$A401-WEEKDAY($A401,1)+1)</f>
        <v/>
      </c>
      <c r="P401" s="15">
        <f>IF($A401="","",IF($J401=INDEX(Outcomes,2),1,0))</f>
        <v/>
      </c>
      <c r="Q401" s="15">
        <f>IF($A401="","",IF(OR($J401=INDEX(Outcomes,2),$J401=INDEX(Outcomes,3)),1,0))</f>
        <v/>
      </c>
    </row>
    <row r="402">
      <c r="A402" s="12" t="n">
        <v>46273</v>
      </c>
      <c r="B402" s="4" t="inlineStr">
        <is>
          <t>شذى الحربي</t>
        </is>
      </c>
      <c r="C402" s="4" t="inlineStr">
        <is>
          <t>055 138 1809</t>
        </is>
      </c>
      <c r="D402" s="4" t="inlineStr">
        <is>
          <t>د. سارة الحربي</t>
        </is>
      </c>
      <c r="E402" s="4" t="inlineStr">
        <is>
          <t>كشف متابعة</t>
        </is>
      </c>
      <c r="F402" s="4" t="inlineStr">
        <is>
          <t>تحويل من طبيب</t>
        </is>
      </c>
      <c r="G402" s="4" t="inlineStr">
        <is>
          <t>نعم</t>
        </is>
      </c>
      <c r="H402" s="4" t="inlineStr">
        <is>
          <t>نعم</t>
        </is>
      </c>
      <c r="I402" s="4" t="inlineStr">
        <is>
          <t>نعم</t>
        </is>
      </c>
      <c r="J402" s="4" t="inlineStr">
        <is>
          <t>حضر</t>
        </is>
      </c>
      <c r="K402" s="12" t="n"/>
      <c r="L402" s="13" t="n"/>
      <c r="M402" s="7">
        <f>IF($A402="","",INDEX(DayNames,WEEKDAY($A402,2)))</f>
        <v/>
      </c>
      <c r="N402" s="7">
        <f>IF($A402="","",IF(AND($G402="نعم",$H402="نعم"),INDEX(Reminders,4),IF($G402="نعم",INDEX(Reminders,2),IF($H402="نعم",INDEX(Reminders,3),INDEX(Reminders,1)))))</f>
        <v/>
      </c>
      <c r="O402" s="14">
        <f>IF($A402="","",$A402-WEEKDAY($A402,1)+1)</f>
        <v/>
      </c>
      <c r="P402" s="15">
        <f>IF($A402="","",IF($J402=INDEX(Outcomes,2),1,0))</f>
        <v/>
      </c>
      <c r="Q402" s="15">
        <f>IF($A402="","",IF(OR($J402=INDEX(Outcomes,2),$J402=INDEX(Outcomes,3)),1,0))</f>
        <v/>
      </c>
    </row>
    <row r="403">
      <c r="A403" s="12" t="n">
        <v>46273</v>
      </c>
      <c r="B403" s="4" t="inlineStr">
        <is>
          <t>فيصل المري</t>
        </is>
      </c>
      <c r="C403" s="4" t="inlineStr">
        <is>
          <t>053 274 3787</t>
        </is>
      </c>
      <c r="D403" s="4" t="inlineStr">
        <is>
          <t>د. ليلى القحطاني</t>
        </is>
      </c>
      <c r="E403" s="4" t="inlineStr">
        <is>
          <t>حقن فيلر</t>
        </is>
      </c>
      <c r="F403" s="4" t="inlineStr">
        <is>
          <t>الموقع الإلكتروني</t>
        </is>
      </c>
      <c r="G403" s="4" t="inlineStr">
        <is>
          <t>نعم</t>
        </is>
      </c>
      <c r="H403" s="4" t="inlineStr">
        <is>
          <t>نعم</t>
        </is>
      </c>
      <c r="I403" s="4" t="inlineStr">
        <is>
          <t>لا</t>
        </is>
      </c>
      <c r="J403" s="4" t="inlineStr">
        <is>
          <t>حضر</t>
        </is>
      </c>
      <c r="K403" s="12" t="n"/>
      <c r="L403" s="13" t="n"/>
      <c r="M403" s="7">
        <f>IF($A403="","",INDEX(DayNames,WEEKDAY($A403,2)))</f>
        <v/>
      </c>
      <c r="N403" s="7">
        <f>IF($A403="","",IF(AND($G403="نعم",$H403="نعم"),INDEX(Reminders,4),IF($G403="نعم",INDEX(Reminders,2),IF($H403="نعم",INDEX(Reminders,3),INDEX(Reminders,1)))))</f>
        <v/>
      </c>
      <c r="O403" s="14">
        <f>IF($A403="","",$A403-WEEKDAY($A403,1)+1)</f>
        <v/>
      </c>
      <c r="P403" s="15">
        <f>IF($A403="","",IF($J403=INDEX(Outcomes,2),1,0))</f>
        <v/>
      </c>
      <c r="Q403" s="15">
        <f>IF($A403="","",IF(OR($J403=INDEX(Outcomes,2),$J403=INDEX(Outcomes,3)),1,0))</f>
        <v/>
      </c>
    </row>
    <row r="404">
      <c r="A404" s="12" t="n">
        <v>46273</v>
      </c>
      <c r="B404" s="4" t="inlineStr">
        <is>
          <t>مها السديري</t>
        </is>
      </c>
      <c r="C404" s="4" t="inlineStr">
        <is>
          <t>054 103 3951</t>
        </is>
      </c>
      <c r="D404" s="4" t="inlineStr">
        <is>
          <t>د. أحمد منصور</t>
        </is>
      </c>
      <c r="E404" s="4" t="inlineStr">
        <is>
          <t>تنظيف بشرة</t>
        </is>
      </c>
      <c r="F404" s="4" t="inlineStr">
        <is>
          <t>الموقع الإلكتروني</t>
        </is>
      </c>
      <c r="G404" s="4" t="inlineStr">
        <is>
          <t>نعم</t>
        </is>
      </c>
      <c r="H404" s="4" t="inlineStr">
        <is>
          <t>نعم</t>
        </is>
      </c>
      <c r="I404" s="4" t="inlineStr">
        <is>
          <t>نعم</t>
        </is>
      </c>
      <c r="J404" s="4" t="inlineStr">
        <is>
          <t>حضر</t>
        </is>
      </c>
      <c r="K404" s="12" t="n"/>
      <c r="L404" s="13" t="n"/>
      <c r="M404" s="7">
        <f>IF($A404="","",INDEX(DayNames,WEEKDAY($A404,2)))</f>
        <v/>
      </c>
      <c r="N404" s="7">
        <f>IF($A404="","",IF(AND($G404="نعم",$H404="نعم"),INDEX(Reminders,4),IF($G404="نعم",INDEX(Reminders,2),IF($H404="نعم",INDEX(Reminders,3),INDEX(Reminders,1)))))</f>
        <v/>
      </c>
      <c r="O404" s="14">
        <f>IF($A404="","",$A404-WEEKDAY($A404,1)+1)</f>
        <v/>
      </c>
      <c r="P404" s="15">
        <f>IF($A404="","",IF($J404=INDEX(Outcomes,2),1,0))</f>
        <v/>
      </c>
      <c r="Q404" s="15">
        <f>IF($A404="","",IF(OR($J404=INDEX(Outcomes,2),$J404=INDEX(Outcomes,3)),1,0))</f>
        <v/>
      </c>
    </row>
    <row r="405">
      <c r="A405" s="12" t="n">
        <v>46273</v>
      </c>
      <c r="B405" s="4" t="inlineStr">
        <is>
          <t>ريناد الجبر</t>
        </is>
      </c>
      <c r="C405" s="4" t="inlineStr">
        <is>
          <t>053 366 5092</t>
        </is>
      </c>
      <c r="D405" s="4" t="inlineStr">
        <is>
          <t>د. محمد عادل</t>
        </is>
      </c>
      <c r="E405" s="4" t="inlineStr">
        <is>
          <t>تنظيف بشرة</t>
        </is>
      </c>
      <c r="F405" s="4" t="inlineStr">
        <is>
          <t>هاتف</t>
        </is>
      </c>
      <c r="G405" s="4" t="inlineStr">
        <is>
          <t>نعم</t>
        </is>
      </c>
      <c r="H405" s="4" t="inlineStr">
        <is>
          <t>نعم</t>
        </is>
      </c>
      <c r="I405" s="4" t="inlineStr">
        <is>
          <t>نعم</t>
        </is>
      </c>
      <c r="J405" s="4" t="inlineStr">
        <is>
          <t>حضر</t>
        </is>
      </c>
      <c r="K405" s="12" t="n"/>
      <c r="L405" s="13" t="n"/>
      <c r="M405" s="7">
        <f>IF($A405="","",INDEX(DayNames,WEEKDAY($A405,2)))</f>
        <v/>
      </c>
      <c r="N405" s="7">
        <f>IF($A405="","",IF(AND($G405="نعم",$H405="نعم"),INDEX(Reminders,4),IF($G405="نعم",INDEX(Reminders,2),IF($H405="نعم",INDEX(Reminders,3),INDEX(Reminders,1)))))</f>
        <v/>
      </c>
      <c r="O405" s="14">
        <f>IF($A405="","",$A405-WEEKDAY($A405,1)+1)</f>
        <v/>
      </c>
      <c r="P405" s="15">
        <f>IF($A405="","",IF($J405=INDEX(Outcomes,2),1,0))</f>
        <v/>
      </c>
      <c r="Q405" s="15">
        <f>IF($A405="","",IF(OR($J405=INDEX(Outcomes,2),$J405=INDEX(Outcomes,3)),1,0))</f>
        <v/>
      </c>
    </row>
    <row r="406">
      <c r="A406" s="12" t="n">
        <v>46273</v>
      </c>
      <c r="B406" s="4" t="inlineStr">
        <is>
          <t>سامي الغنام</t>
        </is>
      </c>
      <c r="C406" s="4" t="inlineStr">
        <is>
          <t>054 539 5463</t>
        </is>
      </c>
      <c r="D406" s="4" t="inlineStr">
        <is>
          <t>د. سارة الحربي</t>
        </is>
      </c>
      <c r="E406" s="4" t="inlineStr">
        <is>
          <t>تنظيف بشرة</t>
        </is>
      </c>
      <c r="F406" s="4" t="inlineStr">
        <is>
          <t>واتساب</t>
        </is>
      </c>
      <c r="G406" s="4" t="inlineStr">
        <is>
          <t>نعم</t>
        </is>
      </c>
      <c r="H406" s="4" t="inlineStr">
        <is>
          <t>نعم</t>
        </is>
      </c>
      <c r="I406" s="4" t="inlineStr">
        <is>
          <t>نعم</t>
        </is>
      </c>
      <c r="J406" s="4" t="inlineStr">
        <is>
          <t>حضر</t>
        </is>
      </c>
      <c r="K406" s="12" t="n"/>
      <c r="L406" s="13" t="n"/>
      <c r="M406" s="7">
        <f>IF($A406="","",INDEX(DayNames,WEEKDAY($A406,2)))</f>
        <v/>
      </c>
      <c r="N406" s="7">
        <f>IF($A406="","",IF(AND($G406="نعم",$H406="نعم"),INDEX(Reminders,4),IF($G406="نعم",INDEX(Reminders,2),IF($H406="نعم",INDEX(Reminders,3),INDEX(Reminders,1)))))</f>
        <v/>
      </c>
      <c r="O406" s="14">
        <f>IF($A406="","",$A406-WEEKDAY($A406,1)+1)</f>
        <v/>
      </c>
      <c r="P406" s="15">
        <f>IF($A406="","",IF($J406=INDEX(Outcomes,2),1,0))</f>
        <v/>
      </c>
      <c r="Q406" s="15">
        <f>IF($A406="","",IF(OR($J406=INDEX(Outcomes,2),$J406=INDEX(Outcomes,3)),1,0))</f>
        <v/>
      </c>
    </row>
    <row r="407">
      <c r="A407" s="12" t="n">
        <v>46273</v>
      </c>
      <c r="B407" s="4" t="inlineStr">
        <is>
          <t>طلال العوفي</t>
        </is>
      </c>
      <c r="C407" s="4" t="inlineStr">
        <is>
          <t>050 784 3712</t>
        </is>
      </c>
      <c r="D407" s="4" t="inlineStr">
        <is>
          <t>د. سارة الحربي</t>
        </is>
      </c>
      <c r="E407" s="4" t="inlineStr">
        <is>
          <t>تنظيف بشرة</t>
        </is>
      </c>
      <c r="F407" s="4" t="inlineStr">
        <is>
          <t>واتساب</t>
        </is>
      </c>
      <c r="G407" s="4" t="inlineStr">
        <is>
          <t>نعم</t>
        </is>
      </c>
      <c r="H407" s="4" t="inlineStr">
        <is>
          <t>نعم</t>
        </is>
      </c>
      <c r="I407" s="4" t="inlineStr">
        <is>
          <t>نعم</t>
        </is>
      </c>
      <c r="J407" s="4" t="inlineStr">
        <is>
          <t>حضر</t>
        </is>
      </c>
      <c r="K407" s="12" t="n"/>
      <c r="L407" s="13" t="n"/>
      <c r="M407" s="7">
        <f>IF($A407="","",INDEX(DayNames,WEEKDAY($A407,2)))</f>
        <v/>
      </c>
      <c r="N407" s="7">
        <f>IF($A407="","",IF(AND($G407="نعم",$H407="نعم"),INDEX(Reminders,4),IF($G407="نعم",INDEX(Reminders,2),IF($H407="نعم",INDEX(Reminders,3),INDEX(Reminders,1)))))</f>
        <v/>
      </c>
      <c r="O407" s="14">
        <f>IF($A407="","",$A407-WEEKDAY($A407,1)+1)</f>
        <v/>
      </c>
      <c r="P407" s="15">
        <f>IF($A407="","",IF($J407=INDEX(Outcomes,2),1,0))</f>
        <v/>
      </c>
      <c r="Q407" s="15">
        <f>IF($A407="","",IF(OR($J407=INDEX(Outcomes,2),$J407=INDEX(Outcomes,3)),1,0))</f>
        <v/>
      </c>
    </row>
    <row r="408">
      <c r="A408" s="12" t="n">
        <v>46273</v>
      </c>
      <c r="B408" s="4" t="inlineStr">
        <is>
          <t>روان الشهري</t>
        </is>
      </c>
      <c r="C408" s="4" t="inlineStr">
        <is>
          <t>054 858 2676</t>
        </is>
      </c>
      <c r="D408" s="4" t="inlineStr">
        <is>
          <t>د. أحمد منصور</t>
        </is>
      </c>
      <c r="E408" s="4" t="inlineStr">
        <is>
          <t>جلسة علاج طبيعي</t>
        </is>
      </c>
      <c r="F408" s="4" t="inlineStr">
        <is>
          <t>هاتف</t>
        </is>
      </c>
      <c r="G408" s="4" t="inlineStr">
        <is>
          <t>نعم</t>
        </is>
      </c>
      <c r="H408" s="4" t="inlineStr">
        <is>
          <t>نعم</t>
        </is>
      </c>
      <c r="I408" s="4" t="inlineStr">
        <is>
          <t>نعم</t>
        </is>
      </c>
      <c r="J408" s="4" t="inlineStr">
        <is>
          <t>حضر</t>
        </is>
      </c>
      <c r="K408" s="12" t="n"/>
      <c r="L408" s="13" t="n"/>
      <c r="M408" s="7">
        <f>IF($A408="","",INDEX(DayNames,WEEKDAY($A408,2)))</f>
        <v/>
      </c>
      <c r="N408" s="7">
        <f>IF($A408="","",IF(AND($G408="نعم",$H408="نعم"),INDEX(Reminders,4),IF($G408="نعم",INDEX(Reminders,2),IF($H408="نعم",INDEX(Reminders,3),INDEX(Reminders,1)))))</f>
        <v/>
      </c>
      <c r="O408" s="14">
        <f>IF($A408="","",$A408-WEEKDAY($A408,1)+1)</f>
        <v/>
      </c>
      <c r="P408" s="15">
        <f>IF($A408="","",IF($J408=INDEX(Outcomes,2),1,0))</f>
        <v/>
      </c>
      <c r="Q408" s="15">
        <f>IF($A408="","",IF(OR($J408=INDEX(Outcomes,2),$J408=INDEX(Outcomes,3)),1,0))</f>
        <v/>
      </c>
    </row>
    <row r="409">
      <c r="A409" s="12" t="n">
        <v>46273</v>
      </c>
      <c r="B409" s="4" t="inlineStr">
        <is>
          <t>العنود الرويلي</t>
        </is>
      </c>
      <c r="C409" s="4" t="inlineStr">
        <is>
          <t>054 893 3644</t>
        </is>
      </c>
      <c r="D409" s="4" t="inlineStr">
        <is>
          <t>د. نورة السبيعي</t>
        </is>
      </c>
      <c r="E409" s="4" t="inlineStr">
        <is>
          <t>بوتوكس</t>
        </is>
      </c>
      <c r="F409" s="4" t="inlineStr">
        <is>
          <t>الموقع الإلكتروني</t>
        </is>
      </c>
      <c r="G409" s="4" t="inlineStr">
        <is>
          <t>نعم</t>
        </is>
      </c>
      <c r="H409" s="4" t="inlineStr">
        <is>
          <t>نعم</t>
        </is>
      </c>
      <c r="I409" s="4" t="inlineStr">
        <is>
          <t>نعم</t>
        </is>
      </c>
      <c r="J409" s="4" t="inlineStr">
        <is>
          <t>حضر</t>
        </is>
      </c>
      <c r="K409" s="12" t="n"/>
      <c r="L409" s="13" t="n"/>
      <c r="M409" s="7">
        <f>IF($A409="","",INDEX(DayNames,WEEKDAY($A409,2)))</f>
        <v/>
      </c>
      <c r="N409" s="7">
        <f>IF($A409="","",IF(AND($G409="نعم",$H409="نعم"),INDEX(Reminders,4),IF($G409="نعم",INDEX(Reminders,2),IF($H409="نعم",INDEX(Reminders,3),INDEX(Reminders,1)))))</f>
        <v/>
      </c>
      <c r="O409" s="14">
        <f>IF($A409="","",$A409-WEEKDAY($A409,1)+1)</f>
        <v/>
      </c>
      <c r="P409" s="15">
        <f>IF($A409="","",IF($J409=INDEX(Outcomes,2),1,0))</f>
        <v/>
      </c>
      <c r="Q409" s="15">
        <f>IF($A409="","",IF(OR($J409=INDEX(Outcomes,2),$J409=INDEX(Outcomes,3)),1,0))</f>
        <v/>
      </c>
    </row>
    <row r="410">
      <c r="A410" s="12" t="n">
        <v>46274</v>
      </c>
      <c r="B410" s="4" t="inlineStr">
        <is>
          <t>أنس الخثلان</t>
        </is>
      </c>
      <c r="C410" s="4" t="inlineStr">
        <is>
          <t>050 606 5333</t>
        </is>
      </c>
      <c r="D410" s="4" t="inlineStr">
        <is>
          <t>د. أحمد منصور</t>
        </is>
      </c>
      <c r="E410" s="4" t="inlineStr">
        <is>
          <t>جلسة ليزر</t>
        </is>
      </c>
      <c r="F410" s="4" t="inlineStr">
        <is>
          <t>هاتف</t>
        </is>
      </c>
      <c r="G410" s="4" t="inlineStr">
        <is>
          <t>نعم</t>
        </is>
      </c>
      <c r="H410" s="4" t="inlineStr">
        <is>
          <t>نعم</t>
        </is>
      </c>
      <c r="I410" s="4" t="inlineStr">
        <is>
          <t>نعم</t>
        </is>
      </c>
      <c r="J410" s="4" t="inlineStr">
        <is>
          <t>حضر</t>
        </is>
      </c>
      <c r="K410" s="12" t="n"/>
      <c r="L410" s="13" t="n"/>
      <c r="M410" s="7">
        <f>IF($A410="","",INDEX(DayNames,WEEKDAY($A410,2)))</f>
        <v/>
      </c>
      <c r="N410" s="7">
        <f>IF($A410="","",IF(AND($G410="نعم",$H410="نعم"),INDEX(Reminders,4),IF($G410="نعم",INDEX(Reminders,2),IF($H410="نعم",INDEX(Reminders,3),INDEX(Reminders,1)))))</f>
        <v/>
      </c>
      <c r="O410" s="14">
        <f>IF($A410="","",$A410-WEEKDAY($A410,1)+1)</f>
        <v/>
      </c>
      <c r="P410" s="15">
        <f>IF($A410="","",IF($J410=INDEX(Outcomes,2),1,0))</f>
        <v/>
      </c>
      <c r="Q410" s="15">
        <f>IF($A410="","",IF(OR($J410=INDEX(Outcomes,2),$J410=INDEX(Outcomes,3)),1,0))</f>
        <v/>
      </c>
    </row>
    <row r="411">
      <c r="A411" s="12" t="n">
        <v>46274</v>
      </c>
      <c r="B411" s="4" t="inlineStr">
        <is>
          <t>ريناد الجبر</t>
        </is>
      </c>
      <c r="C411" s="4" t="inlineStr">
        <is>
          <t>055 656 2105</t>
        </is>
      </c>
      <c r="D411" s="4" t="inlineStr">
        <is>
          <t>د. سارة الحربي</t>
        </is>
      </c>
      <c r="E411" s="4" t="inlineStr">
        <is>
          <t>كشف متابعة</t>
        </is>
      </c>
      <c r="F411" s="4" t="inlineStr">
        <is>
          <t>هاتف</t>
        </is>
      </c>
      <c r="G411" s="4" t="inlineStr">
        <is>
          <t>نعم</t>
        </is>
      </c>
      <c r="H411" s="4" t="inlineStr">
        <is>
          <t>نعم</t>
        </is>
      </c>
      <c r="I411" s="4" t="inlineStr">
        <is>
          <t>لا</t>
        </is>
      </c>
      <c r="J411" s="4" t="inlineStr">
        <is>
          <t>حضر</t>
        </is>
      </c>
      <c r="K411" s="12" t="n"/>
      <c r="L411" s="13" t="n"/>
      <c r="M411" s="7">
        <f>IF($A411="","",INDEX(DayNames,WEEKDAY($A411,2)))</f>
        <v/>
      </c>
      <c r="N411" s="7">
        <f>IF($A411="","",IF(AND($G411="نعم",$H411="نعم"),INDEX(Reminders,4),IF($G411="نعم",INDEX(Reminders,2),IF($H411="نعم",INDEX(Reminders,3),INDEX(Reminders,1)))))</f>
        <v/>
      </c>
      <c r="O411" s="14">
        <f>IF($A411="","",$A411-WEEKDAY($A411,1)+1)</f>
        <v/>
      </c>
      <c r="P411" s="15">
        <f>IF($A411="","",IF($J411=INDEX(Outcomes,2),1,0))</f>
        <v/>
      </c>
      <c r="Q411" s="15">
        <f>IF($A411="","",IF(OR($J411=INDEX(Outcomes,2),$J411=INDEX(Outcomes,3)),1,0))</f>
        <v/>
      </c>
    </row>
    <row r="412">
      <c r="A412" s="12" t="n">
        <v>46274</v>
      </c>
      <c r="B412" s="4" t="inlineStr">
        <is>
          <t>وعد الأحمد</t>
        </is>
      </c>
      <c r="C412" s="4" t="inlineStr">
        <is>
          <t>054 774 6779</t>
        </is>
      </c>
      <c r="D412" s="4" t="inlineStr">
        <is>
          <t>د. نورة السبيعي</t>
        </is>
      </c>
      <c r="E412" s="4" t="inlineStr">
        <is>
          <t>بوتوكس</t>
        </is>
      </c>
      <c r="F412" s="4" t="inlineStr">
        <is>
          <t>هاتف</t>
        </is>
      </c>
      <c r="G412" s="4" t="inlineStr">
        <is>
          <t>نعم</t>
        </is>
      </c>
      <c r="H412" s="4" t="inlineStr">
        <is>
          <t>نعم</t>
        </is>
      </c>
      <c r="I412" s="4" t="inlineStr">
        <is>
          <t>نعم</t>
        </is>
      </c>
      <c r="J412" s="4" t="inlineStr">
        <is>
          <t>حضر</t>
        </is>
      </c>
      <c r="K412" s="12" t="n"/>
      <c r="L412" s="13" t="n"/>
      <c r="M412" s="7">
        <f>IF($A412="","",INDEX(DayNames,WEEKDAY($A412,2)))</f>
        <v/>
      </c>
      <c r="N412" s="7">
        <f>IF($A412="","",IF(AND($G412="نعم",$H412="نعم"),INDEX(Reminders,4),IF($G412="نعم",INDEX(Reminders,2),IF($H412="نعم",INDEX(Reminders,3),INDEX(Reminders,1)))))</f>
        <v/>
      </c>
      <c r="O412" s="14">
        <f>IF($A412="","",$A412-WEEKDAY($A412,1)+1)</f>
        <v/>
      </c>
      <c r="P412" s="15">
        <f>IF($A412="","",IF($J412=INDEX(Outcomes,2),1,0))</f>
        <v/>
      </c>
      <c r="Q412" s="15">
        <f>IF($A412="","",IF(OR($J412=INDEX(Outcomes,2),$J412=INDEX(Outcomes,3)),1,0))</f>
        <v/>
      </c>
    </row>
    <row r="413">
      <c r="A413" s="12" t="n">
        <v>46274</v>
      </c>
      <c r="B413" s="4" t="inlineStr">
        <is>
          <t>ريناد الجبر</t>
        </is>
      </c>
      <c r="C413" s="4" t="inlineStr">
        <is>
          <t>053 111 1642</t>
        </is>
      </c>
      <c r="D413" s="4" t="inlineStr">
        <is>
          <t>د. محمد عادل</t>
        </is>
      </c>
      <c r="E413" s="4" t="inlineStr">
        <is>
          <t>كشف استشاري</t>
        </is>
      </c>
      <c r="F413" s="4" t="inlineStr">
        <is>
          <t>واتساب</t>
        </is>
      </c>
      <c r="G413" s="4" t="inlineStr">
        <is>
          <t>نعم</t>
        </is>
      </c>
      <c r="H413" s="4" t="inlineStr">
        <is>
          <t>نعم</t>
        </is>
      </c>
      <c r="I413" s="4" t="inlineStr">
        <is>
          <t>نعم</t>
        </is>
      </c>
      <c r="J413" s="4" t="inlineStr">
        <is>
          <t>حضر</t>
        </is>
      </c>
      <c r="K413" s="12" t="n"/>
      <c r="L413" s="13" t="n"/>
      <c r="M413" s="7">
        <f>IF($A413="","",INDEX(DayNames,WEEKDAY($A413,2)))</f>
        <v/>
      </c>
      <c r="N413" s="7">
        <f>IF($A413="","",IF(AND($G413="نعم",$H413="نعم"),INDEX(Reminders,4),IF($G413="نعم",INDEX(Reminders,2),IF($H413="نعم",INDEX(Reminders,3),INDEX(Reminders,1)))))</f>
        <v/>
      </c>
      <c r="O413" s="14">
        <f>IF($A413="","",$A413-WEEKDAY($A413,1)+1)</f>
        <v/>
      </c>
      <c r="P413" s="15">
        <f>IF($A413="","",IF($J413=INDEX(Outcomes,2),1,0))</f>
        <v/>
      </c>
      <c r="Q413" s="15">
        <f>IF($A413="","",IF(OR($J413=INDEX(Outcomes,2),$J413=INDEX(Outcomes,3)),1,0))</f>
        <v/>
      </c>
    </row>
    <row r="414">
      <c r="A414" s="12" t="n">
        <v>46274</v>
      </c>
      <c r="B414" s="4" t="inlineStr">
        <is>
          <t>شذى الحربي</t>
        </is>
      </c>
      <c r="C414" s="4" t="inlineStr">
        <is>
          <t>053 832 1111</t>
        </is>
      </c>
      <c r="D414" s="4" t="inlineStr">
        <is>
          <t>د. سارة الحربي</t>
        </is>
      </c>
      <c r="E414" s="4" t="inlineStr">
        <is>
          <t>كشف متابعة</t>
        </is>
      </c>
      <c r="F414" s="4" t="inlineStr">
        <is>
          <t>إنستغرام</t>
        </is>
      </c>
      <c r="G414" s="4" t="inlineStr">
        <is>
          <t>لا</t>
        </is>
      </c>
      <c r="H414" s="4" t="inlineStr">
        <is>
          <t>نعم</t>
        </is>
      </c>
      <c r="I414" s="4" t="inlineStr">
        <is>
          <t>نعم</t>
        </is>
      </c>
      <c r="J414" s="4" t="inlineStr">
        <is>
          <t>حضر</t>
        </is>
      </c>
      <c r="K414" s="12" t="n"/>
      <c r="L414" s="13" t="n"/>
      <c r="M414" s="7">
        <f>IF($A414="","",INDEX(DayNames,WEEKDAY($A414,2)))</f>
        <v/>
      </c>
      <c r="N414" s="7">
        <f>IF($A414="","",IF(AND($G414="نعم",$H414="نعم"),INDEX(Reminders,4),IF($G414="نعم",INDEX(Reminders,2),IF($H414="نعم",INDEX(Reminders,3),INDEX(Reminders,1)))))</f>
        <v/>
      </c>
      <c r="O414" s="14">
        <f>IF($A414="","",$A414-WEEKDAY($A414,1)+1)</f>
        <v/>
      </c>
      <c r="P414" s="15">
        <f>IF($A414="","",IF($J414=INDEX(Outcomes,2),1,0))</f>
        <v/>
      </c>
      <c r="Q414" s="15">
        <f>IF($A414="","",IF(OR($J414=INDEX(Outcomes,2),$J414=INDEX(Outcomes,3)),1,0))</f>
        <v/>
      </c>
    </row>
    <row r="415">
      <c r="A415" s="12" t="n">
        <v>46274</v>
      </c>
      <c r="B415" s="4" t="inlineStr">
        <is>
          <t>راكان العجمي</t>
        </is>
      </c>
      <c r="C415" s="4" t="inlineStr">
        <is>
          <t>053 504 9196</t>
        </is>
      </c>
      <c r="D415" s="4" t="inlineStr">
        <is>
          <t>د. محمد عادل</t>
        </is>
      </c>
      <c r="E415" s="4" t="inlineStr">
        <is>
          <t>حقن فيلر</t>
        </is>
      </c>
      <c r="F415" s="4" t="inlineStr">
        <is>
          <t>واتساب</t>
        </is>
      </c>
      <c r="G415" s="4" t="inlineStr">
        <is>
          <t>لا</t>
        </is>
      </c>
      <c r="H415" s="4" t="inlineStr">
        <is>
          <t>نعم</t>
        </is>
      </c>
      <c r="I415" s="4" t="inlineStr">
        <is>
          <t>نعم</t>
        </is>
      </c>
      <c r="J415" s="4" t="inlineStr">
        <is>
          <t>حضر</t>
        </is>
      </c>
      <c r="K415" s="12" t="n"/>
      <c r="L415" s="13" t="n"/>
      <c r="M415" s="7">
        <f>IF($A415="","",INDEX(DayNames,WEEKDAY($A415,2)))</f>
        <v/>
      </c>
      <c r="N415" s="7">
        <f>IF($A415="","",IF(AND($G415="نعم",$H415="نعم"),INDEX(Reminders,4),IF($G415="نعم",INDEX(Reminders,2),IF($H415="نعم",INDEX(Reminders,3),INDEX(Reminders,1)))))</f>
        <v/>
      </c>
      <c r="O415" s="14">
        <f>IF($A415="","",$A415-WEEKDAY($A415,1)+1)</f>
        <v/>
      </c>
      <c r="P415" s="15">
        <f>IF($A415="","",IF($J415=INDEX(Outcomes,2),1,0))</f>
        <v/>
      </c>
      <c r="Q415" s="15">
        <f>IF($A415="","",IF(OR($J415=INDEX(Outcomes,2),$J415=INDEX(Outcomes,3)),1,0))</f>
        <v/>
      </c>
    </row>
    <row r="416">
      <c r="A416" s="12" t="n">
        <v>46274</v>
      </c>
      <c r="B416" s="4" t="inlineStr">
        <is>
          <t>سمر العيسى</t>
        </is>
      </c>
      <c r="C416" s="4" t="inlineStr">
        <is>
          <t>053 326 2416</t>
        </is>
      </c>
      <c r="D416" s="4" t="inlineStr">
        <is>
          <t>د. ليلى القحطاني</t>
        </is>
      </c>
      <c r="E416" s="4" t="inlineStr">
        <is>
          <t>جلسة علاج طبيعي</t>
        </is>
      </c>
      <c r="F416" s="4" t="inlineStr">
        <is>
          <t>واتساب</t>
        </is>
      </c>
      <c r="G416" s="4" t="inlineStr">
        <is>
          <t>نعم</t>
        </is>
      </c>
      <c r="H416" s="4" t="inlineStr">
        <is>
          <t>نعم</t>
        </is>
      </c>
      <c r="I416" s="4" t="inlineStr">
        <is>
          <t>نعم</t>
        </is>
      </c>
      <c r="J416" s="4" t="inlineStr">
        <is>
          <t>حضر</t>
        </is>
      </c>
      <c r="K416" s="12" t="n"/>
      <c r="L416" s="13" t="n"/>
      <c r="M416" s="7">
        <f>IF($A416="","",INDEX(DayNames,WEEKDAY($A416,2)))</f>
        <v/>
      </c>
      <c r="N416" s="7">
        <f>IF($A416="","",IF(AND($G416="نعم",$H416="نعم"),INDEX(Reminders,4),IF($G416="نعم",INDEX(Reminders,2),IF($H416="نعم",INDEX(Reminders,3),INDEX(Reminders,1)))))</f>
        <v/>
      </c>
      <c r="O416" s="14">
        <f>IF($A416="","",$A416-WEEKDAY($A416,1)+1)</f>
        <v/>
      </c>
      <c r="P416" s="15">
        <f>IF($A416="","",IF($J416=INDEX(Outcomes,2),1,0))</f>
        <v/>
      </c>
      <c r="Q416" s="15">
        <f>IF($A416="","",IF(OR($J416=INDEX(Outcomes,2),$J416=INDEX(Outcomes,3)),1,0))</f>
        <v/>
      </c>
    </row>
    <row r="417">
      <c r="A417" s="12" t="n">
        <v>46274</v>
      </c>
      <c r="B417" s="4" t="inlineStr">
        <is>
          <t>مها السديري</t>
        </is>
      </c>
      <c r="C417" s="4" t="inlineStr">
        <is>
          <t>054 202 3828</t>
        </is>
      </c>
      <c r="D417" s="4" t="inlineStr">
        <is>
          <t>د. سارة الحربي</t>
        </is>
      </c>
      <c r="E417" s="4" t="inlineStr">
        <is>
          <t>تنظيف بشرة</t>
        </is>
      </c>
      <c r="F417" s="4" t="inlineStr">
        <is>
          <t>هاتف</t>
        </is>
      </c>
      <c r="G417" s="4" t="inlineStr">
        <is>
          <t>نعم</t>
        </is>
      </c>
      <c r="H417" s="4" t="inlineStr">
        <is>
          <t>نعم</t>
        </is>
      </c>
      <c r="I417" s="4" t="inlineStr">
        <is>
          <t>نعم</t>
        </is>
      </c>
      <c r="J417" s="4" t="inlineStr">
        <is>
          <t>حضر</t>
        </is>
      </c>
      <c r="K417" s="12" t="n"/>
      <c r="L417" s="13" t="n"/>
      <c r="M417" s="7">
        <f>IF($A417="","",INDEX(DayNames,WEEKDAY($A417,2)))</f>
        <v/>
      </c>
      <c r="N417" s="7">
        <f>IF($A417="","",IF(AND($G417="نعم",$H417="نعم"),INDEX(Reminders,4),IF($G417="نعم",INDEX(Reminders,2),IF($H417="نعم",INDEX(Reminders,3),INDEX(Reminders,1)))))</f>
        <v/>
      </c>
      <c r="O417" s="14">
        <f>IF($A417="","",$A417-WEEKDAY($A417,1)+1)</f>
        <v/>
      </c>
      <c r="P417" s="15">
        <f>IF($A417="","",IF($J417=INDEX(Outcomes,2),1,0))</f>
        <v/>
      </c>
      <c r="Q417" s="15">
        <f>IF($A417="","",IF(OR($J417=INDEX(Outcomes,2),$J417=INDEX(Outcomes,3)),1,0))</f>
        <v/>
      </c>
    </row>
    <row r="418">
      <c r="A418" s="12" t="n">
        <v>46274</v>
      </c>
      <c r="B418" s="4" t="inlineStr">
        <is>
          <t>زياد الكثيري</t>
        </is>
      </c>
      <c r="C418" s="4" t="inlineStr">
        <is>
          <t>055 848 7271</t>
        </is>
      </c>
      <c r="D418" s="4" t="inlineStr">
        <is>
          <t>د. أحمد منصور</t>
        </is>
      </c>
      <c r="E418" s="4" t="inlineStr">
        <is>
          <t>كشف متابعة</t>
        </is>
      </c>
      <c r="F418" s="4" t="inlineStr">
        <is>
          <t>هاتف</t>
        </is>
      </c>
      <c r="G418" s="4" t="inlineStr">
        <is>
          <t>لا</t>
        </is>
      </c>
      <c r="H418" s="4" t="inlineStr">
        <is>
          <t>نعم</t>
        </is>
      </c>
      <c r="I418" s="4" t="inlineStr">
        <is>
          <t>نعم</t>
        </is>
      </c>
      <c r="J418" s="4" t="inlineStr">
        <is>
          <t>حضر</t>
        </is>
      </c>
      <c r="K418" s="12" t="n"/>
      <c r="L418" s="13" t="n"/>
      <c r="M418" s="7">
        <f>IF($A418="","",INDEX(DayNames,WEEKDAY($A418,2)))</f>
        <v/>
      </c>
      <c r="N418" s="7">
        <f>IF($A418="","",IF(AND($G418="نعم",$H418="نعم"),INDEX(Reminders,4),IF($G418="نعم",INDEX(Reminders,2),IF($H418="نعم",INDEX(Reminders,3),INDEX(Reminders,1)))))</f>
        <v/>
      </c>
      <c r="O418" s="14">
        <f>IF($A418="","",$A418-WEEKDAY($A418,1)+1)</f>
        <v/>
      </c>
      <c r="P418" s="15">
        <f>IF($A418="","",IF($J418=INDEX(Outcomes,2),1,0))</f>
        <v/>
      </c>
      <c r="Q418" s="15">
        <f>IF($A418="","",IF(OR($J418=INDEX(Outcomes,2),$J418=INDEX(Outcomes,3)),1,0))</f>
        <v/>
      </c>
    </row>
    <row r="419">
      <c r="A419" s="12" t="n">
        <v>46274</v>
      </c>
      <c r="B419" s="4" t="inlineStr">
        <is>
          <t>سامي الغنام</t>
        </is>
      </c>
      <c r="C419" s="4" t="inlineStr">
        <is>
          <t>054 270 9769</t>
        </is>
      </c>
      <c r="D419" s="4" t="inlineStr">
        <is>
          <t>د. سارة الحربي</t>
        </is>
      </c>
      <c r="E419" s="4" t="inlineStr">
        <is>
          <t>تنظيف بشرة</t>
        </is>
      </c>
      <c r="F419" s="4" t="inlineStr">
        <is>
          <t>هاتف</t>
        </is>
      </c>
      <c r="G419" s="4" t="inlineStr">
        <is>
          <t>نعم</t>
        </is>
      </c>
      <c r="H419" s="4" t="inlineStr">
        <is>
          <t>نعم</t>
        </is>
      </c>
      <c r="I419" s="4" t="inlineStr">
        <is>
          <t>نعم</t>
        </is>
      </c>
      <c r="J419" s="4" t="inlineStr">
        <is>
          <t>حضر</t>
        </is>
      </c>
      <c r="K419" s="12" t="n"/>
      <c r="L419" s="13" t="n"/>
      <c r="M419" s="7">
        <f>IF($A419="","",INDEX(DayNames,WEEKDAY($A419,2)))</f>
        <v/>
      </c>
      <c r="N419" s="7">
        <f>IF($A419="","",IF(AND($G419="نعم",$H419="نعم"),INDEX(Reminders,4),IF($G419="نعم",INDEX(Reminders,2),IF($H419="نعم",INDEX(Reminders,3),INDEX(Reminders,1)))))</f>
        <v/>
      </c>
      <c r="O419" s="14">
        <f>IF($A419="","",$A419-WEEKDAY($A419,1)+1)</f>
        <v/>
      </c>
      <c r="P419" s="15">
        <f>IF($A419="","",IF($J419=INDEX(Outcomes,2),1,0))</f>
        <v/>
      </c>
      <c r="Q419" s="15">
        <f>IF($A419="","",IF(OR($J419=INDEX(Outcomes,2),$J419=INDEX(Outcomes,3)),1,0))</f>
        <v/>
      </c>
    </row>
    <row r="420">
      <c r="A420" s="12" t="n">
        <v>46274</v>
      </c>
      <c r="B420" s="4" t="inlineStr">
        <is>
          <t>أنس الخثلان</t>
        </is>
      </c>
      <c r="C420" s="4" t="inlineStr">
        <is>
          <t>053 334 8278</t>
        </is>
      </c>
      <c r="D420" s="4" t="inlineStr">
        <is>
          <t>د. أحمد منصور</t>
        </is>
      </c>
      <c r="E420" s="4" t="inlineStr">
        <is>
          <t>جلسة علاج طبيعي</t>
        </is>
      </c>
      <c r="F420" s="4" t="inlineStr">
        <is>
          <t>هاتف</t>
        </is>
      </c>
      <c r="G420" s="4" t="inlineStr">
        <is>
          <t>نعم</t>
        </is>
      </c>
      <c r="H420" s="4" t="inlineStr">
        <is>
          <t>نعم</t>
        </is>
      </c>
      <c r="I420" s="4" t="inlineStr">
        <is>
          <t>لا</t>
        </is>
      </c>
      <c r="J420" s="4" t="inlineStr">
        <is>
          <t>حضر</t>
        </is>
      </c>
      <c r="K420" s="12" t="n"/>
      <c r="L420" s="13" t="n"/>
      <c r="M420" s="7">
        <f>IF($A420="","",INDEX(DayNames,WEEKDAY($A420,2)))</f>
        <v/>
      </c>
      <c r="N420" s="7">
        <f>IF($A420="","",IF(AND($G420="نعم",$H420="نعم"),INDEX(Reminders,4),IF($G420="نعم",INDEX(Reminders,2),IF($H420="نعم",INDEX(Reminders,3),INDEX(Reminders,1)))))</f>
        <v/>
      </c>
      <c r="O420" s="14">
        <f>IF($A420="","",$A420-WEEKDAY($A420,1)+1)</f>
        <v/>
      </c>
      <c r="P420" s="15">
        <f>IF($A420="","",IF($J420=INDEX(Outcomes,2),1,0))</f>
        <v/>
      </c>
      <c r="Q420" s="15">
        <f>IF($A420="","",IF(OR($J420=INDEX(Outcomes,2),$J420=INDEX(Outcomes,3)),1,0))</f>
        <v/>
      </c>
    </row>
    <row r="421">
      <c r="A421" s="12" t="n">
        <v>46274</v>
      </c>
      <c r="B421" s="4" t="inlineStr">
        <is>
          <t>زياد الكثيري</t>
        </is>
      </c>
      <c r="C421" s="4" t="inlineStr">
        <is>
          <t>055 689 8713</t>
        </is>
      </c>
      <c r="D421" s="4" t="inlineStr">
        <is>
          <t>د. ليلى القحطاني</t>
        </is>
      </c>
      <c r="E421" s="4" t="inlineStr">
        <is>
          <t>جلسة علاج طبيعي</t>
        </is>
      </c>
      <c r="F421" s="4" t="inlineStr">
        <is>
          <t>واتساب</t>
        </is>
      </c>
      <c r="G421" s="4" t="inlineStr">
        <is>
          <t>نعم</t>
        </is>
      </c>
      <c r="H421" s="4" t="inlineStr">
        <is>
          <t>لا</t>
        </is>
      </c>
      <c r="I421" s="4" t="inlineStr">
        <is>
          <t>لا</t>
        </is>
      </c>
      <c r="J421" s="4" t="inlineStr">
        <is>
          <t>حضر</t>
        </is>
      </c>
      <c r="K421" s="12" t="n"/>
      <c r="L421" s="13" t="n"/>
      <c r="M421" s="7">
        <f>IF($A421="","",INDEX(DayNames,WEEKDAY($A421,2)))</f>
        <v/>
      </c>
      <c r="N421" s="7">
        <f>IF($A421="","",IF(AND($G421="نعم",$H421="نعم"),INDEX(Reminders,4),IF($G421="نعم",INDEX(Reminders,2),IF($H421="نعم",INDEX(Reminders,3),INDEX(Reminders,1)))))</f>
        <v/>
      </c>
      <c r="O421" s="14">
        <f>IF($A421="","",$A421-WEEKDAY($A421,1)+1)</f>
        <v/>
      </c>
      <c r="P421" s="15">
        <f>IF($A421="","",IF($J421=INDEX(Outcomes,2),1,0))</f>
        <v/>
      </c>
      <c r="Q421" s="15">
        <f>IF($A421="","",IF(OR($J421=INDEX(Outcomes,2),$J421=INDEX(Outcomes,3)),1,0))</f>
        <v/>
      </c>
    </row>
    <row r="422">
      <c r="A422" s="12" t="n">
        <v>46274</v>
      </c>
      <c r="B422" s="4" t="inlineStr">
        <is>
          <t>شذى الحربي</t>
        </is>
      </c>
      <c r="C422" s="4" t="inlineStr">
        <is>
          <t>050 200 9381</t>
        </is>
      </c>
      <c r="D422" s="4" t="inlineStr">
        <is>
          <t>د. أحمد منصور</t>
        </is>
      </c>
      <c r="E422" s="4" t="inlineStr">
        <is>
          <t>بوتوكس</t>
        </is>
      </c>
      <c r="F422" s="4" t="inlineStr">
        <is>
          <t>واتساب</t>
        </is>
      </c>
      <c r="G422" s="4" t="inlineStr">
        <is>
          <t>نعم</t>
        </is>
      </c>
      <c r="H422" s="4" t="inlineStr">
        <is>
          <t>نعم</t>
        </is>
      </c>
      <c r="I422" s="4" t="inlineStr">
        <is>
          <t>نعم</t>
        </is>
      </c>
      <c r="J422" s="4" t="inlineStr">
        <is>
          <t>حضر</t>
        </is>
      </c>
      <c r="K422" s="12" t="n"/>
      <c r="L422" s="13" t="n"/>
      <c r="M422" s="7">
        <f>IF($A422="","",INDEX(DayNames,WEEKDAY($A422,2)))</f>
        <v/>
      </c>
      <c r="N422" s="7">
        <f>IF($A422="","",IF(AND($G422="نعم",$H422="نعم"),INDEX(Reminders,4),IF($G422="نعم",INDEX(Reminders,2),IF($H422="نعم",INDEX(Reminders,3),INDEX(Reminders,1)))))</f>
        <v/>
      </c>
      <c r="O422" s="14">
        <f>IF($A422="","",$A422-WEEKDAY($A422,1)+1)</f>
        <v/>
      </c>
      <c r="P422" s="15">
        <f>IF($A422="","",IF($J422=INDEX(Outcomes,2),1,0))</f>
        <v/>
      </c>
      <c r="Q422" s="15">
        <f>IF($A422="","",IF(OR($J422=INDEX(Outcomes,2),$J422=INDEX(Outcomes,3)),1,0))</f>
        <v/>
      </c>
    </row>
    <row r="423">
      <c r="A423" s="12" t="n">
        <v>46275</v>
      </c>
      <c r="B423" s="4" t="inlineStr">
        <is>
          <t>تهاني الزامل</t>
        </is>
      </c>
      <c r="C423" s="4" t="inlineStr">
        <is>
          <t>054 842 7894</t>
        </is>
      </c>
      <c r="D423" s="4" t="inlineStr">
        <is>
          <t>د. أحمد منصور</t>
        </is>
      </c>
      <c r="E423" s="4" t="inlineStr">
        <is>
          <t>جلسة ليزر</t>
        </is>
      </c>
      <c r="F423" s="4" t="inlineStr">
        <is>
          <t>تحويل من طبيب</t>
        </is>
      </c>
      <c r="G423" s="4" t="inlineStr">
        <is>
          <t>نعم</t>
        </is>
      </c>
      <c r="H423" s="4" t="inlineStr">
        <is>
          <t>لا</t>
        </is>
      </c>
      <c r="I423" s="4" t="inlineStr">
        <is>
          <t>نعم</t>
        </is>
      </c>
      <c r="J423" s="4" t="inlineStr">
        <is>
          <t>حضر</t>
        </is>
      </c>
      <c r="K423" s="12" t="n"/>
      <c r="L423" s="13" t="n"/>
      <c r="M423" s="7">
        <f>IF($A423="","",INDEX(DayNames,WEEKDAY($A423,2)))</f>
        <v/>
      </c>
      <c r="N423" s="7">
        <f>IF($A423="","",IF(AND($G423="نعم",$H423="نعم"),INDEX(Reminders,4),IF($G423="نعم",INDEX(Reminders,2),IF($H423="نعم",INDEX(Reminders,3),INDEX(Reminders,1)))))</f>
        <v/>
      </c>
      <c r="O423" s="14">
        <f>IF($A423="","",$A423-WEEKDAY($A423,1)+1)</f>
        <v/>
      </c>
      <c r="P423" s="15">
        <f>IF($A423="","",IF($J423=INDEX(Outcomes,2),1,0))</f>
        <v/>
      </c>
      <c r="Q423" s="15">
        <f>IF($A423="","",IF(OR($J423=INDEX(Outcomes,2),$J423=INDEX(Outcomes,3)),1,0))</f>
        <v/>
      </c>
    </row>
    <row r="424">
      <c r="A424" s="12" t="n">
        <v>46275</v>
      </c>
      <c r="B424" s="4" t="inlineStr">
        <is>
          <t>سمر العيسى</t>
        </is>
      </c>
      <c r="C424" s="4" t="inlineStr">
        <is>
          <t>053 998 9617</t>
        </is>
      </c>
      <c r="D424" s="4" t="inlineStr">
        <is>
          <t>د. أحمد منصور</t>
        </is>
      </c>
      <c r="E424" s="4" t="inlineStr">
        <is>
          <t>كشف استشاري</t>
        </is>
      </c>
      <c r="F424" s="4" t="inlineStr">
        <is>
          <t>هاتف</t>
        </is>
      </c>
      <c r="G424" s="4" t="inlineStr">
        <is>
          <t>نعم</t>
        </is>
      </c>
      <c r="H424" s="4" t="inlineStr">
        <is>
          <t>نعم</t>
        </is>
      </c>
      <c r="I424" s="4" t="inlineStr">
        <is>
          <t>نعم</t>
        </is>
      </c>
      <c r="J424" s="4" t="inlineStr">
        <is>
          <t>حضر</t>
        </is>
      </c>
      <c r="K424" s="12" t="n"/>
      <c r="L424" s="13" t="n"/>
      <c r="M424" s="7">
        <f>IF($A424="","",INDEX(DayNames,WEEKDAY($A424,2)))</f>
        <v/>
      </c>
      <c r="N424" s="7">
        <f>IF($A424="","",IF(AND($G424="نعم",$H424="نعم"),INDEX(Reminders,4),IF($G424="نعم",INDEX(Reminders,2),IF($H424="نعم",INDEX(Reminders,3),INDEX(Reminders,1)))))</f>
        <v/>
      </c>
      <c r="O424" s="14">
        <f>IF($A424="","",$A424-WEEKDAY($A424,1)+1)</f>
        <v/>
      </c>
      <c r="P424" s="15">
        <f>IF($A424="","",IF($J424=INDEX(Outcomes,2),1,0))</f>
        <v/>
      </c>
      <c r="Q424" s="15">
        <f>IF($A424="","",IF(OR($J424=INDEX(Outcomes,2),$J424=INDEX(Outcomes,3)),1,0))</f>
        <v/>
      </c>
    </row>
    <row r="425">
      <c r="A425" s="12" t="n">
        <v>46275</v>
      </c>
      <c r="B425" s="4" t="inlineStr">
        <is>
          <t>وعد الأحمد</t>
        </is>
      </c>
      <c r="C425" s="4" t="inlineStr">
        <is>
          <t>050 638 3620</t>
        </is>
      </c>
      <c r="D425" s="4" t="inlineStr">
        <is>
          <t>د. سارة الحربي</t>
        </is>
      </c>
      <c r="E425" s="4" t="inlineStr">
        <is>
          <t>بوتوكس</t>
        </is>
      </c>
      <c r="F425" s="4" t="inlineStr">
        <is>
          <t>إنستغرام</t>
        </is>
      </c>
      <c r="G425" s="4" t="inlineStr">
        <is>
          <t>نعم</t>
        </is>
      </c>
      <c r="H425" s="4" t="inlineStr">
        <is>
          <t>لا</t>
        </is>
      </c>
      <c r="I425" s="4" t="inlineStr">
        <is>
          <t>لا</t>
        </is>
      </c>
      <c r="J425" s="4" t="inlineStr">
        <is>
          <t>حضر</t>
        </is>
      </c>
      <c r="K425" s="12" t="n"/>
      <c r="L425" s="13" t="n"/>
      <c r="M425" s="7">
        <f>IF($A425="","",INDEX(DayNames,WEEKDAY($A425,2)))</f>
        <v/>
      </c>
      <c r="N425" s="7">
        <f>IF($A425="","",IF(AND($G425="نعم",$H425="نعم"),INDEX(Reminders,4),IF($G425="نعم",INDEX(Reminders,2),IF($H425="نعم",INDEX(Reminders,3),INDEX(Reminders,1)))))</f>
        <v/>
      </c>
      <c r="O425" s="14">
        <f>IF($A425="","",$A425-WEEKDAY($A425,1)+1)</f>
        <v/>
      </c>
      <c r="P425" s="15">
        <f>IF($A425="","",IF($J425=INDEX(Outcomes,2),1,0))</f>
        <v/>
      </c>
      <c r="Q425" s="15">
        <f>IF($A425="","",IF(OR($J425=INDEX(Outcomes,2),$J425=INDEX(Outcomes,3)),1,0))</f>
        <v/>
      </c>
    </row>
    <row r="426">
      <c r="A426" s="12" t="n">
        <v>46275</v>
      </c>
      <c r="B426" s="4" t="inlineStr">
        <is>
          <t>عادل النفيعي</t>
        </is>
      </c>
      <c r="C426" s="4" t="inlineStr">
        <is>
          <t>053 979 2120</t>
        </is>
      </c>
      <c r="D426" s="4" t="inlineStr">
        <is>
          <t>د. أحمد منصور</t>
        </is>
      </c>
      <c r="E426" s="4" t="inlineStr">
        <is>
          <t>كشف متابعة</t>
        </is>
      </c>
      <c r="F426" s="4" t="inlineStr">
        <is>
          <t>واتساب</t>
        </is>
      </c>
      <c r="G426" s="4" t="inlineStr">
        <is>
          <t>نعم</t>
        </is>
      </c>
      <c r="H426" s="4" t="inlineStr">
        <is>
          <t>نعم</t>
        </is>
      </c>
      <c r="I426" s="4" t="inlineStr">
        <is>
          <t>نعم</t>
        </is>
      </c>
      <c r="J426" s="4" t="inlineStr">
        <is>
          <t>حضر</t>
        </is>
      </c>
      <c r="K426" s="12" t="n"/>
      <c r="L426" s="13" t="n"/>
      <c r="M426" s="7">
        <f>IF($A426="","",INDEX(DayNames,WEEKDAY($A426,2)))</f>
        <v/>
      </c>
      <c r="N426" s="7">
        <f>IF($A426="","",IF(AND($G426="نعم",$H426="نعم"),INDEX(Reminders,4),IF($G426="نعم",INDEX(Reminders,2),IF($H426="نعم",INDEX(Reminders,3),INDEX(Reminders,1)))))</f>
        <v/>
      </c>
      <c r="O426" s="14">
        <f>IF($A426="","",$A426-WEEKDAY($A426,1)+1)</f>
        <v/>
      </c>
      <c r="P426" s="15">
        <f>IF($A426="","",IF($J426=INDEX(Outcomes,2),1,0))</f>
        <v/>
      </c>
      <c r="Q426" s="15">
        <f>IF($A426="","",IF(OR($J426=INDEX(Outcomes,2),$J426=INDEX(Outcomes,3)),1,0))</f>
        <v/>
      </c>
    </row>
    <row r="427">
      <c r="A427" s="12" t="n">
        <v>46275</v>
      </c>
      <c r="B427" s="4" t="inlineStr">
        <is>
          <t>بشاير اليامي</t>
        </is>
      </c>
      <c r="C427" s="4" t="inlineStr">
        <is>
          <t>053 375 1533</t>
        </is>
      </c>
      <c r="D427" s="4" t="inlineStr">
        <is>
          <t>د. ليلى القحطاني</t>
        </is>
      </c>
      <c r="E427" s="4" t="inlineStr">
        <is>
          <t>كشف متابعة</t>
        </is>
      </c>
      <c r="F427" s="4" t="inlineStr">
        <is>
          <t>تحويل من طبيب</t>
        </is>
      </c>
      <c r="G427" s="4" t="inlineStr">
        <is>
          <t>نعم</t>
        </is>
      </c>
      <c r="H427" s="4" t="inlineStr">
        <is>
          <t>نعم</t>
        </is>
      </c>
      <c r="I427" s="4" t="inlineStr">
        <is>
          <t>نعم</t>
        </is>
      </c>
      <c r="J427" s="4" t="inlineStr">
        <is>
          <t>حضر</t>
        </is>
      </c>
      <c r="K427" s="12" t="n"/>
      <c r="L427" s="13" t="n"/>
      <c r="M427" s="7">
        <f>IF($A427="","",INDEX(DayNames,WEEKDAY($A427,2)))</f>
        <v/>
      </c>
      <c r="N427" s="7">
        <f>IF($A427="","",IF(AND($G427="نعم",$H427="نعم"),INDEX(Reminders,4),IF($G427="نعم",INDEX(Reminders,2),IF($H427="نعم",INDEX(Reminders,3),INDEX(Reminders,1)))))</f>
        <v/>
      </c>
      <c r="O427" s="14">
        <f>IF($A427="","",$A427-WEEKDAY($A427,1)+1)</f>
        <v/>
      </c>
      <c r="P427" s="15">
        <f>IF($A427="","",IF($J427=INDEX(Outcomes,2),1,0))</f>
        <v/>
      </c>
      <c r="Q427" s="15">
        <f>IF($A427="","",IF(OR($J427=INDEX(Outcomes,2),$J427=INDEX(Outcomes,3)),1,0))</f>
        <v/>
      </c>
    </row>
    <row r="428">
      <c r="A428" s="12" t="n">
        <v>46275</v>
      </c>
      <c r="B428" s="4" t="inlineStr">
        <is>
          <t>هند المنصور</t>
        </is>
      </c>
      <c r="C428" s="4" t="inlineStr">
        <is>
          <t>055 417 9341</t>
        </is>
      </c>
      <c r="D428" s="4" t="inlineStr">
        <is>
          <t>د. محمد عادل</t>
        </is>
      </c>
      <c r="E428" s="4" t="inlineStr">
        <is>
          <t>كشف استشاري</t>
        </is>
      </c>
      <c r="F428" s="4" t="inlineStr">
        <is>
          <t>إنستغرام</t>
        </is>
      </c>
      <c r="G428" s="4" t="inlineStr">
        <is>
          <t>نعم</t>
        </is>
      </c>
      <c r="H428" s="4" t="inlineStr">
        <is>
          <t>نعم</t>
        </is>
      </c>
      <c r="I428" s="4" t="inlineStr">
        <is>
          <t>نعم</t>
        </is>
      </c>
      <c r="J428" s="4" t="inlineStr">
        <is>
          <t>إلغاء متأخر</t>
        </is>
      </c>
      <c r="K428" s="12" t="n"/>
      <c r="L428" s="13" t="n"/>
      <c r="M428" s="7">
        <f>IF($A428="","",INDEX(DayNames,WEEKDAY($A428,2)))</f>
        <v/>
      </c>
      <c r="N428" s="7">
        <f>IF($A428="","",IF(AND($G428="نعم",$H428="نعم"),INDEX(Reminders,4),IF($G428="نعم",INDEX(Reminders,2),IF($H428="نعم",INDEX(Reminders,3),INDEX(Reminders,1)))))</f>
        <v/>
      </c>
      <c r="O428" s="14">
        <f>IF($A428="","",$A428-WEEKDAY($A428,1)+1)</f>
        <v/>
      </c>
      <c r="P428" s="15">
        <f>IF($A428="","",IF($J428=INDEX(Outcomes,2),1,0))</f>
        <v/>
      </c>
      <c r="Q428" s="15">
        <f>IF($A428="","",IF(OR($J428=INDEX(Outcomes,2),$J428=INDEX(Outcomes,3)),1,0))</f>
        <v/>
      </c>
    </row>
    <row r="429">
      <c r="A429" s="12" t="n">
        <v>46275</v>
      </c>
      <c r="B429" s="4" t="inlineStr">
        <is>
          <t>وعد الأحمد</t>
        </is>
      </c>
      <c r="C429" s="4" t="inlineStr">
        <is>
          <t>050 692 2437</t>
        </is>
      </c>
      <c r="D429" s="4" t="inlineStr">
        <is>
          <t>د. ليلى القحطاني</t>
        </is>
      </c>
      <c r="E429" s="4" t="inlineStr">
        <is>
          <t>بوتوكس</t>
        </is>
      </c>
      <c r="F429" s="4" t="inlineStr">
        <is>
          <t>الموقع الإلكتروني</t>
        </is>
      </c>
      <c r="G429" s="4" t="inlineStr">
        <is>
          <t>نعم</t>
        </is>
      </c>
      <c r="H429" s="4" t="inlineStr">
        <is>
          <t>نعم</t>
        </is>
      </c>
      <c r="I429" s="4" t="inlineStr">
        <is>
          <t>نعم</t>
        </is>
      </c>
      <c r="J429" s="4" t="inlineStr">
        <is>
          <t>حضر</t>
        </is>
      </c>
      <c r="K429" s="12" t="n"/>
      <c r="L429" s="13" t="n"/>
      <c r="M429" s="7">
        <f>IF($A429="","",INDEX(DayNames,WEEKDAY($A429,2)))</f>
        <v/>
      </c>
      <c r="N429" s="7">
        <f>IF($A429="","",IF(AND($G429="نعم",$H429="نعم"),INDEX(Reminders,4),IF($G429="نعم",INDEX(Reminders,2),IF($H429="نعم",INDEX(Reminders,3),INDEX(Reminders,1)))))</f>
        <v/>
      </c>
      <c r="O429" s="14">
        <f>IF($A429="","",$A429-WEEKDAY($A429,1)+1)</f>
        <v/>
      </c>
      <c r="P429" s="15">
        <f>IF($A429="","",IF($J429=INDEX(Outcomes,2),1,0))</f>
        <v/>
      </c>
      <c r="Q429" s="15">
        <f>IF($A429="","",IF(OR($J429=INDEX(Outcomes,2),$J429=INDEX(Outcomes,3)),1,0))</f>
        <v/>
      </c>
    </row>
    <row r="430">
      <c r="A430" s="12" t="n">
        <v>46275</v>
      </c>
      <c r="B430" s="4" t="inlineStr">
        <is>
          <t>شذى الحربي</t>
        </is>
      </c>
      <c r="C430" s="4" t="inlineStr">
        <is>
          <t>054 730 7888</t>
        </is>
      </c>
      <c r="D430" s="4" t="inlineStr">
        <is>
          <t>د. سارة الحربي</t>
        </is>
      </c>
      <c r="E430" s="4" t="inlineStr">
        <is>
          <t>كشف استشاري</t>
        </is>
      </c>
      <c r="F430" s="4" t="inlineStr">
        <is>
          <t>واتساب</t>
        </is>
      </c>
      <c r="G430" s="4" t="inlineStr">
        <is>
          <t>نعم</t>
        </is>
      </c>
      <c r="H430" s="4" t="inlineStr">
        <is>
          <t>نعم</t>
        </is>
      </c>
      <c r="I430" s="4" t="inlineStr">
        <is>
          <t>نعم</t>
        </is>
      </c>
      <c r="J430" s="4" t="inlineStr">
        <is>
          <t>حضر</t>
        </is>
      </c>
      <c r="K430" s="12" t="n"/>
      <c r="L430" s="13" t="n"/>
      <c r="M430" s="7">
        <f>IF($A430="","",INDEX(DayNames,WEEKDAY($A430,2)))</f>
        <v/>
      </c>
      <c r="N430" s="7">
        <f>IF($A430="","",IF(AND($G430="نعم",$H430="نعم"),INDEX(Reminders,4),IF($G430="نعم",INDEX(Reminders,2),IF($H430="نعم",INDEX(Reminders,3),INDEX(Reminders,1)))))</f>
        <v/>
      </c>
      <c r="O430" s="14">
        <f>IF($A430="","",$A430-WEEKDAY($A430,1)+1)</f>
        <v/>
      </c>
      <c r="P430" s="15">
        <f>IF($A430="","",IF($J430=INDEX(Outcomes,2),1,0))</f>
        <v/>
      </c>
      <c r="Q430" s="15">
        <f>IF($A430="","",IF(OR($J430=INDEX(Outcomes,2),$J430=INDEX(Outcomes,3)),1,0))</f>
        <v/>
      </c>
    </row>
    <row r="431">
      <c r="A431" s="12" t="n">
        <v>46275</v>
      </c>
      <c r="B431" s="4" t="inlineStr">
        <is>
          <t>أنس الخثلان</t>
        </is>
      </c>
      <c r="C431" s="4" t="inlineStr">
        <is>
          <t>054 807 8910</t>
        </is>
      </c>
      <c r="D431" s="4" t="inlineStr">
        <is>
          <t>د. سارة الحربي</t>
        </is>
      </c>
      <c r="E431" s="4" t="inlineStr">
        <is>
          <t>جلسة ليزر</t>
        </is>
      </c>
      <c r="F431" s="4" t="inlineStr">
        <is>
          <t>الموقع الإلكتروني</t>
        </is>
      </c>
      <c r="G431" s="4" t="inlineStr">
        <is>
          <t>نعم</t>
        </is>
      </c>
      <c r="H431" s="4" t="inlineStr">
        <is>
          <t>نعم</t>
        </is>
      </c>
      <c r="I431" s="4" t="inlineStr">
        <is>
          <t>لا</t>
        </is>
      </c>
      <c r="J431" s="4" t="inlineStr">
        <is>
          <t>غياب</t>
        </is>
      </c>
      <c r="K431" s="12" t="n">
        <v>46280</v>
      </c>
      <c r="L431" s="13" t="n"/>
      <c r="M431" s="7">
        <f>IF($A431="","",INDEX(DayNames,WEEKDAY($A431,2)))</f>
        <v/>
      </c>
      <c r="N431" s="7">
        <f>IF($A431="","",IF(AND($G431="نعم",$H431="نعم"),INDEX(Reminders,4),IF($G431="نعم",INDEX(Reminders,2),IF($H431="نعم",INDEX(Reminders,3),INDEX(Reminders,1)))))</f>
        <v/>
      </c>
      <c r="O431" s="14">
        <f>IF($A431="","",$A431-WEEKDAY($A431,1)+1)</f>
        <v/>
      </c>
      <c r="P431" s="15">
        <f>IF($A431="","",IF($J431=INDEX(Outcomes,2),1,0))</f>
        <v/>
      </c>
      <c r="Q431" s="15">
        <f>IF($A431="","",IF(OR($J431=INDEX(Outcomes,2),$J431=INDEX(Outcomes,3)),1,0))</f>
        <v/>
      </c>
    </row>
    <row r="432">
      <c r="A432" s="12" t="n">
        <v>46275</v>
      </c>
      <c r="B432" s="4" t="inlineStr">
        <is>
          <t>أنس الخثلان</t>
        </is>
      </c>
      <c r="C432" s="4" t="inlineStr">
        <is>
          <t>055 181 2428</t>
        </is>
      </c>
      <c r="D432" s="4" t="inlineStr">
        <is>
          <t>د. سارة الحربي</t>
        </is>
      </c>
      <c r="E432" s="4" t="inlineStr">
        <is>
          <t>جلسة علاج طبيعي</t>
        </is>
      </c>
      <c r="F432" s="4" t="inlineStr">
        <is>
          <t>إنستغرام</t>
        </is>
      </c>
      <c r="G432" s="4" t="inlineStr">
        <is>
          <t>نعم</t>
        </is>
      </c>
      <c r="H432" s="4" t="inlineStr">
        <is>
          <t>نعم</t>
        </is>
      </c>
      <c r="I432" s="4" t="inlineStr">
        <is>
          <t>نعم</t>
        </is>
      </c>
      <c r="J432" s="4" t="inlineStr">
        <is>
          <t>إلغاء متأخر</t>
        </is>
      </c>
      <c r="K432" s="12" t="n"/>
      <c r="L432" s="13" t="n"/>
      <c r="M432" s="7">
        <f>IF($A432="","",INDEX(DayNames,WEEKDAY($A432,2)))</f>
        <v/>
      </c>
      <c r="N432" s="7">
        <f>IF($A432="","",IF(AND($G432="نعم",$H432="نعم"),INDEX(Reminders,4),IF($G432="نعم",INDEX(Reminders,2),IF($H432="نعم",INDEX(Reminders,3),INDEX(Reminders,1)))))</f>
        <v/>
      </c>
      <c r="O432" s="14">
        <f>IF($A432="","",$A432-WEEKDAY($A432,1)+1)</f>
        <v/>
      </c>
      <c r="P432" s="15">
        <f>IF($A432="","",IF($J432=INDEX(Outcomes,2),1,0))</f>
        <v/>
      </c>
      <c r="Q432" s="15">
        <f>IF($A432="","",IF(OR($J432=INDEX(Outcomes,2),$J432=INDEX(Outcomes,3)),1,0))</f>
        <v/>
      </c>
    </row>
    <row r="433">
      <c r="A433" s="12" t="n">
        <v>46275</v>
      </c>
      <c r="B433" s="4" t="inlineStr">
        <is>
          <t>تهاني الزامل</t>
        </is>
      </c>
      <c r="C433" s="4" t="inlineStr">
        <is>
          <t>055 830 1337</t>
        </is>
      </c>
      <c r="D433" s="4" t="inlineStr">
        <is>
          <t>د. نورة السبيعي</t>
        </is>
      </c>
      <c r="E433" s="4" t="inlineStr">
        <is>
          <t>كشف متابعة</t>
        </is>
      </c>
      <c r="F433" s="4" t="inlineStr">
        <is>
          <t>واتساب</t>
        </is>
      </c>
      <c r="G433" s="4" t="inlineStr">
        <is>
          <t>نعم</t>
        </is>
      </c>
      <c r="H433" s="4" t="inlineStr">
        <is>
          <t>نعم</t>
        </is>
      </c>
      <c r="I433" s="4" t="inlineStr">
        <is>
          <t>نعم</t>
        </is>
      </c>
      <c r="J433" s="4" t="inlineStr">
        <is>
          <t>حضر</t>
        </is>
      </c>
      <c r="K433" s="12" t="n"/>
      <c r="L433" s="13" t="n"/>
      <c r="M433" s="7">
        <f>IF($A433="","",INDEX(DayNames,WEEKDAY($A433,2)))</f>
        <v/>
      </c>
      <c r="N433" s="7">
        <f>IF($A433="","",IF(AND($G433="نعم",$H433="نعم"),INDEX(Reminders,4),IF($G433="نعم",INDEX(Reminders,2),IF($H433="نعم",INDEX(Reminders,3),INDEX(Reminders,1)))))</f>
        <v/>
      </c>
      <c r="O433" s="14">
        <f>IF($A433="","",$A433-WEEKDAY($A433,1)+1)</f>
        <v/>
      </c>
      <c r="P433" s="15">
        <f>IF($A433="","",IF($J433=INDEX(Outcomes,2),1,0))</f>
        <v/>
      </c>
      <c r="Q433" s="15">
        <f>IF($A433="","",IF(OR($J433=INDEX(Outcomes,2),$J433=INDEX(Outcomes,3)),1,0))</f>
        <v/>
      </c>
    </row>
    <row r="434">
      <c r="A434" s="12" t="n">
        <v>46275</v>
      </c>
      <c r="B434" s="4" t="inlineStr">
        <is>
          <t>ريناد الجبر</t>
        </is>
      </c>
      <c r="C434" s="4" t="inlineStr">
        <is>
          <t>054 414 7550</t>
        </is>
      </c>
      <c r="D434" s="4" t="inlineStr">
        <is>
          <t>د. خالد يوسف</t>
        </is>
      </c>
      <c r="E434" s="4" t="inlineStr">
        <is>
          <t>كشف استشاري</t>
        </is>
      </c>
      <c r="F434" s="4" t="inlineStr">
        <is>
          <t>واتساب</t>
        </is>
      </c>
      <c r="G434" s="4" t="inlineStr">
        <is>
          <t>نعم</t>
        </is>
      </c>
      <c r="H434" s="4" t="inlineStr">
        <is>
          <t>نعم</t>
        </is>
      </c>
      <c r="I434" s="4" t="inlineStr">
        <is>
          <t>نعم</t>
        </is>
      </c>
      <c r="J434" s="4" t="inlineStr">
        <is>
          <t>حضر</t>
        </is>
      </c>
      <c r="K434" s="12" t="n"/>
      <c r="L434" s="13" t="n"/>
      <c r="M434" s="7">
        <f>IF($A434="","",INDEX(DayNames,WEEKDAY($A434,2)))</f>
        <v/>
      </c>
      <c r="N434" s="7">
        <f>IF($A434="","",IF(AND($G434="نعم",$H434="نعم"),INDEX(Reminders,4),IF($G434="نعم",INDEX(Reminders,2),IF($H434="نعم",INDEX(Reminders,3),INDEX(Reminders,1)))))</f>
        <v/>
      </c>
      <c r="O434" s="14">
        <f>IF($A434="","",$A434-WEEKDAY($A434,1)+1)</f>
        <v/>
      </c>
      <c r="P434" s="15">
        <f>IF($A434="","",IF($J434=INDEX(Outcomes,2),1,0))</f>
        <v/>
      </c>
      <c r="Q434" s="15">
        <f>IF($A434="","",IF(OR($J434=INDEX(Outcomes,2),$J434=INDEX(Outcomes,3)),1,0))</f>
        <v/>
      </c>
    </row>
    <row r="435">
      <c r="A435" s="12" t="n">
        <v>46275</v>
      </c>
      <c r="B435" s="4" t="inlineStr">
        <is>
          <t>أنس الخثلان</t>
        </is>
      </c>
      <c r="C435" s="4" t="inlineStr">
        <is>
          <t>054 782 2449</t>
        </is>
      </c>
      <c r="D435" s="4" t="inlineStr">
        <is>
          <t>د. خالد يوسف</t>
        </is>
      </c>
      <c r="E435" s="4" t="inlineStr">
        <is>
          <t>تنظيف بشرة</t>
        </is>
      </c>
      <c r="F435" s="4" t="inlineStr">
        <is>
          <t>واتساب</t>
        </is>
      </c>
      <c r="G435" s="4" t="inlineStr">
        <is>
          <t>نعم</t>
        </is>
      </c>
      <c r="H435" s="4" t="inlineStr">
        <is>
          <t>نعم</t>
        </is>
      </c>
      <c r="I435" s="4" t="inlineStr">
        <is>
          <t>لا</t>
        </is>
      </c>
      <c r="J435" s="4" t="inlineStr">
        <is>
          <t>أُعيد حجزه</t>
        </is>
      </c>
      <c r="K435" s="12" t="n">
        <v>46279</v>
      </c>
      <c r="L435" s="13" t="n"/>
      <c r="M435" s="7">
        <f>IF($A435="","",INDEX(DayNames,WEEKDAY($A435,2)))</f>
        <v/>
      </c>
      <c r="N435" s="7">
        <f>IF($A435="","",IF(AND($G435="نعم",$H435="نعم"),INDEX(Reminders,4),IF($G435="نعم",INDEX(Reminders,2),IF($H435="نعم",INDEX(Reminders,3),INDEX(Reminders,1)))))</f>
        <v/>
      </c>
      <c r="O435" s="14">
        <f>IF($A435="","",$A435-WEEKDAY($A435,1)+1)</f>
        <v/>
      </c>
      <c r="P435" s="15">
        <f>IF($A435="","",IF($J435=INDEX(Outcomes,2),1,0))</f>
        <v/>
      </c>
      <c r="Q435" s="15">
        <f>IF($A435="","",IF(OR($J435=INDEX(Outcomes,2),$J435=INDEX(Outcomes,3)),1,0))</f>
        <v/>
      </c>
    </row>
    <row r="436">
      <c r="A436" s="12" t="n">
        <v>46275</v>
      </c>
      <c r="B436" s="4" t="inlineStr">
        <is>
          <t>فيصل المري</t>
        </is>
      </c>
      <c r="C436" s="4" t="inlineStr">
        <is>
          <t>053 394 8688</t>
        </is>
      </c>
      <c r="D436" s="4" t="inlineStr">
        <is>
          <t>د. سارة الحربي</t>
        </is>
      </c>
      <c r="E436" s="4" t="inlineStr">
        <is>
          <t>جلسة ليزر</t>
        </is>
      </c>
      <c r="F436" s="4" t="inlineStr">
        <is>
          <t>الموقع الإلكتروني</t>
        </is>
      </c>
      <c r="G436" s="4" t="inlineStr">
        <is>
          <t>نعم</t>
        </is>
      </c>
      <c r="H436" s="4" t="inlineStr">
        <is>
          <t>نعم</t>
        </is>
      </c>
      <c r="I436" s="4" t="inlineStr">
        <is>
          <t>لا</t>
        </is>
      </c>
      <c r="J436" s="4" t="inlineStr">
        <is>
          <t>حضر</t>
        </is>
      </c>
      <c r="K436" s="12" t="n"/>
      <c r="L436" s="13" t="n"/>
      <c r="M436" s="7">
        <f>IF($A436="","",INDEX(DayNames,WEEKDAY($A436,2)))</f>
        <v/>
      </c>
      <c r="N436" s="7">
        <f>IF($A436="","",IF(AND($G436="نعم",$H436="نعم"),INDEX(Reminders,4),IF($G436="نعم",INDEX(Reminders,2),IF($H436="نعم",INDEX(Reminders,3),INDEX(Reminders,1)))))</f>
        <v/>
      </c>
      <c r="O436" s="14">
        <f>IF($A436="","",$A436-WEEKDAY($A436,1)+1)</f>
        <v/>
      </c>
      <c r="P436" s="15">
        <f>IF($A436="","",IF($J436=INDEX(Outcomes,2),1,0))</f>
        <v/>
      </c>
      <c r="Q436" s="15">
        <f>IF($A436="","",IF(OR($J436=INDEX(Outcomes,2),$J436=INDEX(Outcomes,3)),1,0))</f>
        <v/>
      </c>
    </row>
    <row r="437">
      <c r="A437" s="12" t="n">
        <v>46277</v>
      </c>
      <c r="B437" s="4" t="inlineStr">
        <is>
          <t>طلال العوفي</t>
        </is>
      </c>
      <c r="C437" s="4" t="inlineStr">
        <is>
          <t>050 686 6695</t>
        </is>
      </c>
      <c r="D437" s="4" t="inlineStr">
        <is>
          <t>د. سارة الحربي</t>
        </is>
      </c>
      <c r="E437" s="4" t="inlineStr">
        <is>
          <t>جلسة علاج طبيعي</t>
        </is>
      </c>
      <c r="F437" s="4" t="inlineStr">
        <is>
          <t>الموقع الإلكتروني</t>
        </is>
      </c>
      <c r="G437" s="4" t="inlineStr">
        <is>
          <t>نعم</t>
        </is>
      </c>
      <c r="H437" s="4" t="inlineStr">
        <is>
          <t>نعم</t>
        </is>
      </c>
      <c r="I437" s="4" t="inlineStr">
        <is>
          <t>لا</t>
        </is>
      </c>
      <c r="J437" s="4" t="inlineStr">
        <is>
          <t>حضر</t>
        </is>
      </c>
      <c r="K437" s="12" t="n"/>
      <c r="L437" s="13" t="n"/>
      <c r="M437" s="7">
        <f>IF($A437="","",INDEX(DayNames,WEEKDAY($A437,2)))</f>
        <v/>
      </c>
      <c r="N437" s="7">
        <f>IF($A437="","",IF(AND($G437="نعم",$H437="نعم"),INDEX(Reminders,4),IF($G437="نعم",INDEX(Reminders,2),IF($H437="نعم",INDEX(Reminders,3),INDEX(Reminders,1)))))</f>
        <v/>
      </c>
      <c r="O437" s="14">
        <f>IF($A437="","",$A437-WEEKDAY($A437,1)+1)</f>
        <v/>
      </c>
      <c r="P437" s="15">
        <f>IF($A437="","",IF($J437=INDEX(Outcomes,2),1,0))</f>
        <v/>
      </c>
      <c r="Q437" s="15">
        <f>IF($A437="","",IF(OR($J437=INDEX(Outcomes,2),$J437=INDEX(Outcomes,3)),1,0))</f>
        <v/>
      </c>
    </row>
    <row r="438">
      <c r="A438" s="12" t="n">
        <v>46277</v>
      </c>
      <c r="B438" s="4" t="inlineStr">
        <is>
          <t>وعد الأحمد</t>
        </is>
      </c>
      <c r="C438" s="4" t="inlineStr">
        <is>
          <t>050 838 8545</t>
        </is>
      </c>
      <c r="D438" s="4" t="inlineStr">
        <is>
          <t>د. محمد عادل</t>
        </is>
      </c>
      <c r="E438" s="4" t="inlineStr">
        <is>
          <t>جلسة علاج طبيعي</t>
        </is>
      </c>
      <c r="F438" s="4" t="inlineStr">
        <is>
          <t>إنستغرام</t>
        </is>
      </c>
      <c r="G438" s="4" t="inlineStr">
        <is>
          <t>نعم</t>
        </is>
      </c>
      <c r="H438" s="4" t="inlineStr">
        <is>
          <t>نعم</t>
        </is>
      </c>
      <c r="I438" s="4" t="inlineStr">
        <is>
          <t>نعم</t>
        </is>
      </c>
      <c r="J438" s="4" t="inlineStr">
        <is>
          <t>حضر</t>
        </is>
      </c>
      <c r="K438" s="12" t="n"/>
      <c r="L438" s="13" t="n"/>
      <c r="M438" s="7">
        <f>IF($A438="","",INDEX(DayNames,WEEKDAY($A438,2)))</f>
        <v/>
      </c>
      <c r="N438" s="7">
        <f>IF($A438="","",IF(AND($G438="نعم",$H438="نعم"),INDEX(Reminders,4),IF($G438="نعم",INDEX(Reminders,2),IF($H438="نعم",INDEX(Reminders,3),INDEX(Reminders,1)))))</f>
        <v/>
      </c>
      <c r="O438" s="14">
        <f>IF($A438="","",$A438-WEEKDAY($A438,1)+1)</f>
        <v/>
      </c>
      <c r="P438" s="15">
        <f>IF($A438="","",IF($J438=INDEX(Outcomes,2),1,0))</f>
        <v/>
      </c>
      <c r="Q438" s="15">
        <f>IF($A438="","",IF(OR($J438=INDEX(Outcomes,2),$J438=INDEX(Outcomes,3)),1,0))</f>
        <v/>
      </c>
    </row>
    <row r="439">
      <c r="A439" s="12" t="n">
        <v>46277</v>
      </c>
      <c r="B439" s="4" t="inlineStr">
        <is>
          <t>عادل النفيعي</t>
        </is>
      </c>
      <c r="C439" s="4" t="inlineStr">
        <is>
          <t>053 825 9600</t>
        </is>
      </c>
      <c r="D439" s="4" t="inlineStr">
        <is>
          <t>د. خالد يوسف</t>
        </is>
      </c>
      <c r="E439" s="4" t="inlineStr">
        <is>
          <t>تنظيف بشرة</t>
        </is>
      </c>
      <c r="F439" s="4" t="inlineStr">
        <is>
          <t>إنستغرام</t>
        </is>
      </c>
      <c r="G439" s="4" t="inlineStr">
        <is>
          <t>لا</t>
        </is>
      </c>
      <c r="H439" s="4" t="inlineStr">
        <is>
          <t>نعم</t>
        </is>
      </c>
      <c r="I439" s="4" t="inlineStr">
        <is>
          <t>نعم</t>
        </is>
      </c>
      <c r="J439" s="4" t="inlineStr">
        <is>
          <t>حضر</t>
        </is>
      </c>
      <c r="K439" s="12" t="n"/>
      <c r="L439" s="13" t="n"/>
      <c r="M439" s="7">
        <f>IF($A439="","",INDEX(DayNames,WEEKDAY($A439,2)))</f>
        <v/>
      </c>
      <c r="N439" s="7">
        <f>IF($A439="","",IF(AND($G439="نعم",$H439="نعم"),INDEX(Reminders,4),IF($G439="نعم",INDEX(Reminders,2),IF($H439="نعم",INDEX(Reminders,3),INDEX(Reminders,1)))))</f>
        <v/>
      </c>
      <c r="O439" s="14">
        <f>IF($A439="","",$A439-WEEKDAY($A439,1)+1)</f>
        <v/>
      </c>
      <c r="P439" s="15">
        <f>IF($A439="","",IF($J439=INDEX(Outcomes,2),1,0))</f>
        <v/>
      </c>
      <c r="Q439" s="15">
        <f>IF($A439="","",IF(OR($J439=INDEX(Outcomes,2),$J439=INDEX(Outcomes,3)),1,0))</f>
        <v/>
      </c>
    </row>
    <row r="440">
      <c r="A440" s="12" t="n">
        <v>46277</v>
      </c>
      <c r="B440" s="4" t="inlineStr">
        <is>
          <t>روان الشهري</t>
        </is>
      </c>
      <c r="C440" s="4" t="inlineStr">
        <is>
          <t>053 463 2286</t>
        </is>
      </c>
      <c r="D440" s="4" t="inlineStr">
        <is>
          <t>د. نورة السبيعي</t>
        </is>
      </c>
      <c r="E440" s="4" t="inlineStr">
        <is>
          <t>جلسة ليزر</t>
        </is>
      </c>
      <c r="F440" s="4" t="inlineStr">
        <is>
          <t>واتساب</t>
        </is>
      </c>
      <c r="G440" s="4" t="inlineStr">
        <is>
          <t>نعم</t>
        </is>
      </c>
      <c r="H440" s="4" t="inlineStr">
        <is>
          <t>نعم</t>
        </is>
      </c>
      <c r="I440" s="4" t="inlineStr">
        <is>
          <t>نعم</t>
        </is>
      </c>
      <c r="J440" s="4" t="inlineStr">
        <is>
          <t>حضر</t>
        </is>
      </c>
      <c r="K440" s="12" t="n"/>
      <c r="L440" s="13" t="n"/>
      <c r="M440" s="7">
        <f>IF($A440="","",INDEX(DayNames,WEEKDAY($A440,2)))</f>
        <v/>
      </c>
      <c r="N440" s="7">
        <f>IF($A440="","",IF(AND($G440="نعم",$H440="نعم"),INDEX(Reminders,4),IF($G440="نعم",INDEX(Reminders,2),IF($H440="نعم",INDEX(Reminders,3),INDEX(Reminders,1)))))</f>
        <v/>
      </c>
      <c r="O440" s="14">
        <f>IF($A440="","",$A440-WEEKDAY($A440,1)+1)</f>
        <v/>
      </c>
      <c r="P440" s="15">
        <f>IF($A440="","",IF($J440=INDEX(Outcomes,2),1,0))</f>
        <v/>
      </c>
      <c r="Q440" s="15">
        <f>IF($A440="","",IF(OR($J440=INDEX(Outcomes,2),$J440=INDEX(Outcomes,3)),1,0))</f>
        <v/>
      </c>
    </row>
    <row r="441">
      <c r="A441" s="12" t="n">
        <v>46277</v>
      </c>
      <c r="B441" s="4" t="inlineStr">
        <is>
          <t>روان الشهري</t>
        </is>
      </c>
      <c r="C441" s="4" t="inlineStr">
        <is>
          <t>055 401 4642</t>
        </is>
      </c>
      <c r="D441" s="4" t="inlineStr">
        <is>
          <t>د. نورة السبيعي</t>
        </is>
      </c>
      <c r="E441" s="4" t="inlineStr">
        <is>
          <t>تنظيف بشرة</t>
        </is>
      </c>
      <c r="F441" s="4" t="inlineStr">
        <is>
          <t>هاتف</t>
        </is>
      </c>
      <c r="G441" s="4" t="inlineStr">
        <is>
          <t>نعم</t>
        </is>
      </c>
      <c r="H441" s="4" t="inlineStr">
        <is>
          <t>نعم</t>
        </is>
      </c>
      <c r="I441" s="4" t="inlineStr">
        <is>
          <t>نعم</t>
        </is>
      </c>
      <c r="J441" s="4" t="inlineStr">
        <is>
          <t>حضر</t>
        </is>
      </c>
      <c r="K441" s="12" t="n"/>
      <c r="L441" s="13" t="n"/>
      <c r="M441" s="7">
        <f>IF($A441="","",INDEX(DayNames,WEEKDAY($A441,2)))</f>
        <v/>
      </c>
      <c r="N441" s="7">
        <f>IF($A441="","",IF(AND($G441="نعم",$H441="نعم"),INDEX(Reminders,4),IF($G441="نعم",INDEX(Reminders,2),IF($H441="نعم",INDEX(Reminders,3),INDEX(Reminders,1)))))</f>
        <v/>
      </c>
      <c r="O441" s="14">
        <f>IF($A441="","",$A441-WEEKDAY($A441,1)+1)</f>
        <v/>
      </c>
      <c r="P441" s="15">
        <f>IF($A441="","",IF($J441=INDEX(Outcomes,2),1,0))</f>
        <v/>
      </c>
      <c r="Q441" s="15">
        <f>IF($A441="","",IF(OR($J441=INDEX(Outcomes,2),$J441=INDEX(Outcomes,3)),1,0))</f>
        <v/>
      </c>
    </row>
    <row r="442">
      <c r="A442" s="12" t="n">
        <v>46277</v>
      </c>
      <c r="B442" s="4" t="inlineStr">
        <is>
          <t>مهند البراك</t>
        </is>
      </c>
      <c r="C442" s="4" t="inlineStr">
        <is>
          <t>050 765 9585</t>
        </is>
      </c>
      <c r="D442" s="4" t="inlineStr">
        <is>
          <t>د. ليلى القحطاني</t>
        </is>
      </c>
      <c r="E442" s="4" t="inlineStr">
        <is>
          <t>كشف متابعة</t>
        </is>
      </c>
      <c r="F442" s="4" t="inlineStr">
        <is>
          <t>واتساب</t>
        </is>
      </c>
      <c r="G442" s="4" t="inlineStr">
        <is>
          <t>نعم</t>
        </is>
      </c>
      <c r="H442" s="4" t="inlineStr">
        <is>
          <t>نعم</t>
        </is>
      </c>
      <c r="I442" s="4" t="inlineStr">
        <is>
          <t>نعم</t>
        </is>
      </c>
      <c r="J442" s="4" t="inlineStr">
        <is>
          <t>حضر</t>
        </is>
      </c>
      <c r="K442" s="12" t="n"/>
      <c r="L442" s="13" t="n"/>
      <c r="M442" s="7">
        <f>IF($A442="","",INDEX(DayNames,WEEKDAY($A442,2)))</f>
        <v/>
      </c>
      <c r="N442" s="7">
        <f>IF($A442="","",IF(AND($G442="نعم",$H442="نعم"),INDEX(Reminders,4),IF($G442="نعم",INDEX(Reminders,2),IF($H442="نعم",INDEX(Reminders,3),INDEX(Reminders,1)))))</f>
        <v/>
      </c>
      <c r="O442" s="14">
        <f>IF($A442="","",$A442-WEEKDAY($A442,1)+1)</f>
        <v/>
      </c>
      <c r="P442" s="15">
        <f>IF($A442="","",IF($J442=INDEX(Outcomes,2),1,0))</f>
        <v/>
      </c>
      <c r="Q442" s="15">
        <f>IF($A442="","",IF(OR($J442=INDEX(Outcomes,2),$J442=INDEX(Outcomes,3)),1,0))</f>
        <v/>
      </c>
    </row>
    <row r="443">
      <c r="A443" s="12" t="n">
        <v>46277</v>
      </c>
      <c r="B443" s="4" t="inlineStr">
        <is>
          <t>أنس الخثلان</t>
        </is>
      </c>
      <c r="C443" s="4" t="inlineStr">
        <is>
          <t>053 760 1540</t>
        </is>
      </c>
      <c r="D443" s="4" t="inlineStr">
        <is>
          <t>د. محمد عادل</t>
        </is>
      </c>
      <c r="E443" s="4" t="inlineStr">
        <is>
          <t>كشف متابعة</t>
        </is>
      </c>
      <c r="F443" s="4" t="inlineStr">
        <is>
          <t>هاتف</t>
        </is>
      </c>
      <c r="G443" s="4" t="inlineStr">
        <is>
          <t>نعم</t>
        </is>
      </c>
      <c r="H443" s="4" t="inlineStr">
        <is>
          <t>لا</t>
        </is>
      </c>
      <c r="I443" s="4" t="inlineStr">
        <is>
          <t>نعم</t>
        </is>
      </c>
      <c r="J443" s="4" t="inlineStr">
        <is>
          <t>حضر</t>
        </is>
      </c>
      <c r="K443" s="12" t="n"/>
      <c r="L443" s="13" t="n"/>
      <c r="M443" s="7">
        <f>IF($A443="","",INDEX(DayNames,WEEKDAY($A443,2)))</f>
        <v/>
      </c>
      <c r="N443" s="7">
        <f>IF($A443="","",IF(AND($G443="نعم",$H443="نعم"),INDEX(Reminders,4),IF($G443="نعم",INDEX(Reminders,2),IF($H443="نعم",INDEX(Reminders,3),INDEX(Reminders,1)))))</f>
        <v/>
      </c>
      <c r="O443" s="14">
        <f>IF($A443="","",$A443-WEEKDAY($A443,1)+1)</f>
        <v/>
      </c>
      <c r="P443" s="15">
        <f>IF($A443="","",IF($J443=INDEX(Outcomes,2),1,0))</f>
        <v/>
      </c>
      <c r="Q443" s="15">
        <f>IF($A443="","",IF(OR($J443=INDEX(Outcomes,2),$J443=INDEX(Outcomes,3)),1,0))</f>
        <v/>
      </c>
    </row>
    <row r="444">
      <c r="A444" s="12" t="n">
        <v>46277</v>
      </c>
      <c r="B444" s="4" t="inlineStr">
        <is>
          <t>مها السديري</t>
        </is>
      </c>
      <c r="C444" s="4" t="inlineStr">
        <is>
          <t>054 598 1072</t>
        </is>
      </c>
      <c r="D444" s="4" t="inlineStr">
        <is>
          <t>د. خالد يوسف</t>
        </is>
      </c>
      <c r="E444" s="4" t="inlineStr">
        <is>
          <t>حقن فيلر</t>
        </is>
      </c>
      <c r="F444" s="4" t="inlineStr">
        <is>
          <t>هاتف</t>
        </is>
      </c>
      <c r="G444" s="4" t="inlineStr">
        <is>
          <t>نعم</t>
        </is>
      </c>
      <c r="H444" s="4" t="inlineStr">
        <is>
          <t>نعم</t>
        </is>
      </c>
      <c r="I444" s="4" t="inlineStr">
        <is>
          <t>لا</t>
        </is>
      </c>
      <c r="J444" s="4" t="inlineStr">
        <is>
          <t>حضر</t>
        </is>
      </c>
      <c r="K444" s="12" t="n"/>
      <c r="L444" s="13" t="n"/>
      <c r="M444" s="7">
        <f>IF($A444="","",INDEX(DayNames,WEEKDAY($A444,2)))</f>
        <v/>
      </c>
      <c r="N444" s="7">
        <f>IF($A444="","",IF(AND($G444="نعم",$H444="نعم"),INDEX(Reminders,4),IF($G444="نعم",INDEX(Reminders,2),IF($H444="نعم",INDEX(Reminders,3),INDEX(Reminders,1)))))</f>
        <v/>
      </c>
      <c r="O444" s="14">
        <f>IF($A444="","",$A444-WEEKDAY($A444,1)+1)</f>
        <v/>
      </c>
      <c r="P444" s="15">
        <f>IF($A444="","",IF($J444=INDEX(Outcomes,2),1,0))</f>
        <v/>
      </c>
      <c r="Q444" s="15">
        <f>IF($A444="","",IF(OR($J444=INDEX(Outcomes,2),$J444=INDEX(Outcomes,3)),1,0))</f>
        <v/>
      </c>
    </row>
    <row r="445">
      <c r="A445" s="12" t="n">
        <v>46277</v>
      </c>
      <c r="B445" s="4" t="inlineStr">
        <is>
          <t>أنس الخثلان</t>
        </is>
      </c>
      <c r="C445" s="4" t="inlineStr">
        <is>
          <t>053 813 6304</t>
        </is>
      </c>
      <c r="D445" s="4" t="inlineStr">
        <is>
          <t>د. سارة الحربي</t>
        </is>
      </c>
      <c r="E445" s="4" t="inlineStr">
        <is>
          <t>جلسة ليزر</t>
        </is>
      </c>
      <c r="F445" s="4" t="inlineStr">
        <is>
          <t>هاتف</t>
        </is>
      </c>
      <c r="G445" s="4" t="inlineStr">
        <is>
          <t>لا</t>
        </is>
      </c>
      <c r="H445" s="4" t="inlineStr">
        <is>
          <t>نعم</t>
        </is>
      </c>
      <c r="I445" s="4" t="inlineStr">
        <is>
          <t>نعم</t>
        </is>
      </c>
      <c r="J445" s="4" t="inlineStr">
        <is>
          <t>حضر</t>
        </is>
      </c>
      <c r="K445" s="12" t="n"/>
      <c r="L445" s="13" t="n"/>
      <c r="M445" s="7">
        <f>IF($A445="","",INDEX(DayNames,WEEKDAY($A445,2)))</f>
        <v/>
      </c>
      <c r="N445" s="7">
        <f>IF($A445="","",IF(AND($G445="نعم",$H445="نعم"),INDEX(Reminders,4),IF($G445="نعم",INDEX(Reminders,2),IF($H445="نعم",INDEX(Reminders,3),INDEX(Reminders,1)))))</f>
        <v/>
      </c>
      <c r="O445" s="14">
        <f>IF($A445="","",$A445-WEEKDAY($A445,1)+1)</f>
        <v/>
      </c>
      <c r="P445" s="15">
        <f>IF($A445="","",IF($J445=INDEX(Outcomes,2),1,0))</f>
        <v/>
      </c>
      <c r="Q445" s="15">
        <f>IF($A445="","",IF(OR($J445=INDEX(Outcomes,2),$J445=INDEX(Outcomes,3)),1,0))</f>
        <v/>
      </c>
    </row>
    <row r="446">
      <c r="A446" s="12" t="n">
        <v>46277</v>
      </c>
      <c r="B446" s="4" t="inlineStr">
        <is>
          <t>راكان العجمي</t>
        </is>
      </c>
      <c r="C446" s="4" t="inlineStr">
        <is>
          <t>055 768 8684</t>
        </is>
      </c>
      <c r="D446" s="4" t="inlineStr">
        <is>
          <t>د. أحمد منصور</t>
        </is>
      </c>
      <c r="E446" s="4" t="inlineStr">
        <is>
          <t>كشف استشاري</t>
        </is>
      </c>
      <c r="F446" s="4" t="inlineStr">
        <is>
          <t>الموقع الإلكتروني</t>
        </is>
      </c>
      <c r="G446" s="4" t="inlineStr">
        <is>
          <t>نعم</t>
        </is>
      </c>
      <c r="H446" s="4" t="inlineStr">
        <is>
          <t>نعم</t>
        </is>
      </c>
      <c r="I446" s="4" t="inlineStr">
        <is>
          <t>نعم</t>
        </is>
      </c>
      <c r="J446" s="4" t="inlineStr">
        <is>
          <t>حضر</t>
        </is>
      </c>
      <c r="K446" s="12" t="n"/>
      <c r="L446" s="13" t="n"/>
      <c r="M446" s="7">
        <f>IF($A446="","",INDEX(DayNames,WEEKDAY($A446,2)))</f>
        <v/>
      </c>
      <c r="N446" s="7">
        <f>IF($A446="","",IF(AND($G446="نعم",$H446="نعم"),INDEX(Reminders,4),IF($G446="نعم",INDEX(Reminders,2),IF($H446="نعم",INDEX(Reminders,3),INDEX(Reminders,1)))))</f>
        <v/>
      </c>
      <c r="O446" s="14">
        <f>IF($A446="","",$A446-WEEKDAY($A446,1)+1)</f>
        <v/>
      </c>
      <c r="P446" s="15">
        <f>IF($A446="","",IF($J446=INDEX(Outcomes,2),1,0))</f>
        <v/>
      </c>
      <c r="Q446" s="15">
        <f>IF($A446="","",IF(OR($J446=INDEX(Outcomes,2),$J446=INDEX(Outcomes,3)),1,0))</f>
        <v/>
      </c>
    </row>
    <row r="447">
      <c r="A447" s="12" t="n">
        <v>46278</v>
      </c>
      <c r="B447" s="4" t="inlineStr">
        <is>
          <t>وعد الأحمد</t>
        </is>
      </c>
      <c r="C447" s="4" t="inlineStr">
        <is>
          <t>055 199 2316</t>
        </is>
      </c>
      <c r="D447" s="4" t="inlineStr">
        <is>
          <t>د. أحمد منصور</t>
        </is>
      </c>
      <c r="E447" s="4" t="inlineStr">
        <is>
          <t>جلسة ليزر</t>
        </is>
      </c>
      <c r="F447" s="4" t="inlineStr">
        <is>
          <t>واتساب</t>
        </is>
      </c>
      <c r="G447" s="4" t="inlineStr">
        <is>
          <t>نعم</t>
        </is>
      </c>
      <c r="H447" s="4" t="inlineStr">
        <is>
          <t>نعم</t>
        </is>
      </c>
      <c r="I447" s="4" t="inlineStr">
        <is>
          <t>نعم</t>
        </is>
      </c>
      <c r="J447" s="4" t="inlineStr">
        <is>
          <t>حضر</t>
        </is>
      </c>
      <c r="K447" s="12" t="n"/>
      <c r="L447" s="13" t="n"/>
      <c r="M447" s="7">
        <f>IF($A447="","",INDEX(DayNames,WEEKDAY($A447,2)))</f>
        <v/>
      </c>
      <c r="N447" s="7">
        <f>IF($A447="","",IF(AND($G447="نعم",$H447="نعم"),INDEX(Reminders,4),IF($G447="نعم",INDEX(Reminders,2),IF($H447="نعم",INDEX(Reminders,3),INDEX(Reminders,1)))))</f>
        <v/>
      </c>
      <c r="O447" s="14">
        <f>IF($A447="","",$A447-WEEKDAY($A447,1)+1)</f>
        <v/>
      </c>
      <c r="P447" s="15">
        <f>IF($A447="","",IF($J447=INDEX(Outcomes,2),1,0))</f>
        <v/>
      </c>
      <c r="Q447" s="15">
        <f>IF($A447="","",IF(OR($J447=INDEX(Outcomes,2),$J447=INDEX(Outcomes,3)),1,0))</f>
        <v/>
      </c>
    </row>
    <row r="448">
      <c r="A448" s="12" t="n">
        <v>46278</v>
      </c>
      <c r="B448" s="4" t="inlineStr">
        <is>
          <t>مهند البراك</t>
        </is>
      </c>
      <c r="C448" s="4" t="inlineStr">
        <is>
          <t>053 102 4383</t>
        </is>
      </c>
      <c r="D448" s="4" t="inlineStr">
        <is>
          <t>د. سارة الحربي</t>
        </is>
      </c>
      <c r="E448" s="4" t="inlineStr">
        <is>
          <t>جلسة ليزر</t>
        </is>
      </c>
      <c r="F448" s="4" t="inlineStr">
        <is>
          <t>الموقع الإلكتروني</t>
        </is>
      </c>
      <c r="G448" s="4" t="inlineStr">
        <is>
          <t>نعم</t>
        </is>
      </c>
      <c r="H448" s="4" t="inlineStr">
        <is>
          <t>نعم</t>
        </is>
      </c>
      <c r="I448" s="4" t="inlineStr">
        <is>
          <t>نعم</t>
        </is>
      </c>
      <c r="J448" s="4" t="inlineStr">
        <is>
          <t>حضر</t>
        </is>
      </c>
      <c r="K448" s="12" t="n"/>
      <c r="L448" s="13" t="n">
        <v>200</v>
      </c>
      <c r="M448" s="7">
        <f>IF($A448="","",INDEX(DayNames,WEEKDAY($A448,2)))</f>
        <v/>
      </c>
      <c r="N448" s="7">
        <f>IF($A448="","",IF(AND($G448="نعم",$H448="نعم"),INDEX(Reminders,4),IF($G448="نعم",INDEX(Reminders,2),IF($H448="نعم",INDEX(Reminders,3),INDEX(Reminders,1)))))</f>
        <v/>
      </c>
      <c r="O448" s="14">
        <f>IF($A448="","",$A448-WEEKDAY($A448,1)+1)</f>
        <v/>
      </c>
      <c r="P448" s="15">
        <f>IF($A448="","",IF($J448=INDEX(Outcomes,2),1,0))</f>
        <v/>
      </c>
      <c r="Q448" s="15">
        <f>IF($A448="","",IF(OR($J448=INDEX(Outcomes,2),$J448=INDEX(Outcomes,3)),1,0))</f>
        <v/>
      </c>
    </row>
    <row r="449">
      <c r="A449" s="12" t="n">
        <v>46278</v>
      </c>
      <c r="B449" s="4" t="inlineStr">
        <is>
          <t>بشاير اليامي</t>
        </is>
      </c>
      <c r="C449" s="4" t="inlineStr">
        <is>
          <t>055 270 9392</t>
        </is>
      </c>
      <c r="D449" s="4" t="inlineStr">
        <is>
          <t>د. ليلى القحطاني</t>
        </is>
      </c>
      <c r="E449" s="4" t="inlineStr">
        <is>
          <t>كشف متابعة</t>
        </is>
      </c>
      <c r="F449" s="4" t="inlineStr">
        <is>
          <t>واتساب</t>
        </is>
      </c>
      <c r="G449" s="4" t="inlineStr">
        <is>
          <t>نعم</t>
        </is>
      </c>
      <c r="H449" s="4" t="inlineStr">
        <is>
          <t>لا</t>
        </is>
      </c>
      <c r="I449" s="4" t="inlineStr">
        <is>
          <t>نعم</t>
        </is>
      </c>
      <c r="J449" s="4" t="inlineStr">
        <is>
          <t>حضر</t>
        </is>
      </c>
      <c r="K449" s="12" t="n"/>
      <c r="L449" s="13" t="n"/>
      <c r="M449" s="7">
        <f>IF($A449="","",INDEX(DayNames,WEEKDAY($A449,2)))</f>
        <v/>
      </c>
      <c r="N449" s="7">
        <f>IF($A449="","",IF(AND($G449="نعم",$H449="نعم"),INDEX(Reminders,4),IF($G449="نعم",INDEX(Reminders,2),IF($H449="نعم",INDEX(Reminders,3),INDEX(Reminders,1)))))</f>
        <v/>
      </c>
      <c r="O449" s="14">
        <f>IF($A449="","",$A449-WEEKDAY($A449,1)+1)</f>
        <v/>
      </c>
      <c r="P449" s="15">
        <f>IF($A449="","",IF($J449=INDEX(Outcomes,2),1,0))</f>
        <v/>
      </c>
      <c r="Q449" s="15">
        <f>IF($A449="","",IF(OR($J449=INDEX(Outcomes,2),$J449=INDEX(Outcomes,3)),1,0))</f>
        <v/>
      </c>
    </row>
    <row r="450">
      <c r="A450" s="12" t="n">
        <v>46278</v>
      </c>
      <c r="B450" s="4" t="inlineStr">
        <is>
          <t>راكان العجمي</t>
        </is>
      </c>
      <c r="C450" s="4" t="inlineStr">
        <is>
          <t>054 533 1313</t>
        </is>
      </c>
      <c r="D450" s="4" t="inlineStr">
        <is>
          <t>د. ليلى القحطاني</t>
        </is>
      </c>
      <c r="E450" s="4" t="inlineStr">
        <is>
          <t>جلسة علاج طبيعي</t>
        </is>
      </c>
      <c r="F450" s="4" t="inlineStr">
        <is>
          <t>إنستغرام</t>
        </is>
      </c>
      <c r="G450" s="4" t="inlineStr">
        <is>
          <t>نعم</t>
        </is>
      </c>
      <c r="H450" s="4" t="inlineStr">
        <is>
          <t>نعم</t>
        </is>
      </c>
      <c r="I450" s="4" t="inlineStr">
        <is>
          <t>نعم</t>
        </is>
      </c>
      <c r="J450" s="4" t="inlineStr">
        <is>
          <t>حضر</t>
        </is>
      </c>
      <c r="K450" s="12" t="n"/>
      <c r="L450" s="13" t="n"/>
      <c r="M450" s="7">
        <f>IF($A450="","",INDEX(DayNames,WEEKDAY($A450,2)))</f>
        <v/>
      </c>
      <c r="N450" s="7">
        <f>IF($A450="","",IF(AND($G450="نعم",$H450="نعم"),INDEX(Reminders,4),IF($G450="نعم",INDEX(Reminders,2),IF($H450="نعم",INDEX(Reminders,3),INDEX(Reminders,1)))))</f>
        <v/>
      </c>
      <c r="O450" s="14">
        <f>IF($A450="","",$A450-WEEKDAY($A450,1)+1)</f>
        <v/>
      </c>
      <c r="P450" s="15">
        <f>IF($A450="","",IF($J450=INDEX(Outcomes,2),1,0))</f>
        <v/>
      </c>
      <c r="Q450" s="15">
        <f>IF($A450="","",IF(OR($J450=INDEX(Outcomes,2),$J450=INDEX(Outcomes,3)),1,0))</f>
        <v/>
      </c>
    </row>
    <row r="451">
      <c r="A451" s="12" t="n">
        <v>46278</v>
      </c>
      <c r="B451" s="4" t="inlineStr">
        <is>
          <t>وعد الأحمد</t>
        </is>
      </c>
      <c r="C451" s="4" t="inlineStr">
        <is>
          <t>054 584 1262</t>
        </is>
      </c>
      <c r="D451" s="4" t="inlineStr">
        <is>
          <t>د. محمد عادل</t>
        </is>
      </c>
      <c r="E451" s="4" t="inlineStr">
        <is>
          <t>كشف استشاري</t>
        </is>
      </c>
      <c r="F451" s="4" t="inlineStr">
        <is>
          <t>واتساب</t>
        </is>
      </c>
      <c r="G451" s="4" t="inlineStr">
        <is>
          <t>نعم</t>
        </is>
      </c>
      <c r="H451" s="4" t="inlineStr">
        <is>
          <t>نعم</t>
        </is>
      </c>
      <c r="I451" s="4" t="inlineStr">
        <is>
          <t>نعم</t>
        </is>
      </c>
      <c r="J451" s="4" t="inlineStr">
        <is>
          <t>حضر</t>
        </is>
      </c>
      <c r="K451" s="12" t="n"/>
      <c r="L451" s="13" t="n"/>
      <c r="M451" s="7">
        <f>IF($A451="","",INDEX(DayNames,WEEKDAY($A451,2)))</f>
        <v/>
      </c>
      <c r="N451" s="7">
        <f>IF($A451="","",IF(AND($G451="نعم",$H451="نعم"),INDEX(Reminders,4),IF($G451="نعم",INDEX(Reminders,2),IF($H451="نعم",INDEX(Reminders,3),INDEX(Reminders,1)))))</f>
        <v/>
      </c>
      <c r="O451" s="14">
        <f>IF($A451="","",$A451-WEEKDAY($A451,1)+1)</f>
        <v/>
      </c>
      <c r="P451" s="15">
        <f>IF($A451="","",IF($J451=INDEX(Outcomes,2),1,0))</f>
        <v/>
      </c>
      <c r="Q451" s="15">
        <f>IF($A451="","",IF(OR($J451=INDEX(Outcomes,2),$J451=INDEX(Outcomes,3)),1,0))</f>
        <v/>
      </c>
    </row>
    <row r="452">
      <c r="A452" s="12" t="n">
        <v>46278</v>
      </c>
      <c r="B452" s="4" t="inlineStr">
        <is>
          <t>عبدالعزيز الفهد</t>
        </is>
      </c>
      <c r="C452" s="4" t="inlineStr">
        <is>
          <t>054 607 5130</t>
        </is>
      </c>
      <c r="D452" s="4" t="inlineStr">
        <is>
          <t>د. نورة السبيعي</t>
        </is>
      </c>
      <c r="E452" s="4" t="inlineStr">
        <is>
          <t>كشف متابعة</t>
        </is>
      </c>
      <c r="F452" s="4" t="inlineStr">
        <is>
          <t>واتساب</t>
        </is>
      </c>
      <c r="G452" s="4" t="inlineStr">
        <is>
          <t>نعم</t>
        </is>
      </c>
      <c r="H452" s="4" t="inlineStr">
        <is>
          <t>نعم</t>
        </is>
      </c>
      <c r="I452" s="4" t="inlineStr">
        <is>
          <t>لا</t>
        </is>
      </c>
      <c r="J452" s="4" t="inlineStr">
        <is>
          <t>حضر</t>
        </is>
      </c>
      <c r="K452" s="12" t="n"/>
      <c r="L452" s="13" t="n"/>
      <c r="M452" s="7">
        <f>IF($A452="","",INDEX(DayNames,WEEKDAY($A452,2)))</f>
        <v/>
      </c>
      <c r="N452" s="7">
        <f>IF($A452="","",IF(AND($G452="نعم",$H452="نعم"),INDEX(Reminders,4),IF($G452="نعم",INDEX(Reminders,2),IF($H452="نعم",INDEX(Reminders,3),INDEX(Reminders,1)))))</f>
        <v/>
      </c>
      <c r="O452" s="14">
        <f>IF($A452="","",$A452-WEEKDAY($A452,1)+1)</f>
        <v/>
      </c>
      <c r="P452" s="15">
        <f>IF($A452="","",IF($J452=INDEX(Outcomes,2),1,0))</f>
        <v/>
      </c>
      <c r="Q452" s="15">
        <f>IF($A452="","",IF(OR($J452=INDEX(Outcomes,2),$J452=INDEX(Outcomes,3)),1,0))</f>
        <v/>
      </c>
    </row>
    <row r="453">
      <c r="A453" s="12" t="n">
        <v>46278</v>
      </c>
      <c r="B453" s="4" t="inlineStr">
        <is>
          <t>وعد الأحمد</t>
        </is>
      </c>
      <c r="C453" s="4" t="inlineStr">
        <is>
          <t>054 423 8170</t>
        </is>
      </c>
      <c r="D453" s="4" t="inlineStr">
        <is>
          <t>د. محمد عادل</t>
        </is>
      </c>
      <c r="E453" s="4" t="inlineStr">
        <is>
          <t>جلسة علاج طبيعي</t>
        </is>
      </c>
      <c r="F453" s="4" t="inlineStr">
        <is>
          <t>هاتف</t>
        </is>
      </c>
      <c r="G453" s="4" t="inlineStr">
        <is>
          <t>نعم</t>
        </is>
      </c>
      <c r="H453" s="4" t="inlineStr">
        <is>
          <t>نعم</t>
        </is>
      </c>
      <c r="I453" s="4" t="inlineStr">
        <is>
          <t>نعم</t>
        </is>
      </c>
      <c r="J453" s="4" t="inlineStr">
        <is>
          <t>حضر</t>
        </is>
      </c>
      <c r="K453" s="12" t="n"/>
      <c r="L453" s="13" t="n"/>
      <c r="M453" s="7">
        <f>IF($A453="","",INDEX(DayNames,WEEKDAY($A453,2)))</f>
        <v/>
      </c>
      <c r="N453" s="7">
        <f>IF($A453="","",IF(AND($G453="نعم",$H453="نعم"),INDEX(Reminders,4),IF($G453="نعم",INDEX(Reminders,2),IF($H453="نعم",INDEX(Reminders,3),INDEX(Reminders,1)))))</f>
        <v/>
      </c>
      <c r="O453" s="14">
        <f>IF($A453="","",$A453-WEEKDAY($A453,1)+1)</f>
        <v/>
      </c>
      <c r="P453" s="15">
        <f>IF($A453="","",IF($J453=INDEX(Outcomes,2),1,0))</f>
        <v/>
      </c>
      <c r="Q453" s="15">
        <f>IF($A453="","",IF(OR($J453=INDEX(Outcomes,2),$J453=INDEX(Outcomes,3)),1,0))</f>
        <v/>
      </c>
    </row>
    <row r="454">
      <c r="A454" s="12" t="n">
        <v>46278</v>
      </c>
      <c r="B454" s="4" t="inlineStr">
        <is>
          <t>مهند البراك</t>
        </is>
      </c>
      <c r="C454" s="4" t="inlineStr">
        <is>
          <t>055 150 9493</t>
        </is>
      </c>
      <c r="D454" s="4" t="inlineStr">
        <is>
          <t>د. محمد عادل</t>
        </is>
      </c>
      <c r="E454" s="4" t="inlineStr">
        <is>
          <t>كشف استشاري</t>
        </is>
      </c>
      <c r="F454" s="4" t="inlineStr">
        <is>
          <t>الموقع الإلكتروني</t>
        </is>
      </c>
      <c r="G454" s="4" t="inlineStr">
        <is>
          <t>لا</t>
        </is>
      </c>
      <c r="H454" s="4" t="inlineStr">
        <is>
          <t>لا</t>
        </is>
      </c>
      <c r="I454" s="4" t="inlineStr">
        <is>
          <t>نعم</t>
        </is>
      </c>
      <c r="J454" s="4" t="inlineStr">
        <is>
          <t>حضر</t>
        </is>
      </c>
      <c r="K454" s="12" t="n"/>
      <c r="L454" s="13" t="n"/>
      <c r="M454" s="7">
        <f>IF($A454="","",INDEX(DayNames,WEEKDAY($A454,2)))</f>
        <v/>
      </c>
      <c r="N454" s="7">
        <f>IF($A454="","",IF(AND($G454="نعم",$H454="نعم"),INDEX(Reminders,4),IF($G454="نعم",INDEX(Reminders,2),IF($H454="نعم",INDEX(Reminders,3),INDEX(Reminders,1)))))</f>
        <v/>
      </c>
      <c r="O454" s="14">
        <f>IF($A454="","",$A454-WEEKDAY($A454,1)+1)</f>
        <v/>
      </c>
      <c r="P454" s="15">
        <f>IF($A454="","",IF($J454=INDEX(Outcomes,2),1,0))</f>
        <v/>
      </c>
      <c r="Q454" s="15">
        <f>IF($A454="","",IF(OR($J454=INDEX(Outcomes,2),$J454=INDEX(Outcomes,3)),1,0))</f>
        <v/>
      </c>
    </row>
    <row r="455">
      <c r="A455" s="12" t="n">
        <v>46278</v>
      </c>
      <c r="B455" s="4" t="inlineStr">
        <is>
          <t>أنس الخثلان</t>
        </is>
      </c>
      <c r="C455" s="4" t="inlineStr">
        <is>
          <t>050 161 9710</t>
        </is>
      </c>
      <c r="D455" s="4" t="inlineStr">
        <is>
          <t>د. ليلى القحطاني</t>
        </is>
      </c>
      <c r="E455" s="4" t="inlineStr">
        <is>
          <t>كشف متابعة</t>
        </is>
      </c>
      <c r="F455" s="4" t="inlineStr">
        <is>
          <t>تحويل من طبيب</t>
        </is>
      </c>
      <c r="G455" s="4" t="inlineStr">
        <is>
          <t>نعم</t>
        </is>
      </c>
      <c r="H455" s="4" t="inlineStr">
        <is>
          <t>نعم</t>
        </is>
      </c>
      <c r="I455" s="4" t="inlineStr">
        <is>
          <t>نعم</t>
        </is>
      </c>
      <c r="J455" s="4" t="inlineStr">
        <is>
          <t>حضر</t>
        </is>
      </c>
      <c r="K455" s="12" t="n"/>
      <c r="L455" s="13" t="n"/>
      <c r="M455" s="7">
        <f>IF($A455="","",INDEX(DayNames,WEEKDAY($A455,2)))</f>
        <v/>
      </c>
      <c r="N455" s="7">
        <f>IF($A455="","",IF(AND($G455="نعم",$H455="نعم"),INDEX(Reminders,4),IF($G455="نعم",INDEX(Reminders,2),IF($H455="نعم",INDEX(Reminders,3),INDEX(Reminders,1)))))</f>
        <v/>
      </c>
      <c r="O455" s="14">
        <f>IF($A455="","",$A455-WEEKDAY($A455,1)+1)</f>
        <v/>
      </c>
      <c r="P455" s="15">
        <f>IF($A455="","",IF($J455=INDEX(Outcomes,2),1,0))</f>
        <v/>
      </c>
      <c r="Q455" s="15">
        <f>IF($A455="","",IF(OR($J455=INDEX(Outcomes,2),$J455=INDEX(Outcomes,3)),1,0))</f>
        <v/>
      </c>
    </row>
    <row r="456">
      <c r="A456" s="12" t="n">
        <v>46278</v>
      </c>
      <c r="B456" s="4" t="inlineStr">
        <is>
          <t>هند المنصور</t>
        </is>
      </c>
      <c r="C456" s="4" t="inlineStr">
        <is>
          <t>054 429 1129</t>
        </is>
      </c>
      <c r="D456" s="4" t="inlineStr">
        <is>
          <t>د. خالد يوسف</t>
        </is>
      </c>
      <c r="E456" s="4" t="inlineStr">
        <is>
          <t>كشف استشاري</t>
        </is>
      </c>
      <c r="F456" s="4" t="inlineStr">
        <is>
          <t>واتساب</t>
        </is>
      </c>
      <c r="G456" s="4" t="inlineStr">
        <is>
          <t>نعم</t>
        </is>
      </c>
      <c r="H456" s="4" t="inlineStr">
        <is>
          <t>نعم</t>
        </is>
      </c>
      <c r="I456" s="4" t="inlineStr">
        <is>
          <t>نعم</t>
        </is>
      </c>
      <c r="J456" s="4" t="inlineStr">
        <is>
          <t>حضر</t>
        </is>
      </c>
      <c r="K456" s="12" t="n"/>
      <c r="L456" s="13" t="n"/>
      <c r="M456" s="7">
        <f>IF($A456="","",INDEX(DayNames,WEEKDAY($A456,2)))</f>
        <v/>
      </c>
      <c r="N456" s="7">
        <f>IF($A456="","",IF(AND($G456="نعم",$H456="نعم"),INDEX(Reminders,4),IF($G456="نعم",INDEX(Reminders,2),IF($H456="نعم",INDEX(Reminders,3),INDEX(Reminders,1)))))</f>
        <v/>
      </c>
      <c r="O456" s="14">
        <f>IF($A456="","",$A456-WEEKDAY($A456,1)+1)</f>
        <v/>
      </c>
      <c r="P456" s="15">
        <f>IF($A456="","",IF($J456=INDEX(Outcomes,2),1,0))</f>
        <v/>
      </c>
      <c r="Q456" s="15">
        <f>IF($A456="","",IF(OR($J456=INDEX(Outcomes,2),$J456=INDEX(Outcomes,3)),1,0))</f>
        <v/>
      </c>
    </row>
    <row r="457">
      <c r="A457" s="12" t="n">
        <v>46278</v>
      </c>
      <c r="B457" s="4" t="inlineStr">
        <is>
          <t>العنود الرويلي</t>
        </is>
      </c>
      <c r="C457" s="4" t="inlineStr">
        <is>
          <t>055 631 6833</t>
        </is>
      </c>
      <c r="D457" s="4" t="inlineStr">
        <is>
          <t>د. خالد يوسف</t>
        </is>
      </c>
      <c r="E457" s="4" t="inlineStr">
        <is>
          <t>كشف استشاري</t>
        </is>
      </c>
      <c r="F457" s="4" t="inlineStr">
        <is>
          <t>الموقع الإلكتروني</t>
        </is>
      </c>
      <c r="G457" s="4" t="inlineStr">
        <is>
          <t>لا</t>
        </is>
      </c>
      <c r="H457" s="4" t="inlineStr">
        <is>
          <t>نعم</t>
        </is>
      </c>
      <c r="I457" s="4" t="inlineStr">
        <is>
          <t>نعم</t>
        </is>
      </c>
      <c r="J457" s="4" t="inlineStr">
        <is>
          <t>حضر</t>
        </is>
      </c>
      <c r="K457" s="12" t="n"/>
      <c r="L457" s="13" t="n"/>
      <c r="M457" s="7">
        <f>IF($A457="","",INDEX(DayNames,WEEKDAY($A457,2)))</f>
        <v/>
      </c>
      <c r="N457" s="7">
        <f>IF($A457="","",IF(AND($G457="نعم",$H457="نعم"),INDEX(Reminders,4),IF($G457="نعم",INDEX(Reminders,2),IF($H457="نعم",INDEX(Reminders,3),INDEX(Reminders,1)))))</f>
        <v/>
      </c>
      <c r="O457" s="14">
        <f>IF($A457="","",$A457-WEEKDAY($A457,1)+1)</f>
        <v/>
      </c>
      <c r="P457" s="15">
        <f>IF($A457="","",IF($J457=INDEX(Outcomes,2),1,0))</f>
        <v/>
      </c>
      <c r="Q457" s="15">
        <f>IF($A457="","",IF(OR($J457=INDEX(Outcomes,2),$J457=INDEX(Outcomes,3)),1,0))</f>
        <v/>
      </c>
    </row>
    <row r="458">
      <c r="A458" s="12" t="n">
        <v>46278</v>
      </c>
      <c r="B458" s="4" t="inlineStr">
        <is>
          <t>مهند البراك</t>
        </is>
      </c>
      <c r="C458" s="4" t="inlineStr">
        <is>
          <t>050 964 1698</t>
        </is>
      </c>
      <c r="D458" s="4" t="inlineStr">
        <is>
          <t>د. محمد عادل</t>
        </is>
      </c>
      <c r="E458" s="4" t="inlineStr">
        <is>
          <t>كشف متابعة</t>
        </is>
      </c>
      <c r="F458" s="4" t="inlineStr">
        <is>
          <t>الموقع الإلكتروني</t>
        </is>
      </c>
      <c r="G458" s="4" t="inlineStr">
        <is>
          <t>نعم</t>
        </is>
      </c>
      <c r="H458" s="4" t="inlineStr">
        <is>
          <t>نعم</t>
        </is>
      </c>
      <c r="I458" s="4" t="inlineStr">
        <is>
          <t>لا</t>
        </is>
      </c>
      <c r="J458" s="4" t="inlineStr">
        <is>
          <t>حضر</t>
        </is>
      </c>
      <c r="K458" s="12" t="n"/>
      <c r="L458" s="13" t="n"/>
      <c r="M458" s="7">
        <f>IF($A458="","",INDEX(DayNames,WEEKDAY($A458,2)))</f>
        <v/>
      </c>
      <c r="N458" s="7">
        <f>IF($A458="","",IF(AND($G458="نعم",$H458="نعم"),INDEX(Reminders,4),IF($G458="نعم",INDEX(Reminders,2),IF($H458="نعم",INDEX(Reminders,3),INDEX(Reminders,1)))))</f>
        <v/>
      </c>
      <c r="O458" s="14">
        <f>IF($A458="","",$A458-WEEKDAY($A458,1)+1)</f>
        <v/>
      </c>
      <c r="P458" s="15">
        <f>IF($A458="","",IF($J458=INDEX(Outcomes,2),1,0))</f>
        <v/>
      </c>
      <c r="Q458" s="15">
        <f>IF($A458="","",IF(OR($J458=INDEX(Outcomes,2),$J458=INDEX(Outcomes,3)),1,0))</f>
        <v/>
      </c>
    </row>
    <row r="459">
      <c r="A459" s="12" t="n">
        <v>46278</v>
      </c>
      <c r="B459" s="4" t="inlineStr">
        <is>
          <t>مهند البراك</t>
        </is>
      </c>
      <c r="C459" s="4" t="inlineStr">
        <is>
          <t>050 955 6614</t>
        </is>
      </c>
      <c r="D459" s="4" t="inlineStr">
        <is>
          <t>د. سارة الحربي</t>
        </is>
      </c>
      <c r="E459" s="4" t="inlineStr">
        <is>
          <t>جلسة ليزر</t>
        </is>
      </c>
      <c r="F459" s="4" t="inlineStr">
        <is>
          <t>إنستغرام</t>
        </is>
      </c>
      <c r="G459" s="4" t="inlineStr">
        <is>
          <t>نعم</t>
        </is>
      </c>
      <c r="H459" s="4" t="inlineStr">
        <is>
          <t>نعم</t>
        </is>
      </c>
      <c r="I459" s="4" t="inlineStr">
        <is>
          <t>نعم</t>
        </is>
      </c>
      <c r="J459" s="4" t="inlineStr">
        <is>
          <t>حضر</t>
        </is>
      </c>
      <c r="K459" s="12" t="n"/>
      <c r="L459" s="13" t="n">
        <v>200</v>
      </c>
      <c r="M459" s="7">
        <f>IF($A459="","",INDEX(DayNames,WEEKDAY($A459,2)))</f>
        <v/>
      </c>
      <c r="N459" s="7">
        <f>IF($A459="","",IF(AND($G459="نعم",$H459="نعم"),INDEX(Reminders,4),IF($G459="نعم",INDEX(Reminders,2),IF($H459="نعم",INDEX(Reminders,3),INDEX(Reminders,1)))))</f>
        <v/>
      </c>
      <c r="O459" s="14">
        <f>IF($A459="","",$A459-WEEKDAY($A459,1)+1)</f>
        <v/>
      </c>
      <c r="P459" s="15">
        <f>IF($A459="","",IF($J459=INDEX(Outcomes,2),1,0))</f>
        <v/>
      </c>
      <c r="Q459" s="15">
        <f>IF($A459="","",IF(OR($J459=INDEX(Outcomes,2),$J459=INDEX(Outcomes,3)),1,0))</f>
        <v/>
      </c>
    </row>
    <row r="460">
      <c r="A460" s="12" t="n">
        <v>46278</v>
      </c>
      <c r="B460" s="4" t="inlineStr">
        <is>
          <t>نجلاء الشريف</t>
        </is>
      </c>
      <c r="C460" s="4" t="inlineStr">
        <is>
          <t>054 334 3175</t>
        </is>
      </c>
      <c r="D460" s="4" t="inlineStr">
        <is>
          <t>د. أحمد منصور</t>
        </is>
      </c>
      <c r="E460" s="4" t="inlineStr">
        <is>
          <t>جلسة ليزر</t>
        </is>
      </c>
      <c r="F460" s="4" t="inlineStr">
        <is>
          <t>إنستغرام</t>
        </is>
      </c>
      <c r="G460" s="4" t="inlineStr">
        <is>
          <t>نعم</t>
        </is>
      </c>
      <c r="H460" s="4" t="inlineStr">
        <is>
          <t>نعم</t>
        </is>
      </c>
      <c r="I460" s="4" t="inlineStr">
        <is>
          <t>نعم</t>
        </is>
      </c>
      <c r="J460" s="4" t="inlineStr">
        <is>
          <t>حضر</t>
        </is>
      </c>
      <c r="K460" s="12" t="n"/>
      <c r="L460" s="13" t="n"/>
      <c r="M460" s="7">
        <f>IF($A460="","",INDEX(DayNames,WEEKDAY($A460,2)))</f>
        <v/>
      </c>
      <c r="N460" s="7">
        <f>IF($A460="","",IF(AND($G460="نعم",$H460="نعم"),INDEX(Reminders,4),IF($G460="نعم",INDEX(Reminders,2),IF($H460="نعم",INDEX(Reminders,3),INDEX(Reminders,1)))))</f>
        <v/>
      </c>
      <c r="O460" s="14">
        <f>IF($A460="","",$A460-WEEKDAY($A460,1)+1)</f>
        <v/>
      </c>
      <c r="P460" s="15">
        <f>IF($A460="","",IF($J460=INDEX(Outcomes,2),1,0))</f>
        <v/>
      </c>
      <c r="Q460" s="15">
        <f>IF($A460="","",IF(OR($J460=INDEX(Outcomes,2),$J460=INDEX(Outcomes,3)),1,0))</f>
        <v/>
      </c>
    </row>
    <row r="461">
      <c r="A461" s="12" t="n">
        <v>46279</v>
      </c>
      <c r="B461" s="4" t="inlineStr">
        <is>
          <t>عادل النفيعي</t>
        </is>
      </c>
      <c r="C461" s="4" t="inlineStr">
        <is>
          <t>053 857 4774</t>
        </is>
      </c>
      <c r="D461" s="4" t="inlineStr">
        <is>
          <t>د. خالد يوسف</t>
        </is>
      </c>
      <c r="E461" s="4" t="inlineStr">
        <is>
          <t>تنظيف بشرة</t>
        </is>
      </c>
      <c r="F461" s="4" t="inlineStr">
        <is>
          <t>تحويل من طبيب</t>
        </is>
      </c>
      <c r="G461" s="4" t="inlineStr">
        <is>
          <t>نعم</t>
        </is>
      </c>
      <c r="H461" s="4" t="inlineStr">
        <is>
          <t>نعم</t>
        </is>
      </c>
      <c r="I461" s="4" t="inlineStr">
        <is>
          <t>نعم</t>
        </is>
      </c>
      <c r="J461" s="4" t="inlineStr">
        <is>
          <t>غياب</t>
        </is>
      </c>
      <c r="K461" s="12" t="n"/>
      <c r="L461" s="13" t="n"/>
      <c r="M461" s="7">
        <f>IF($A461="","",INDEX(DayNames,WEEKDAY($A461,2)))</f>
        <v/>
      </c>
      <c r="N461" s="7">
        <f>IF($A461="","",IF(AND($G461="نعم",$H461="نعم"),INDEX(Reminders,4),IF($G461="نعم",INDEX(Reminders,2),IF($H461="نعم",INDEX(Reminders,3),INDEX(Reminders,1)))))</f>
        <v/>
      </c>
      <c r="O461" s="14">
        <f>IF($A461="","",$A461-WEEKDAY($A461,1)+1)</f>
        <v/>
      </c>
      <c r="P461" s="15">
        <f>IF($A461="","",IF($J461=INDEX(Outcomes,2),1,0))</f>
        <v/>
      </c>
      <c r="Q461" s="15">
        <f>IF($A461="","",IF(OR($J461=INDEX(Outcomes,2),$J461=INDEX(Outcomes,3)),1,0))</f>
        <v/>
      </c>
    </row>
    <row r="462">
      <c r="A462" s="12" t="n">
        <v>46279</v>
      </c>
      <c r="B462" s="4" t="inlineStr">
        <is>
          <t>روان الشهري</t>
        </is>
      </c>
      <c r="C462" s="4" t="inlineStr">
        <is>
          <t>054 536 8669</t>
        </is>
      </c>
      <c r="D462" s="4" t="inlineStr">
        <is>
          <t>د. أحمد منصور</t>
        </is>
      </c>
      <c r="E462" s="4" t="inlineStr">
        <is>
          <t>كشف استشاري</t>
        </is>
      </c>
      <c r="F462" s="4" t="inlineStr">
        <is>
          <t>واتساب</t>
        </is>
      </c>
      <c r="G462" s="4" t="inlineStr">
        <is>
          <t>نعم</t>
        </is>
      </c>
      <c r="H462" s="4" t="inlineStr">
        <is>
          <t>لا</t>
        </is>
      </c>
      <c r="I462" s="4" t="inlineStr">
        <is>
          <t>نعم</t>
        </is>
      </c>
      <c r="J462" s="4" t="inlineStr">
        <is>
          <t>حضر</t>
        </is>
      </c>
      <c r="K462" s="12" t="n"/>
      <c r="L462" s="13" t="n"/>
      <c r="M462" s="7">
        <f>IF($A462="","",INDEX(DayNames,WEEKDAY($A462,2)))</f>
        <v/>
      </c>
      <c r="N462" s="7">
        <f>IF($A462="","",IF(AND($G462="نعم",$H462="نعم"),INDEX(Reminders,4),IF($G462="نعم",INDEX(Reminders,2),IF($H462="نعم",INDEX(Reminders,3),INDEX(Reminders,1)))))</f>
        <v/>
      </c>
      <c r="O462" s="14">
        <f>IF($A462="","",$A462-WEEKDAY($A462,1)+1)</f>
        <v/>
      </c>
      <c r="P462" s="15">
        <f>IF($A462="","",IF($J462=INDEX(Outcomes,2),1,0))</f>
        <v/>
      </c>
      <c r="Q462" s="15">
        <f>IF($A462="","",IF(OR($J462=INDEX(Outcomes,2),$J462=INDEX(Outcomes,3)),1,0))</f>
        <v/>
      </c>
    </row>
    <row r="463">
      <c r="A463" s="12" t="n">
        <v>46279</v>
      </c>
      <c r="B463" s="4" t="inlineStr">
        <is>
          <t>بشاير اليامي</t>
        </is>
      </c>
      <c r="C463" s="4" t="inlineStr">
        <is>
          <t>055 138 6159</t>
        </is>
      </c>
      <c r="D463" s="4" t="inlineStr">
        <is>
          <t>د. ليلى القحطاني</t>
        </is>
      </c>
      <c r="E463" s="4" t="inlineStr">
        <is>
          <t>كشف متابعة</t>
        </is>
      </c>
      <c r="F463" s="4" t="inlineStr">
        <is>
          <t>إنستغرام</t>
        </is>
      </c>
      <c r="G463" s="4" t="inlineStr">
        <is>
          <t>نعم</t>
        </is>
      </c>
      <c r="H463" s="4" t="inlineStr">
        <is>
          <t>نعم</t>
        </is>
      </c>
      <c r="I463" s="4" t="inlineStr">
        <is>
          <t>نعم</t>
        </is>
      </c>
      <c r="J463" s="4" t="inlineStr">
        <is>
          <t>غياب</t>
        </is>
      </c>
      <c r="K463" s="12" t="n"/>
      <c r="L463" s="13" t="n"/>
      <c r="M463" s="7">
        <f>IF($A463="","",INDEX(DayNames,WEEKDAY($A463,2)))</f>
        <v/>
      </c>
      <c r="N463" s="7">
        <f>IF($A463="","",IF(AND($G463="نعم",$H463="نعم"),INDEX(Reminders,4),IF($G463="نعم",INDEX(Reminders,2),IF($H463="نعم",INDEX(Reminders,3),INDEX(Reminders,1)))))</f>
        <v/>
      </c>
      <c r="O463" s="14">
        <f>IF($A463="","",$A463-WEEKDAY($A463,1)+1)</f>
        <v/>
      </c>
      <c r="P463" s="15">
        <f>IF($A463="","",IF($J463=INDEX(Outcomes,2),1,0))</f>
        <v/>
      </c>
      <c r="Q463" s="15">
        <f>IF($A463="","",IF(OR($J463=INDEX(Outcomes,2),$J463=INDEX(Outcomes,3)),1,0))</f>
        <v/>
      </c>
    </row>
    <row r="464">
      <c r="A464" s="12" t="n">
        <v>46279</v>
      </c>
      <c r="B464" s="4" t="inlineStr">
        <is>
          <t>عادل النفيعي</t>
        </is>
      </c>
      <c r="C464" s="4" t="inlineStr">
        <is>
          <t>053 117 3637</t>
        </is>
      </c>
      <c r="D464" s="4" t="inlineStr">
        <is>
          <t>د. خالد يوسف</t>
        </is>
      </c>
      <c r="E464" s="4" t="inlineStr">
        <is>
          <t>جلسة ليزر</t>
        </is>
      </c>
      <c r="F464" s="4" t="inlineStr">
        <is>
          <t>واتساب</t>
        </is>
      </c>
      <c r="G464" s="4" t="inlineStr">
        <is>
          <t>نعم</t>
        </is>
      </c>
      <c r="H464" s="4" t="inlineStr">
        <is>
          <t>نعم</t>
        </is>
      </c>
      <c r="I464" s="4" t="inlineStr">
        <is>
          <t>لا</t>
        </is>
      </c>
      <c r="J464" s="4" t="inlineStr">
        <is>
          <t>أُعيد حجزه</t>
        </is>
      </c>
      <c r="K464" s="12" t="n">
        <v>46284</v>
      </c>
      <c r="L464" s="13" t="n"/>
      <c r="M464" s="7">
        <f>IF($A464="","",INDEX(DayNames,WEEKDAY($A464,2)))</f>
        <v/>
      </c>
      <c r="N464" s="7">
        <f>IF($A464="","",IF(AND($G464="نعم",$H464="نعم"),INDEX(Reminders,4),IF($G464="نعم",INDEX(Reminders,2),IF($H464="نعم",INDEX(Reminders,3),INDEX(Reminders,1)))))</f>
        <v/>
      </c>
      <c r="O464" s="14">
        <f>IF($A464="","",$A464-WEEKDAY($A464,1)+1)</f>
        <v/>
      </c>
      <c r="P464" s="15">
        <f>IF($A464="","",IF($J464=INDEX(Outcomes,2),1,0))</f>
        <v/>
      </c>
      <c r="Q464" s="15">
        <f>IF($A464="","",IF(OR($J464=INDEX(Outcomes,2),$J464=INDEX(Outcomes,3)),1,0))</f>
        <v/>
      </c>
    </row>
    <row r="465">
      <c r="A465" s="12" t="n">
        <v>46279</v>
      </c>
      <c r="B465" s="4" t="inlineStr">
        <is>
          <t>ريناد الجبر</t>
        </is>
      </c>
      <c r="C465" s="4" t="inlineStr">
        <is>
          <t>054 482 6529</t>
        </is>
      </c>
      <c r="D465" s="4" t="inlineStr">
        <is>
          <t>د. سارة الحربي</t>
        </is>
      </c>
      <c r="E465" s="4" t="inlineStr">
        <is>
          <t>كشف استشاري</t>
        </is>
      </c>
      <c r="F465" s="4" t="inlineStr">
        <is>
          <t>هاتف</t>
        </is>
      </c>
      <c r="G465" s="4" t="inlineStr">
        <is>
          <t>نعم</t>
        </is>
      </c>
      <c r="H465" s="4" t="inlineStr">
        <is>
          <t>نعم</t>
        </is>
      </c>
      <c r="I465" s="4" t="inlineStr">
        <is>
          <t>لا</t>
        </is>
      </c>
      <c r="J465" s="4" t="inlineStr">
        <is>
          <t>حضر</t>
        </is>
      </c>
      <c r="K465" s="12" t="n"/>
      <c r="L465" s="13" t="n"/>
      <c r="M465" s="7">
        <f>IF($A465="","",INDEX(DayNames,WEEKDAY($A465,2)))</f>
        <v/>
      </c>
      <c r="N465" s="7">
        <f>IF($A465="","",IF(AND($G465="نعم",$H465="نعم"),INDEX(Reminders,4),IF($G465="نعم",INDEX(Reminders,2),IF($H465="نعم",INDEX(Reminders,3),INDEX(Reminders,1)))))</f>
        <v/>
      </c>
      <c r="O465" s="14">
        <f>IF($A465="","",$A465-WEEKDAY($A465,1)+1)</f>
        <v/>
      </c>
      <c r="P465" s="15">
        <f>IF($A465="","",IF($J465=INDEX(Outcomes,2),1,0))</f>
        <v/>
      </c>
      <c r="Q465" s="15">
        <f>IF($A465="","",IF(OR($J465=INDEX(Outcomes,2),$J465=INDEX(Outcomes,3)),1,0))</f>
        <v/>
      </c>
    </row>
    <row r="466">
      <c r="A466" s="12" t="n">
        <v>46279</v>
      </c>
      <c r="B466" s="4" t="inlineStr">
        <is>
          <t>ريناد الجبر</t>
        </is>
      </c>
      <c r="C466" s="4" t="inlineStr">
        <is>
          <t>054 675 1435</t>
        </is>
      </c>
      <c r="D466" s="4" t="inlineStr">
        <is>
          <t>د. أحمد منصور</t>
        </is>
      </c>
      <c r="E466" s="4" t="inlineStr">
        <is>
          <t>جلسة ليزر</t>
        </is>
      </c>
      <c r="F466" s="4" t="inlineStr">
        <is>
          <t>واتساب</t>
        </is>
      </c>
      <c r="G466" s="4" t="inlineStr">
        <is>
          <t>نعم</t>
        </is>
      </c>
      <c r="H466" s="4" t="inlineStr">
        <is>
          <t>نعم</t>
        </is>
      </c>
      <c r="I466" s="4" t="inlineStr">
        <is>
          <t>نعم</t>
        </is>
      </c>
      <c r="J466" s="4" t="inlineStr">
        <is>
          <t>حضر</t>
        </is>
      </c>
      <c r="K466" s="12" t="n"/>
      <c r="L466" s="13" t="n"/>
      <c r="M466" s="7">
        <f>IF($A466="","",INDEX(DayNames,WEEKDAY($A466,2)))</f>
        <v/>
      </c>
      <c r="N466" s="7">
        <f>IF($A466="","",IF(AND($G466="نعم",$H466="نعم"),INDEX(Reminders,4),IF($G466="نعم",INDEX(Reminders,2),IF($H466="نعم",INDEX(Reminders,3),INDEX(Reminders,1)))))</f>
        <v/>
      </c>
      <c r="O466" s="14">
        <f>IF($A466="","",$A466-WEEKDAY($A466,1)+1)</f>
        <v/>
      </c>
      <c r="P466" s="15">
        <f>IF($A466="","",IF($J466=INDEX(Outcomes,2),1,0))</f>
        <v/>
      </c>
      <c r="Q466" s="15">
        <f>IF($A466="","",IF(OR($J466=INDEX(Outcomes,2),$J466=INDEX(Outcomes,3)),1,0))</f>
        <v/>
      </c>
    </row>
    <row r="467">
      <c r="A467" s="12" t="n">
        <v>46279</v>
      </c>
      <c r="B467" s="4" t="inlineStr">
        <is>
          <t>جواهر الحمدان</t>
        </is>
      </c>
      <c r="C467" s="4" t="inlineStr">
        <is>
          <t>054 516 6760</t>
        </is>
      </c>
      <c r="D467" s="4" t="inlineStr">
        <is>
          <t>د. نورة السبيعي</t>
        </is>
      </c>
      <c r="E467" s="4" t="inlineStr">
        <is>
          <t>كشف استشاري</t>
        </is>
      </c>
      <c r="F467" s="4" t="inlineStr">
        <is>
          <t>الموقع الإلكتروني</t>
        </is>
      </c>
      <c r="G467" s="4" t="inlineStr">
        <is>
          <t>نعم</t>
        </is>
      </c>
      <c r="H467" s="4" t="inlineStr">
        <is>
          <t>نعم</t>
        </is>
      </c>
      <c r="I467" s="4" t="inlineStr">
        <is>
          <t>نعم</t>
        </is>
      </c>
      <c r="J467" s="4" t="inlineStr">
        <is>
          <t>حضر</t>
        </is>
      </c>
      <c r="K467" s="12" t="n"/>
      <c r="L467" s="13" t="n"/>
      <c r="M467" s="7">
        <f>IF($A467="","",INDEX(DayNames,WEEKDAY($A467,2)))</f>
        <v/>
      </c>
      <c r="N467" s="7">
        <f>IF($A467="","",IF(AND($G467="نعم",$H467="نعم"),INDEX(Reminders,4),IF($G467="نعم",INDEX(Reminders,2),IF($H467="نعم",INDEX(Reminders,3),INDEX(Reminders,1)))))</f>
        <v/>
      </c>
      <c r="O467" s="14">
        <f>IF($A467="","",$A467-WEEKDAY($A467,1)+1)</f>
        <v/>
      </c>
      <c r="P467" s="15">
        <f>IF($A467="","",IF($J467=INDEX(Outcomes,2),1,0))</f>
        <v/>
      </c>
      <c r="Q467" s="15">
        <f>IF($A467="","",IF(OR($J467=INDEX(Outcomes,2),$J467=INDEX(Outcomes,3)),1,0))</f>
        <v/>
      </c>
    </row>
    <row r="468">
      <c r="A468" s="12" t="n">
        <v>46279</v>
      </c>
      <c r="B468" s="4" t="inlineStr">
        <is>
          <t>مهند البراك</t>
        </is>
      </c>
      <c r="C468" s="4" t="inlineStr">
        <is>
          <t>055 528 1733</t>
        </is>
      </c>
      <c r="D468" s="4" t="inlineStr">
        <is>
          <t>د. ليلى القحطاني</t>
        </is>
      </c>
      <c r="E468" s="4" t="inlineStr">
        <is>
          <t>جلسة ليزر</t>
        </is>
      </c>
      <c r="F468" s="4" t="inlineStr">
        <is>
          <t>هاتف</t>
        </is>
      </c>
      <c r="G468" s="4" t="inlineStr">
        <is>
          <t>نعم</t>
        </is>
      </c>
      <c r="H468" s="4" t="inlineStr">
        <is>
          <t>لا</t>
        </is>
      </c>
      <c r="I468" s="4" t="inlineStr">
        <is>
          <t>نعم</t>
        </is>
      </c>
      <c r="J468" s="4" t="inlineStr">
        <is>
          <t>حضر</t>
        </is>
      </c>
      <c r="K468" s="12" t="n"/>
      <c r="L468" s="13" t="n"/>
      <c r="M468" s="7">
        <f>IF($A468="","",INDEX(DayNames,WEEKDAY($A468,2)))</f>
        <v/>
      </c>
      <c r="N468" s="7">
        <f>IF($A468="","",IF(AND($G468="نعم",$H468="نعم"),INDEX(Reminders,4),IF($G468="نعم",INDEX(Reminders,2),IF($H468="نعم",INDEX(Reminders,3),INDEX(Reminders,1)))))</f>
        <v/>
      </c>
      <c r="O468" s="14">
        <f>IF($A468="","",$A468-WEEKDAY($A468,1)+1)</f>
        <v/>
      </c>
      <c r="P468" s="15">
        <f>IF($A468="","",IF($J468=INDEX(Outcomes,2),1,0))</f>
        <v/>
      </c>
      <c r="Q468" s="15">
        <f>IF($A468="","",IF(OR($J468=INDEX(Outcomes,2),$J468=INDEX(Outcomes,3)),1,0))</f>
        <v/>
      </c>
    </row>
    <row r="469">
      <c r="A469" s="12" t="n">
        <v>46279</v>
      </c>
      <c r="B469" s="4" t="inlineStr">
        <is>
          <t>جواهر الحمدان</t>
        </is>
      </c>
      <c r="C469" s="4" t="inlineStr">
        <is>
          <t>055 250 7656</t>
        </is>
      </c>
      <c r="D469" s="4" t="inlineStr">
        <is>
          <t>د. ليلى القحطاني</t>
        </is>
      </c>
      <c r="E469" s="4" t="inlineStr">
        <is>
          <t>حقن فيلر</t>
        </is>
      </c>
      <c r="F469" s="4" t="inlineStr">
        <is>
          <t>هاتف</t>
        </is>
      </c>
      <c r="G469" s="4" t="inlineStr">
        <is>
          <t>نعم</t>
        </is>
      </c>
      <c r="H469" s="4" t="inlineStr">
        <is>
          <t>نعم</t>
        </is>
      </c>
      <c r="I469" s="4" t="inlineStr">
        <is>
          <t>نعم</t>
        </is>
      </c>
      <c r="J469" s="4" t="inlineStr">
        <is>
          <t>حضر</t>
        </is>
      </c>
      <c r="K469" s="12" t="n"/>
      <c r="L469" s="13" t="n"/>
      <c r="M469" s="7">
        <f>IF($A469="","",INDEX(DayNames,WEEKDAY($A469,2)))</f>
        <v/>
      </c>
      <c r="N469" s="7">
        <f>IF($A469="","",IF(AND($G469="نعم",$H469="نعم"),INDEX(Reminders,4),IF($G469="نعم",INDEX(Reminders,2),IF($H469="نعم",INDEX(Reminders,3),INDEX(Reminders,1)))))</f>
        <v/>
      </c>
      <c r="O469" s="14">
        <f>IF($A469="","",$A469-WEEKDAY($A469,1)+1)</f>
        <v/>
      </c>
      <c r="P469" s="15">
        <f>IF($A469="","",IF($J469=INDEX(Outcomes,2),1,0))</f>
        <v/>
      </c>
      <c r="Q469" s="15">
        <f>IF($A469="","",IF(OR($J469=INDEX(Outcomes,2),$J469=INDEX(Outcomes,3)),1,0))</f>
        <v/>
      </c>
    </row>
    <row r="470">
      <c r="A470" s="12" t="n">
        <v>46279</v>
      </c>
      <c r="B470" s="4" t="inlineStr">
        <is>
          <t>هند المنصور</t>
        </is>
      </c>
      <c r="C470" s="4" t="inlineStr">
        <is>
          <t>055 139 5867</t>
        </is>
      </c>
      <c r="D470" s="4" t="inlineStr">
        <is>
          <t>د. ليلى القحطاني</t>
        </is>
      </c>
      <c r="E470" s="4" t="inlineStr">
        <is>
          <t>جلسة ليزر</t>
        </is>
      </c>
      <c r="F470" s="4" t="inlineStr">
        <is>
          <t>إنستغرام</t>
        </is>
      </c>
      <c r="G470" s="4" t="inlineStr">
        <is>
          <t>نعم</t>
        </is>
      </c>
      <c r="H470" s="4" t="inlineStr">
        <is>
          <t>نعم</t>
        </is>
      </c>
      <c r="I470" s="4" t="inlineStr">
        <is>
          <t>لا</t>
        </is>
      </c>
      <c r="J470" s="4" t="inlineStr">
        <is>
          <t>حضر</t>
        </is>
      </c>
      <c r="K470" s="12" t="n"/>
      <c r="L470" s="13" t="n"/>
      <c r="M470" s="7">
        <f>IF($A470="","",INDEX(DayNames,WEEKDAY($A470,2)))</f>
        <v/>
      </c>
      <c r="N470" s="7">
        <f>IF($A470="","",IF(AND($G470="نعم",$H470="نعم"),INDEX(Reminders,4),IF($G470="نعم",INDEX(Reminders,2),IF($H470="نعم",INDEX(Reminders,3),INDEX(Reminders,1)))))</f>
        <v/>
      </c>
      <c r="O470" s="14">
        <f>IF($A470="","",$A470-WEEKDAY($A470,1)+1)</f>
        <v/>
      </c>
      <c r="P470" s="15">
        <f>IF($A470="","",IF($J470=INDEX(Outcomes,2),1,0))</f>
        <v/>
      </c>
      <c r="Q470" s="15">
        <f>IF($A470="","",IF(OR($J470=INDEX(Outcomes,2),$J470=INDEX(Outcomes,3)),1,0))</f>
        <v/>
      </c>
    </row>
    <row r="471">
      <c r="A471" s="12" t="n">
        <v>46279</v>
      </c>
      <c r="B471" s="4" t="inlineStr">
        <is>
          <t>سمر العيسى</t>
        </is>
      </c>
      <c r="C471" s="4" t="inlineStr">
        <is>
          <t>055 926 8964</t>
        </is>
      </c>
      <c r="D471" s="4" t="inlineStr">
        <is>
          <t>د. أحمد منصور</t>
        </is>
      </c>
      <c r="E471" s="4" t="inlineStr">
        <is>
          <t>كشف استشاري</t>
        </is>
      </c>
      <c r="F471" s="4" t="inlineStr">
        <is>
          <t>واتساب</t>
        </is>
      </c>
      <c r="G471" s="4" t="inlineStr">
        <is>
          <t>نعم</t>
        </is>
      </c>
      <c r="H471" s="4" t="inlineStr">
        <is>
          <t>لا</t>
        </is>
      </c>
      <c r="I471" s="4" t="inlineStr">
        <is>
          <t>نعم</t>
        </is>
      </c>
      <c r="J471" s="4" t="inlineStr">
        <is>
          <t>حضر</t>
        </is>
      </c>
      <c r="K471" s="12" t="n"/>
      <c r="L471" s="13" t="n"/>
      <c r="M471" s="7">
        <f>IF($A471="","",INDEX(DayNames,WEEKDAY($A471,2)))</f>
        <v/>
      </c>
      <c r="N471" s="7">
        <f>IF($A471="","",IF(AND($G471="نعم",$H471="نعم"),INDEX(Reminders,4),IF($G471="نعم",INDEX(Reminders,2),IF($H471="نعم",INDEX(Reminders,3),INDEX(Reminders,1)))))</f>
        <v/>
      </c>
      <c r="O471" s="14">
        <f>IF($A471="","",$A471-WEEKDAY($A471,1)+1)</f>
        <v/>
      </c>
      <c r="P471" s="15">
        <f>IF($A471="","",IF($J471=INDEX(Outcomes,2),1,0))</f>
        <v/>
      </c>
      <c r="Q471" s="15">
        <f>IF($A471="","",IF(OR($J471=INDEX(Outcomes,2),$J471=INDEX(Outcomes,3)),1,0))</f>
        <v/>
      </c>
    </row>
    <row r="472">
      <c r="A472" s="12" t="n">
        <v>46279</v>
      </c>
      <c r="B472" s="4" t="inlineStr">
        <is>
          <t>سامي الغنام</t>
        </is>
      </c>
      <c r="C472" s="4" t="inlineStr">
        <is>
          <t>053 799 7341</t>
        </is>
      </c>
      <c r="D472" s="4" t="inlineStr">
        <is>
          <t>د. ليلى القحطاني</t>
        </is>
      </c>
      <c r="E472" s="4" t="inlineStr">
        <is>
          <t>حقن فيلر</t>
        </is>
      </c>
      <c r="F472" s="4" t="inlineStr">
        <is>
          <t>تحويل من طبيب</t>
        </is>
      </c>
      <c r="G472" s="4" t="inlineStr">
        <is>
          <t>نعم</t>
        </is>
      </c>
      <c r="H472" s="4" t="inlineStr">
        <is>
          <t>نعم</t>
        </is>
      </c>
      <c r="I472" s="4" t="inlineStr">
        <is>
          <t>نعم</t>
        </is>
      </c>
      <c r="J472" s="4" t="inlineStr">
        <is>
          <t>حضر</t>
        </is>
      </c>
      <c r="K472" s="12" t="n"/>
      <c r="L472" s="13" t="n"/>
      <c r="M472" s="7">
        <f>IF($A472="","",INDEX(DayNames,WEEKDAY($A472,2)))</f>
        <v/>
      </c>
      <c r="N472" s="7">
        <f>IF($A472="","",IF(AND($G472="نعم",$H472="نعم"),INDEX(Reminders,4),IF($G472="نعم",INDEX(Reminders,2),IF($H472="نعم",INDEX(Reminders,3),INDEX(Reminders,1)))))</f>
        <v/>
      </c>
      <c r="O472" s="14">
        <f>IF($A472="","",$A472-WEEKDAY($A472,1)+1)</f>
        <v/>
      </c>
      <c r="P472" s="15">
        <f>IF($A472="","",IF($J472=INDEX(Outcomes,2),1,0))</f>
        <v/>
      </c>
      <c r="Q472" s="15">
        <f>IF($A472="","",IF(OR($J472=INDEX(Outcomes,2),$J472=INDEX(Outcomes,3)),1,0))</f>
        <v/>
      </c>
    </row>
    <row r="473">
      <c r="A473" s="12" t="n">
        <v>46279</v>
      </c>
      <c r="B473" s="4" t="inlineStr">
        <is>
          <t>العنود الرويلي</t>
        </is>
      </c>
      <c r="C473" s="4" t="inlineStr">
        <is>
          <t>053 713 2905</t>
        </is>
      </c>
      <c r="D473" s="4" t="inlineStr">
        <is>
          <t>د. نورة السبيعي</t>
        </is>
      </c>
      <c r="E473" s="4" t="inlineStr">
        <is>
          <t>كشف استشاري</t>
        </is>
      </c>
      <c r="F473" s="4" t="inlineStr">
        <is>
          <t>الموقع الإلكتروني</t>
        </is>
      </c>
      <c r="G473" s="4" t="inlineStr">
        <is>
          <t>نعم</t>
        </is>
      </c>
      <c r="H473" s="4" t="inlineStr">
        <is>
          <t>نعم</t>
        </is>
      </c>
      <c r="I473" s="4" t="inlineStr">
        <is>
          <t>نعم</t>
        </is>
      </c>
      <c r="J473" s="4" t="inlineStr">
        <is>
          <t>حضر</t>
        </is>
      </c>
      <c r="K473" s="12" t="n"/>
      <c r="L473" s="13" t="n"/>
      <c r="M473" s="7">
        <f>IF($A473="","",INDEX(DayNames,WEEKDAY($A473,2)))</f>
        <v/>
      </c>
      <c r="N473" s="7">
        <f>IF($A473="","",IF(AND($G473="نعم",$H473="نعم"),INDEX(Reminders,4),IF($G473="نعم",INDEX(Reminders,2),IF($H473="نعم",INDEX(Reminders,3),INDEX(Reminders,1)))))</f>
        <v/>
      </c>
      <c r="O473" s="14">
        <f>IF($A473="","",$A473-WEEKDAY($A473,1)+1)</f>
        <v/>
      </c>
      <c r="P473" s="15">
        <f>IF($A473="","",IF($J473=INDEX(Outcomes,2),1,0))</f>
        <v/>
      </c>
      <c r="Q473" s="15">
        <f>IF($A473="","",IF(OR($J473=INDEX(Outcomes,2),$J473=INDEX(Outcomes,3)),1,0))</f>
        <v/>
      </c>
    </row>
    <row r="474">
      <c r="A474" s="12" t="n">
        <v>46279</v>
      </c>
      <c r="B474" s="4" t="inlineStr">
        <is>
          <t>أنس الخثلان</t>
        </is>
      </c>
      <c r="C474" s="4" t="inlineStr">
        <is>
          <t>054 565 5420</t>
        </is>
      </c>
      <c r="D474" s="4" t="inlineStr">
        <is>
          <t>د. أحمد منصور</t>
        </is>
      </c>
      <c r="E474" s="4" t="inlineStr">
        <is>
          <t>جلسة ليزر</t>
        </is>
      </c>
      <c r="F474" s="4" t="inlineStr">
        <is>
          <t>إنستغرام</t>
        </is>
      </c>
      <c r="G474" s="4" t="inlineStr">
        <is>
          <t>نعم</t>
        </is>
      </c>
      <c r="H474" s="4" t="inlineStr">
        <is>
          <t>نعم</t>
        </is>
      </c>
      <c r="I474" s="4" t="inlineStr">
        <is>
          <t>لا</t>
        </is>
      </c>
      <c r="J474" s="4" t="inlineStr">
        <is>
          <t>حضر</t>
        </is>
      </c>
      <c r="K474" s="12" t="n"/>
      <c r="L474" s="13" t="n">
        <v>200</v>
      </c>
      <c r="M474" s="7">
        <f>IF($A474="","",INDEX(DayNames,WEEKDAY($A474,2)))</f>
        <v/>
      </c>
      <c r="N474" s="7">
        <f>IF($A474="","",IF(AND($G474="نعم",$H474="نعم"),INDEX(Reminders,4),IF($G474="نعم",INDEX(Reminders,2),IF($H474="نعم",INDEX(Reminders,3),INDEX(Reminders,1)))))</f>
        <v/>
      </c>
      <c r="O474" s="14">
        <f>IF($A474="","",$A474-WEEKDAY($A474,1)+1)</f>
        <v/>
      </c>
      <c r="P474" s="15">
        <f>IF($A474="","",IF($J474=INDEX(Outcomes,2),1,0))</f>
        <v/>
      </c>
      <c r="Q474" s="15">
        <f>IF($A474="","",IF(OR($J474=INDEX(Outcomes,2),$J474=INDEX(Outcomes,3)),1,0))</f>
        <v/>
      </c>
    </row>
    <row r="475">
      <c r="A475" s="12" t="n">
        <v>46280</v>
      </c>
      <c r="B475" s="4" t="inlineStr">
        <is>
          <t>مازن الصالح</t>
        </is>
      </c>
      <c r="C475" s="4" t="inlineStr">
        <is>
          <t>055 855 8657</t>
        </is>
      </c>
      <c r="D475" s="4" t="inlineStr">
        <is>
          <t>د. محمد عادل</t>
        </is>
      </c>
      <c r="E475" s="4" t="inlineStr">
        <is>
          <t>تنظيف بشرة</t>
        </is>
      </c>
      <c r="F475" s="4" t="inlineStr">
        <is>
          <t>واتساب</t>
        </is>
      </c>
      <c r="G475" s="4" t="inlineStr">
        <is>
          <t>نعم</t>
        </is>
      </c>
      <c r="H475" s="4" t="inlineStr">
        <is>
          <t>نعم</t>
        </is>
      </c>
      <c r="I475" s="4" t="inlineStr">
        <is>
          <t>نعم</t>
        </is>
      </c>
      <c r="J475" s="4" t="inlineStr">
        <is>
          <t>حضر</t>
        </is>
      </c>
      <c r="K475" s="12" t="n"/>
      <c r="L475" s="13" t="n"/>
      <c r="M475" s="7">
        <f>IF($A475="","",INDEX(DayNames,WEEKDAY($A475,2)))</f>
        <v/>
      </c>
      <c r="N475" s="7">
        <f>IF($A475="","",IF(AND($G475="نعم",$H475="نعم"),INDEX(Reminders,4),IF($G475="نعم",INDEX(Reminders,2),IF($H475="نعم",INDEX(Reminders,3),INDEX(Reminders,1)))))</f>
        <v/>
      </c>
      <c r="O475" s="14">
        <f>IF($A475="","",$A475-WEEKDAY($A475,1)+1)</f>
        <v/>
      </c>
      <c r="P475" s="15">
        <f>IF($A475="","",IF($J475=INDEX(Outcomes,2),1,0))</f>
        <v/>
      </c>
      <c r="Q475" s="15">
        <f>IF($A475="","",IF(OR($J475=INDEX(Outcomes,2),$J475=INDEX(Outcomes,3)),1,0))</f>
        <v/>
      </c>
    </row>
    <row r="476">
      <c r="A476" s="12" t="n">
        <v>46280</v>
      </c>
      <c r="B476" s="4" t="inlineStr">
        <is>
          <t>فيصل المري</t>
        </is>
      </c>
      <c r="C476" s="4" t="inlineStr">
        <is>
          <t>054 678 8571</t>
        </is>
      </c>
      <c r="D476" s="4" t="inlineStr">
        <is>
          <t>د. محمد عادل</t>
        </is>
      </c>
      <c r="E476" s="4" t="inlineStr">
        <is>
          <t>كشف استشاري</t>
        </is>
      </c>
      <c r="F476" s="4" t="inlineStr">
        <is>
          <t>الموقع الإلكتروني</t>
        </is>
      </c>
      <c r="G476" s="4" t="inlineStr">
        <is>
          <t>نعم</t>
        </is>
      </c>
      <c r="H476" s="4" t="inlineStr">
        <is>
          <t>نعم</t>
        </is>
      </c>
      <c r="I476" s="4" t="inlineStr">
        <is>
          <t>نعم</t>
        </is>
      </c>
      <c r="J476" s="4" t="inlineStr">
        <is>
          <t>حضر</t>
        </is>
      </c>
      <c r="K476" s="12" t="n"/>
      <c r="L476" s="13" t="n"/>
      <c r="M476" s="7">
        <f>IF($A476="","",INDEX(DayNames,WEEKDAY($A476,2)))</f>
        <v/>
      </c>
      <c r="N476" s="7">
        <f>IF($A476="","",IF(AND($G476="نعم",$H476="نعم"),INDEX(Reminders,4),IF($G476="نعم",INDEX(Reminders,2),IF($H476="نعم",INDEX(Reminders,3),INDEX(Reminders,1)))))</f>
        <v/>
      </c>
      <c r="O476" s="14">
        <f>IF($A476="","",$A476-WEEKDAY($A476,1)+1)</f>
        <v/>
      </c>
      <c r="P476" s="15">
        <f>IF($A476="","",IF($J476=INDEX(Outcomes,2),1,0))</f>
        <v/>
      </c>
      <c r="Q476" s="15">
        <f>IF($A476="","",IF(OR($J476=INDEX(Outcomes,2),$J476=INDEX(Outcomes,3)),1,0))</f>
        <v/>
      </c>
    </row>
    <row r="477">
      <c r="A477" s="12" t="n">
        <v>46280</v>
      </c>
      <c r="B477" s="4" t="inlineStr">
        <is>
          <t>أنس الخثلان</t>
        </is>
      </c>
      <c r="C477" s="4" t="inlineStr">
        <is>
          <t>055 754 6033</t>
        </is>
      </c>
      <c r="D477" s="4" t="inlineStr">
        <is>
          <t>د. نورة السبيعي</t>
        </is>
      </c>
      <c r="E477" s="4" t="inlineStr">
        <is>
          <t>كشف استشاري</t>
        </is>
      </c>
      <c r="F477" s="4" t="inlineStr">
        <is>
          <t>تحويل من طبيب</t>
        </is>
      </c>
      <c r="G477" s="4" t="inlineStr">
        <is>
          <t>نعم</t>
        </is>
      </c>
      <c r="H477" s="4" t="inlineStr">
        <is>
          <t>نعم</t>
        </is>
      </c>
      <c r="I477" s="4" t="inlineStr">
        <is>
          <t>نعم</t>
        </is>
      </c>
      <c r="J477" s="4" t="inlineStr">
        <is>
          <t>حضر</t>
        </is>
      </c>
      <c r="K477" s="12" t="n"/>
      <c r="L477" s="13" t="n"/>
      <c r="M477" s="7">
        <f>IF($A477="","",INDEX(DayNames,WEEKDAY($A477,2)))</f>
        <v/>
      </c>
      <c r="N477" s="7">
        <f>IF($A477="","",IF(AND($G477="نعم",$H477="نعم"),INDEX(Reminders,4),IF($G477="نعم",INDEX(Reminders,2),IF($H477="نعم",INDEX(Reminders,3),INDEX(Reminders,1)))))</f>
        <v/>
      </c>
      <c r="O477" s="14">
        <f>IF($A477="","",$A477-WEEKDAY($A477,1)+1)</f>
        <v/>
      </c>
      <c r="P477" s="15">
        <f>IF($A477="","",IF($J477=INDEX(Outcomes,2),1,0))</f>
        <v/>
      </c>
      <c r="Q477" s="15">
        <f>IF($A477="","",IF(OR($J477=INDEX(Outcomes,2),$J477=INDEX(Outcomes,3)),1,0))</f>
        <v/>
      </c>
    </row>
    <row r="478">
      <c r="A478" s="12" t="n">
        <v>46280</v>
      </c>
      <c r="B478" s="4" t="inlineStr">
        <is>
          <t>طلال العوفي</t>
        </is>
      </c>
      <c r="C478" s="4" t="inlineStr">
        <is>
          <t>053 465 4787</t>
        </is>
      </c>
      <c r="D478" s="4" t="inlineStr">
        <is>
          <t>د. نورة السبيعي</t>
        </is>
      </c>
      <c r="E478" s="4" t="inlineStr">
        <is>
          <t>حقن فيلر</t>
        </is>
      </c>
      <c r="F478" s="4" t="inlineStr">
        <is>
          <t>تحويل من طبيب</t>
        </is>
      </c>
      <c r="G478" s="4" t="inlineStr">
        <is>
          <t>نعم</t>
        </is>
      </c>
      <c r="H478" s="4" t="inlineStr">
        <is>
          <t>لا</t>
        </is>
      </c>
      <c r="I478" s="4" t="inlineStr">
        <is>
          <t>نعم</t>
        </is>
      </c>
      <c r="J478" s="4" t="inlineStr">
        <is>
          <t>حضر</t>
        </is>
      </c>
      <c r="K478" s="12" t="n"/>
      <c r="L478" s="13" t="n"/>
      <c r="M478" s="7">
        <f>IF($A478="","",INDEX(DayNames,WEEKDAY($A478,2)))</f>
        <v/>
      </c>
      <c r="N478" s="7">
        <f>IF($A478="","",IF(AND($G478="نعم",$H478="نعم"),INDEX(Reminders,4),IF($G478="نعم",INDEX(Reminders,2),IF($H478="نعم",INDEX(Reminders,3),INDEX(Reminders,1)))))</f>
        <v/>
      </c>
      <c r="O478" s="14">
        <f>IF($A478="","",$A478-WEEKDAY($A478,1)+1)</f>
        <v/>
      </c>
      <c r="P478" s="15">
        <f>IF($A478="","",IF($J478=INDEX(Outcomes,2),1,0))</f>
        <v/>
      </c>
      <c r="Q478" s="15">
        <f>IF($A478="","",IF(OR($J478=INDEX(Outcomes,2),$J478=INDEX(Outcomes,3)),1,0))</f>
        <v/>
      </c>
    </row>
    <row r="479">
      <c r="A479" s="12" t="n">
        <v>46280</v>
      </c>
      <c r="B479" s="4" t="inlineStr">
        <is>
          <t>مها السديري</t>
        </is>
      </c>
      <c r="C479" s="4" t="inlineStr">
        <is>
          <t>055 990 8536</t>
        </is>
      </c>
      <c r="D479" s="4" t="inlineStr">
        <is>
          <t>د. محمد عادل</t>
        </is>
      </c>
      <c r="E479" s="4" t="inlineStr">
        <is>
          <t>كشف استشاري</t>
        </is>
      </c>
      <c r="F479" s="4" t="inlineStr">
        <is>
          <t>واتساب</t>
        </is>
      </c>
      <c r="G479" s="4" t="inlineStr">
        <is>
          <t>نعم</t>
        </is>
      </c>
      <c r="H479" s="4" t="inlineStr">
        <is>
          <t>نعم</t>
        </is>
      </c>
      <c r="I479" s="4" t="inlineStr">
        <is>
          <t>نعم</t>
        </is>
      </c>
      <c r="J479" s="4" t="inlineStr">
        <is>
          <t>حضر</t>
        </is>
      </c>
      <c r="K479" s="12" t="n"/>
      <c r="L479" s="13" t="n"/>
      <c r="M479" s="7">
        <f>IF($A479="","",INDEX(DayNames,WEEKDAY($A479,2)))</f>
        <v/>
      </c>
      <c r="N479" s="7">
        <f>IF($A479="","",IF(AND($G479="نعم",$H479="نعم"),INDEX(Reminders,4),IF($G479="نعم",INDEX(Reminders,2),IF($H479="نعم",INDEX(Reminders,3),INDEX(Reminders,1)))))</f>
        <v/>
      </c>
      <c r="O479" s="14">
        <f>IF($A479="","",$A479-WEEKDAY($A479,1)+1)</f>
        <v/>
      </c>
      <c r="P479" s="15">
        <f>IF($A479="","",IF($J479=INDEX(Outcomes,2),1,0))</f>
        <v/>
      </c>
      <c r="Q479" s="15">
        <f>IF($A479="","",IF(OR($J479=INDEX(Outcomes,2),$J479=INDEX(Outcomes,3)),1,0))</f>
        <v/>
      </c>
    </row>
    <row r="480">
      <c r="A480" s="12" t="n">
        <v>46280</v>
      </c>
      <c r="B480" s="4" t="inlineStr">
        <is>
          <t>فيصل المري</t>
        </is>
      </c>
      <c r="C480" s="4" t="inlineStr">
        <is>
          <t>054 316 2449</t>
        </is>
      </c>
      <c r="D480" s="4" t="inlineStr">
        <is>
          <t>د. نورة السبيعي</t>
        </is>
      </c>
      <c r="E480" s="4" t="inlineStr">
        <is>
          <t>تنظيف بشرة</t>
        </is>
      </c>
      <c r="F480" s="4" t="inlineStr">
        <is>
          <t>هاتف</t>
        </is>
      </c>
      <c r="G480" s="4" t="inlineStr">
        <is>
          <t>نعم</t>
        </is>
      </c>
      <c r="H480" s="4" t="inlineStr">
        <is>
          <t>نعم</t>
        </is>
      </c>
      <c r="I480" s="4" t="inlineStr">
        <is>
          <t>نعم</t>
        </is>
      </c>
      <c r="J480" s="4" t="inlineStr">
        <is>
          <t>حضر</t>
        </is>
      </c>
      <c r="K480" s="12" t="n"/>
      <c r="L480" s="13" t="n"/>
      <c r="M480" s="7">
        <f>IF($A480="","",INDEX(DayNames,WEEKDAY($A480,2)))</f>
        <v/>
      </c>
      <c r="N480" s="7">
        <f>IF($A480="","",IF(AND($G480="نعم",$H480="نعم"),INDEX(Reminders,4),IF($G480="نعم",INDEX(Reminders,2),IF($H480="نعم",INDEX(Reminders,3),INDEX(Reminders,1)))))</f>
        <v/>
      </c>
      <c r="O480" s="14">
        <f>IF($A480="","",$A480-WEEKDAY($A480,1)+1)</f>
        <v/>
      </c>
      <c r="P480" s="15">
        <f>IF($A480="","",IF($J480=INDEX(Outcomes,2),1,0))</f>
        <v/>
      </c>
      <c r="Q480" s="15">
        <f>IF($A480="","",IF(OR($J480=INDEX(Outcomes,2),$J480=INDEX(Outcomes,3)),1,0))</f>
        <v/>
      </c>
    </row>
    <row r="481">
      <c r="A481" s="12" t="n">
        <v>46280</v>
      </c>
      <c r="B481" s="4" t="inlineStr">
        <is>
          <t>بشاير اليامي</t>
        </is>
      </c>
      <c r="C481" s="4" t="inlineStr">
        <is>
          <t>054 807 7612</t>
        </is>
      </c>
      <c r="D481" s="4" t="inlineStr">
        <is>
          <t>د. ليلى القحطاني</t>
        </is>
      </c>
      <c r="E481" s="4" t="inlineStr">
        <is>
          <t>كشف استشاري</t>
        </is>
      </c>
      <c r="F481" s="4" t="inlineStr">
        <is>
          <t>إنستغرام</t>
        </is>
      </c>
      <c r="G481" s="4" t="inlineStr">
        <is>
          <t>نعم</t>
        </is>
      </c>
      <c r="H481" s="4" t="inlineStr">
        <is>
          <t>نعم</t>
        </is>
      </c>
      <c r="I481" s="4" t="inlineStr">
        <is>
          <t>نعم</t>
        </is>
      </c>
      <c r="J481" s="4" t="inlineStr">
        <is>
          <t>حضر</t>
        </is>
      </c>
      <c r="K481" s="12" t="n"/>
      <c r="L481" s="13" t="n"/>
      <c r="M481" s="7">
        <f>IF($A481="","",INDEX(DayNames,WEEKDAY($A481,2)))</f>
        <v/>
      </c>
      <c r="N481" s="7">
        <f>IF($A481="","",IF(AND($G481="نعم",$H481="نعم"),INDEX(Reminders,4),IF($G481="نعم",INDEX(Reminders,2),IF($H481="نعم",INDEX(Reminders,3),INDEX(Reminders,1)))))</f>
        <v/>
      </c>
      <c r="O481" s="14">
        <f>IF($A481="","",$A481-WEEKDAY($A481,1)+1)</f>
        <v/>
      </c>
      <c r="P481" s="15">
        <f>IF($A481="","",IF($J481=INDEX(Outcomes,2),1,0))</f>
        <v/>
      </c>
      <c r="Q481" s="15">
        <f>IF($A481="","",IF(OR($J481=INDEX(Outcomes,2),$J481=INDEX(Outcomes,3)),1,0))</f>
        <v/>
      </c>
    </row>
    <row r="482">
      <c r="A482" s="12" t="n">
        <v>46280</v>
      </c>
      <c r="B482" s="4" t="inlineStr">
        <is>
          <t>فيصل المري</t>
        </is>
      </c>
      <c r="C482" s="4" t="inlineStr">
        <is>
          <t>054 526 2924</t>
        </is>
      </c>
      <c r="D482" s="4" t="inlineStr">
        <is>
          <t>د. خالد يوسف</t>
        </is>
      </c>
      <c r="E482" s="4" t="inlineStr">
        <is>
          <t>جلسة علاج طبيعي</t>
        </is>
      </c>
      <c r="F482" s="4" t="inlineStr">
        <is>
          <t>واتساب</t>
        </is>
      </c>
      <c r="G482" s="4" t="inlineStr">
        <is>
          <t>نعم</t>
        </is>
      </c>
      <c r="H482" s="4" t="inlineStr">
        <is>
          <t>نعم</t>
        </is>
      </c>
      <c r="I482" s="4" t="inlineStr">
        <is>
          <t>نعم</t>
        </is>
      </c>
      <c r="J482" s="4" t="inlineStr">
        <is>
          <t>حضر</t>
        </is>
      </c>
      <c r="K482" s="12" t="n"/>
      <c r="L482" s="13" t="n"/>
      <c r="M482" s="7">
        <f>IF($A482="","",INDEX(DayNames,WEEKDAY($A482,2)))</f>
        <v/>
      </c>
      <c r="N482" s="7">
        <f>IF($A482="","",IF(AND($G482="نعم",$H482="نعم"),INDEX(Reminders,4),IF($G482="نعم",INDEX(Reminders,2),IF($H482="نعم",INDEX(Reminders,3),INDEX(Reminders,1)))))</f>
        <v/>
      </c>
      <c r="O482" s="14">
        <f>IF($A482="","",$A482-WEEKDAY($A482,1)+1)</f>
        <v/>
      </c>
      <c r="P482" s="15">
        <f>IF($A482="","",IF($J482=INDEX(Outcomes,2),1,0))</f>
        <v/>
      </c>
      <c r="Q482" s="15">
        <f>IF($A482="","",IF(OR($J482=INDEX(Outcomes,2),$J482=INDEX(Outcomes,3)),1,0))</f>
        <v/>
      </c>
    </row>
    <row r="483">
      <c r="A483" s="12" t="n">
        <v>46280</v>
      </c>
      <c r="B483" s="4" t="inlineStr">
        <is>
          <t>راكان العجمي</t>
        </is>
      </c>
      <c r="C483" s="4" t="inlineStr">
        <is>
          <t>055 755 9230</t>
        </is>
      </c>
      <c r="D483" s="4" t="inlineStr">
        <is>
          <t>د. سارة الحربي</t>
        </is>
      </c>
      <c r="E483" s="4" t="inlineStr">
        <is>
          <t>كشف متابعة</t>
        </is>
      </c>
      <c r="F483" s="4" t="inlineStr">
        <is>
          <t>واتساب</t>
        </is>
      </c>
      <c r="G483" s="4" t="inlineStr">
        <is>
          <t>نعم</t>
        </is>
      </c>
      <c r="H483" s="4" t="inlineStr">
        <is>
          <t>نعم</t>
        </is>
      </c>
      <c r="I483" s="4" t="inlineStr">
        <is>
          <t>لا</t>
        </is>
      </c>
      <c r="J483" s="4" t="inlineStr">
        <is>
          <t>حضر</t>
        </is>
      </c>
      <c r="K483" s="12" t="n"/>
      <c r="L483" s="13" t="n"/>
      <c r="M483" s="7">
        <f>IF($A483="","",INDEX(DayNames,WEEKDAY($A483,2)))</f>
        <v/>
      </c>
      <c r="N483" s="7">
        <f>IF($A483="","",IF(AND($G483="نعم",$H483="نعم"),INDEX(Reminders,4),IF($G483="نعم",INDEX(Reminders,2),IF($H483="نعم",INDEX(Reminders,3),INDEX(Reminders,1)))))</f>
        <v/>
      </c>
      <c r="O483" s="14">
        <f>IF($A483="","",$A483-WEEKDAY($A483,1)+1)</f>
        <v/>
      </c>
      <c r="P483" s="15">
        <f>IF($A483="","",IF($J483=INDEX(Outcomes,2),1,0))</f>
        <v/>
      </c>
      <c r="Q483" s="15">
        <f>IF($A483="","",IF(OR($J483=INDEX(Outcomes,2),$J483=INDEX(Outcomes,3)),1,0))</f>
        <v/>
      </c>
    </row>
    <row r="484">
      <c r="A484" s="12" t="n">
        <v>46280</v>
      </c>
      <c r="B484" s="4" t="inlineStr">
        <is>
          <t>وعد الأحمد</t>
        </is>
      </c>
      <c r="C484" s="4" t="inlineStr">
        <is>
          <t>050 258 2423</t>
        </is>
      </c>
      <c r="D484" s="4" t="inlineStr">
        <is>
          <t>د. محمد عادل</t>
        </is>
      </c>
      <c r="E484" s="4" t="inlineStr">
        <is>
          <t>جلسة علاج طبيعي</t>
        </is>
      </c>
      <c r="F484" s="4" t="inlineStr">
        <is>
          <t>تحويل من طبيب</t>
        </is>
      </c>
      <c r="G484" s="4" t="inlineStr">
        <is>
          <t>نعم</t>
        </is>
      </c>
      <c r="H484" s="4" t="inlineStr">
        <is>
          <t>لا</t>
        </is>
      </c>
      <c r="I484" s="4" t="inlineStr">
        <is>
          <t>نعم</t>
        </is>
      </c>
      <c r="J484" s="4" t="inlineStr">
        <is>
          <t>حضر</t>
        </is>
      </c>
      <c r="K484" s="12" t="n"/>
      <c r="L484" s="13" t="n"/>
      <c r="M484" s="7">
        <f>IF($A484="","",INDEX(DayNames,WEEKDAY($A484,2)))</f>
        <v/>
      </c>
      <c r="N484" s="7">
        <f>IF($A484="","",IF(AND($G484="نعم",$H484="نعم"),INDEX(Reminders,4),IF($G484="نعم",INDEX(Reminders,2),IF($H484="نعم",INDEX(Reminders,3),INDEX(Reminders,1)))))</f>
        <v/>
      </c>
      <c r="O484" s="14">
        <f>IF($A484="","",$A484-WEEKDAY($A484,1)+1)</f>
        <v/>
      </c>
      <c r="P484" s="15">
        <f>IF($A484="","",IF($J484=INDEX(Outcomes,2),1,0))</f>
        <v/>
      </c>
      <c r="Q484" s="15">
        <f>IF($A484="","",IF(OR($J484=INDEX(Outcomes,2),$J484=INDEX(Outcomes,3)),1,0))</f>
        <v/>
      </c>
    </row>
    <row r="485">
      <c r="A485" s="12" t="n">
        <v>46280</v>
      </c>
      <c r="B485" s="4" t="inlineStr">
        <is>
          <t>مازن الصالح</t>
        </is>
      </c>
      <c r="C485" s="4" t="inlineStr">
        <is>
          <t>053 377 1560</t>
        </is>
      </c>
      <c r="D485" s="4" t="inlineStr">
        <is>
          <t>د. سارة الحربي</t>
        </is>
      </c>
      <c r="E485" s="4" t="inlineStr">
        <is>
          <t>حقن فيلر</t>
        </is>
      </c>
      <c r="F485" s="4" t="inlineStr">
        <is>
          <t>الموقع الإلكتروني</t>
        </is>
      </c>
      <c r="G485" s="4" t="inlineStr">
        <is>
          <t>لا</t>
        </is>
      </c>
      <c r="H485" s="4" t="inlineStr">
        <is>
          <t>نعم</t>
        </is>
      </c>
      <c r="I485" s="4" t="inlineStr">
        <is>
          <t>نعم</t>
        </is>
      </c>
      <c r="J485" s="4" t="inlineStr">
        <is>
          <t>حضر</t>
        </is>
      </c>
      <c r="K485" s="12" t="n"/>
      <c r="L485" s="13" t="n">
        <v>200</v>
      </c>
      <c r="M485" s="7">
        <f>IF($A485="","",INDEX(DayNames,WEEKDAY($A485,2)))</f>
        <v/>
      </c>
      <c r="N485" s="7">
        <f>IF($A485="","",IF(AND($G485="نعم",$H485="نعم"),INDEX(Reminders,4),IF($G485="نعم",INDEX(Reminders,2),IF($H485="نعم",INDEX(Reminders,3),INDEX(Reminders,1)))))</f>
        <v/>
      </c>
      <c r="O485" s="14">
        <f>IF($A485="","",$A485-WEEKDAY($A485,1)+1)</f>
        <v/>
      </c>
      <c r="P485" s="15">
        <f>IF($A485="","",IF($J485=INDEX(Outcomes,2),1,0))</f>
        <v/>
      </c>
      <c r="Q485" s="15">
        <f>IF($A485="","",IF(OR($J485=INDEX(Outcomes,2),$J485=INDEX(Outcomes,3)),1,0))</f>
        <v/>
      </c>
    </row>
    <row r="486">
      <c r="A486" s="12" t="n">
        <v>46280</v>
      </c>
      <c r="B486" s="4" t="inlineStr">
        <is>
          <t>وعد الأحمد</t>
        </is>
      </c>
      <c r="C486" s="4" t="inlineStr">
        <is>
          <t>054 253 3246</t>
        </is>
      </c>
      <c r="D486" s="4" t="inlineStr">
        <is>
          <t>د. ليلى القحطاني</t>
        </is>
      </c>
      <c r="E486" s="4" t="inlineStr">
        <is>
          <t>جلسة علاج طبيعي</t>
        </is>
      </c>
      <c r="F486" s="4" t="inlineStr">
        <is>
          <t>واتساب</t>
        </is>
      </c>
      <c r="G486" s="4" t="inlineStr">
        <is>
          <t>نعم</t>
        </is>
      </c>
      <c r="H486" s="4" t="inlineStr">
        <is>
          <t>لا</t>
        </is>
      </c>
      <c r="I486" s="4" t="inlineStr">
        <is>
          <t>لا</t>
        </is>
      </c>
      <c r="J486" s="4" t="inlineStr">
        <is>
          <t>إلغاء متأخر</t>
        </is>
      </c>
      <c r="K486" s="12" t="n"/>
      <c r="L486" s="13" t="n"/>
      <c r="M486" s="7">
        <f>IF($A486="","",INDEX(DayNames,WEEKDAY($A486,2)))</f>
        <v/>
      </c>
      <c r="N486" s="7">
        <f>IF($A486="","",IF(AND($G486="نعم",$H486="نعم"),INDEX(Reminders,4),IF($G486="نعم",INDEX(Reminders,2),IF($H486="نعم",INDEX(Reminders,3),INDEX(Reminders,1)))))</f>
        <v/>
      </c>
      <c r="O486" s="14">
        <f>IF($A486="","",$A486-WEEKDAY($A486,1)+1)</f>
        <v/>
      </c>
      <c r="P486" s="15">
        <f>IF($A486="","",IF($J486=INDEX(Outcomes,2),1,0))</f>
        <v/>
      </c>
      <c r="Q486" s="15">
        <f>IF($A486="","",IF(OR($J486=INDEX(Outcomes,2),$J486=INDEX(Outcomes,3)),1,0))</f>
        <v/>
      </c>
    </row>
    <row r="487">
      <c r="A487" s="12" t="n">
        <v>46280</v>
      </c>
      <c r="B487" s="4" t="inlineStr">
        <is>
          <t>حسام المحمدي</t>
        </is>
      </c>
      <c r="C487" s="4" t="inlineStr">
        <is>
          <t>053 601 9262</t>
        </is>
      </c>
      <c r="D487" s="4" t="inlineStr">
        <is>
          <t>د. نورة السبيعي</t>
        </is>
      </c>
      <c r="E487" s="4" t="inlineStr">
        <is>
          <t>بوتوكس</t>
        </is>
      </c>
      <c r="F487" s="4" t="inlineStr">
        <is>
          <t>واتساب</t>
        </is>
      </c>
      <c r="G487" s="4" t="inlineStr">
        <is>
          <t>نعم</t>
        </is>
      </c>
      <c r="H487" s="4" t="inlineStr">
        <is>
          <t>لا</t>
        </is>
      </c>
      <c r="I487" s="4" t="inlineStr">
        <is>
          <t>نعم</t>
        </is>
      </c>
      <c r="J487" s="4" t="inlineStr">
        <is>
          <t>حضر</t>
        </is>
      </c>
      <c r="K487" s="12" t="n"/>
      <c r="L487" s="13" t="n"/>
      <c r="M487" s="7">
        <f>IF($A487="","",INDEX(DayNames,WEEKDAY($A487,2)))</f>
        <v/>
      </c>
      <c r="N487" s="7">
        <f>IF($A487="","",IF(AND($G487="نعم",$H487="نعم"),INDEX(Reminders,4),IF($G487="نعم",INDEX(Reminders,2),IF($H487="نعم",INDEX(Reminders,3),INDEX(Reminders,1)))))</f>
        <v/>
      </c>
      <c r="O487" s="14">
        <f>IF($A487="","",$A487-WEEKDAY($A487,1)+1)</f>
        <v/>
      </c>
      <c r="P487" s="15">
        <f>IF($A487="","",IF($J487=INDEX(Outcomes,2),1,0))</f>
        <v/>
      </c>
      <c r="Q487" s="15">
        <f>IF($A487="","",IF(OR($J487=INDEX(Outcomes,2),$J487=INDEX(Outcomes,3)),1,0))</f>
        <v/>
      </c>
    </row>
    <row r="488">
      <c r="A488" s="12" t="n">
        <v>46281</v>
      </c>
      <c r="B488" s="4" t="inlineStr">
        <is>
          <t>عادل النفيعي</t>
        </is>
      </c>
      <c r="C488" s="4" t="inlineStr">
        <is>
          <t>055 779 7145</t>
        </is>
      </c>
      <c r="D488" s="4" t="inlineStr">
        <is>
          <t>د. سارة الحربي</t>
        </is>
      </c>
      <c r="E488" s="4" t="inlineStr">
        <is>
          <t>تنظيف بشرة</t>
        </is>
      </c>
      <c r="F488" s="4" t="inlineStr">
        <is>
          <t>هاتف</t>
        </is>
      </c>
      <c r="G488" s="4" t="inlineStr">
        <is>
          <t>نعم</t>
        </is>
      </c>
      <c r="H488" s="4" t="inlineStr">
        <is>
          <t>نعم</t>
        </is>
      </c>
      <c r="I488" s="4" t="inlineStr">
        <is>
          <t>نعم</t>
        </is>
      </c>
      <c r="J488" s="4" t="inlineStr">
        <is>
          <t>حضر</t>
        </is>
      </c>
      <c r="K488" s="12" t="n"/>
      <c r="L488" s="13" t="n"/>
      <c r="M488" s="7">
        <f>IF($A488="","",INDEX(DayNames,WEEKDAY($A488,2)))</f>
        <v/>
      </c>
      <c r="N488" s="7">
        <f>IF($A488="","",IF(AND($G488="نعم",$H488="نعم"),INDEX(Reminders,4),IF($G488="نعم",INDEX(Reminders,2),IF($H488="نعم",INDEX(Reminders,3),INDEX(Reminders,1)))))</f>
        <v/>
      </c>
      <c r="O488" s="14">
        <f>IF($A488="","",$A488-WEEKDAY($A488,1)+1)</f>
        <v/>
      </c>
      <c r="P488" s="15">
        <f>IF($A488="","",IF($J488=INDEX(Outcomes,2),1,0))</f>
        <v/>
      </c>
      <c r="Q488" s="15">
        <f>IF($A488="","",IF(OR($J488=INDEX(Outcomes,2),$J488=INDEX(Outcomes,3)),1,0))</f>
        <v/>
      </c>
    </row>
    <row r="489">
      <c r="A489" s="12" t="n">
        <v>46281</v>
      </c>
      <c r="B489" s="4" t="inlineStr">
        <is>
          <t>فيصل المري</t>
        </is>
      </c>
      <c r="C489" s="4" t="inlineStr">
        <is>
          <t>053 896 8218</t>
        </is>
      </c>
      <c r="D489" s="4" t="inlineStr">
        <is>
          <t>د. ليلى القحطاني</t>
        </is>
      </c>
      <c r="E489" s="4" t="inlineStr">
        <is>
          <t>جلسة علاج طبيعي</t>
        </is>
      </c>
      <c r="F489" s="4" t="inlineStr">
        <is>
          <t>إنستغرام</t>
        </is>
      </c>
      <c r="G489" s="4" t="inlineStr">
        <is>
          <t>نعم</t>
        </is>
      </c>
      <c r="H489" s="4" t="inlineStr">
        <is>
          <t>نعم</t>
        </is>
      </c>
      <c r="I489" s="4" t="inlineStr">
        <is>
          <t>نعم</t>
        </is>
      </c>
      <c r="J489" s="4" t="inlineStr">
        <is>
          <t>حضر</t>
        </is>
      </c>
      <c r="K489" s="12" t="n"/>
      <c r="L489" s="13" t="n"/>
      <c r="M489" s="7">
        <f>IF($A489="","",INDEX(DayNames,WEEKDAY($A489,2)))</f>
        <v/>
      </c>
      <c r="N489" s="7">
        <f>IF($A489="","",IF(AND($G489="نعم",$H489="نعم"),INDEX(Reminders,4),IF($G489="نعم",INDEX(Reminders,2),IF($H489="نعم",INDEX(Reminders,3),INDEX(Reminders,1)))))</f>
        <v/>
      </c>
      <c r="O489" s="14">
        <f>IF($A489="","",$A489-WEEKDAY($A489,1)+1)</f>
        <v/>
      </c>
      <c r="P489" s="15">
        <f>IF($A489="","",IF($J489=INDEX(Outcomes,2),1,0))</f>
        <v/>
      </c>
      <c r="Q489" s="15">
        <f>IF($A489="","",IF(OR($J489=INDEX(Outcomes,2),$J489=INDEX(Outcomes,3)),1,0))</f>
        <v/>
      </c>
    </row>
    <row r="490">
      <c r="A490" s="12" t="n">
        <v>46281</v>
      </c>
      <c r="B490" s="4" t="inlineStr">
        <is>
          <t>روان الشهري</t>
        </is>
      </c>
      <c r="C490" s="4" t="inlineStr">
        <is>
          <t>053 808 8577</t>
        </is>
      </c>
      <c r="D490" s="4" t="inlineStr">
        <is>
          <t>د. سارة الحربي</t>
        </is>
      </c>
      <c r="E490" s="4" t="inlineStr">
        <is>
          <t>كشف متابعة</t>
        </is>
      </c>
      <c r="F490" s="4" t="inlineStr">
        <is>
          <t>إنستغرام</t>
        </is>
      </c>
      <c r="G490" s="4" t="inlineStr">
        <is>
          <t>نعم</t>
        </is>
      </c>
      <c r="H490" s="4" t="inlineStr">
        <is>
          <t>نعم</t>
        </is>
      </c>
      <c r="I490" s="4" t="inlineStr">
        <is>
          <t>نعم</t>
        </is>
      </c>
      <c r="J490" s="4" t="inlineStr">
        <is>
          <t>حضر</t>
        </is>
      </c>
      <c r="K490" s="12" t="n"/>
      <c r="L490" s="13" t="n"/>
      <c r="M490" s="7">
        <f>IF($A490="","",INDEX(DayNames,WEEKDAY($A490,2)))</f>
        <v/>
      </c>
      <c r="N490" s="7">
        <f>IF($A490="","",IF(AND($G490="نعم",$H490="نعم"),INDEX(Reminders,4),IF($G490="نعم",INDEX(Reminders,2),IF($H490="نعم",INDEX(Reminders,3),INDEX(Reminders,1)))))</f>
        <v/>
      </c>
      <c r="O490" s="14">
        <f>IF($A490="","",$A490-WEEKDAY($A490,1)+1)</f>
        <v/>
      </c>
      <c r="P490" s="15">
        <f>IF($A490="","",IF($J490=INDEX(Outcomes,2),1,0))</f>
        <v/>
      </c>
      <c r="Q490" s="15">
        <f>IF($A490="","",IF(OR($J490=INDEX(Outcomes,2),$J490=INDEX(Outcomes,3)),1,0))</f>
        <v/>
      </c>
    </row>
    <row r="491">
      <c r="A491" s="12" t="n">
        <v>46281</v>
      </c>
      <c r="B491" s="4" t="inlineStr">
        <is>
          <t>شذى الحربي</t>
        </is>
      </c>
      <c r="C491" s="4" t="inlineStr">
        <is>
          <t>050 827 8493</t>
        </is>
      </c>
      <c r="D491" s="4" t="inlineStr">
        <is>
          <t>د. محمد عادل</t>
        </is>
      </c>
      <c r="E491" s="4" t="inlineStr">
        <is>
          <t>بوتوكس</t>
        </is>
      </c>
      <c r="F491" s="4" t="inlineStr">
        <is>
          <t>هاتف</t>
        </is>
      </c>
      <c r="G491" s="4" t="inlineStr">
        <is>
          <t>نعم</t>
        </is>
      </c>
      <c r="H491" s="4" t="inlineStr">
        <is>
          <t>نعم</t>
        </is>
      </c>
      <c r="I491" s="4" t="inlineStr">
        <is>
          <t>نعم</t>
        </is>
      </c>
      <c r="J491" s="4" t="inlineStr">
        <is>
          <t>حضر</t>
        </is>
      </c>
      <c r="K491" s="12" t="n"/>
      <c r="L491" s="13" t="n"/>
      <c r="M491" s="7">
        <f>IF($A491="","",INDEX(DayNames,WEEKDAY($A491,2)))</f>
        <v/>
      </c>
      <c r="N491" s="7">
        <f>IF($A491="","",IF(AND($G491="نعم",$H491="نعم"),INDEX(Reminders,4),IF($G491="نعم",INDEX(Reminders,2),IF($H491="نعم",INDEX(Reminders,3),INDEX(Reminders,1)))))</f>
        <v/>
      </c>
      <c r="O491" s="14">
        <f>IF($A491="","",$A491-WEEKDAY($A491,1)+1)</f>
        <v/>
      </c>
      <c r="P491" s="15">
        <f>IF($A491="","",IF($J491=INDEX(Outcomes,2),1,0))</f>
        <v/>
      </c>
      <c r="Q491" s="15">
        <f>IF($A491="","",IF(OR($J491=INDEX(Outcomes,2),$J491=INDEX(Outcomes,3)),1,0))</f>
        <v/>
      </c>
    </row>
    <row r="492">
      <c r="A492" s="12" t="n">
        <v>46281</v>
      </c>
      <c r="B492" s="4" t="inlineStr">
        <is>
          <t>وعد الأحمد</t>
        </is>
      </c>
      <c r="C492" s="4" t="inlineStr">
        <is>
          <t>055 279 7045</t>
        </is>
      </c>
      <c r="D492" s="4" t="inlineStr">
        <is>
          <t>د. محمد عادل</t>
        </is>
      </c>
      <c r="E492" s="4" t="inlineStr">
        <is>
          <t>حقن فيلر</t>
        </is>
      </c>
      <c r="F492" s="4" t="inlineStr">
        <is>
          <t>واتساب</t>
        </is>
      </c>
      <c r="G492" s="4" t="inlineStr">
        <is>
          <t>نعم</t>
        </is>
      </c>
      <c r="H492" s="4" t="inlineStr">
        <is>
          <t>نعم</t>
        </is>
      </c>
      <c r="I492" s="4" t="inlineStr">
        <is>
          <t>لا</t>
        </is>
      </c>
      <c r="J492" s="4" t="inlineStr">
        <is>
          <t>حضر</t>
        </is>
      </c>
      <c r="K492" s="12" t="n"/>
      <c r="L492" s="13" t="n"/>
      <c r="M492" s="7">
        <f>IF($A492="","",INDEX(DayNames,WEEKDAY($A492,2)))</f>
        <v/>
      </c>
      <c r="N492" s="7">
        <f>IF($A492="","",IF(AND($G492="نعم",$H492="نعم"),INDEX(Reminders,4),IF($G492="نعم",INDEX(Reminders,2),IF($H492="نعم",INDEX(Reminders,3),INDEX(Reminders,1)))))</f>
        <v/>
      </c>
      <c r="O492" s="14">
        <f>IF($A492="","",$A492-WEEKDAY($A492,1)+1)</f>
        <v/>
      </c>
      <c r="P492" s="15">
        <f>IF($A492="","",IF($J492=INDEX(Outcomes,2),1,0))</f>
        <v/>
      </c>
      <c r="Q492" s="15">
        <f>IF($A492="","",IF(OR($J492=INDEX(Outcomes,2),$J492=INDEX(Outcomes,3)),1,0))</f>
        <v/>
      </c>
    </row>
    <row r="493">
      <c r="A493" s="12" t="n">
        <v>46281</v>
      </c>
      <c r="B493" s="4" t="inlineStr">
        <is>
          <t>عادل النفيعي</t>
        </is>
      </c>
      <c r="C493" s="4" t="inlineStr">
        <is>
          <t>054 210 1777</t>
        </is>
      </c>
      <c r="D493" s="4" t="inlineStr">
        <is>
          <t>د. سارة الحربي</t>
        </is>
      </c>
      <c r="E493" s="4" t="inlineStr">
        <is>
          <t>كشف متابعة</t>
        </is>
      </c>
      <c r="F493" s="4" t="inlineStr">
        <is>
          <t>الموقع الإلكتروني</t>
        </is>
      </c>
      <c r="G493" s="4" t="inlineStr">
        <is>
          <t>نعم</t>
        </is>
      </c>
      <c r="H493" s="4" t="inlineStr">
        <is>
          <t>نعم</t>
        </is>
      </c>
      <c r="I493" s="4" t="inlineStr">
        <is>
          <t>نعم</t>
        </is>
      </c>
      <c r="J493" s="4" t="inlineStr">
        <is>
          <t>حضر</t>
        </is>
      </c>
      <c r="K493" s="12" t="n"/>
      <c r="L493" s="13" t="n"/>
      <c r="M493" s="7">
        <f>IF($A493="","",INDEX(DayNames,WEEKDAY($A493,2)))</f>
        <v/>
      </c>
      <c r="N493" s="7">
        <f>IF($A493="","",IF(AND($G493="نعم",$H493="نعم"),INDEX(Reminders,4),IF($G493="نعم",INDEX(Reminders,2),IF($H493="نعم",INDEX(Reminders,3),INDEX(Reminders,1)))))</f>
        <v/>
      </c>
      <c r="O493" s="14">
        <f>IF($A493="","",$A493-WEEKDAY($A493,1)+1)</f>
        <v/>
      </c>
      <c r="P493" s="15">
        <f>IF($A493="","",IF($J493=INDEX(Outcomes,2),1,0))</f>
        <v/>
      </c>
      <c r="Q493" s="15">
        <f>IF($A493="","",IF(OR($J493=INDEX(Outcomes,2),$J493=INDEX(Outcomes,3)),1,0))</f>
        <v/>
      </c>
    </row>
    <row r="494">
      <c r="A494" s="12" t="n">
        <v>46281</v>
      </c>
      <c r="B494" s="4" t="inlineStr">
        <is>
          <t>طلال العوفي</t>
        </is>
      </c>
      <c r="C494" s="4" t="inlineStr">
        <is>
          <t>053 869 4710</t>
        </is>
      </c>
      <c r="D494" s="4" t="inlineStr">
        <is>
          <t>د. أحمد منصور</t>
        </is>
      </c>
      <c r="E494" s="4" t="inlineStr">
        <is>
          <t>جلسة علاج طبيعي</t>
        </is>
      </c>
      <c r="F494" s="4" t="inlineStr">
        <is>
          <t>تحويل من طبيب</t>
        </is>
      </c>
      <c r="G494" s="4" t="inlineStr">
        <is>
          <t>نعم</t>
        </is>
      </c>
      <c r="H494" s="4" t="inlineStr">
        <is>
          <t>نعم</t>
        </is>
      </c>
      <c r="I494" s="4" t="inlineStr">
        <is>
          <t>نعم</t>
        </is>
      </c>
      <c r="J494" s="4" t="inlineStr">
        <is>
          <t>حضر</t>
        </is>
      </c>
      <c r="K494" s="12" t="n"/>
      <c r="L494" s="13" t="n"/>
      <c r="M494" s="7">
        <f>IF($A494="","",INDEX(DayNames,WEEKDAY($A494,2)))</f>
        <v/>
      </c>
      <c r="N494" s="7">
        <f>IF($A494="","",IF(AND($G494="نعم",$H494="نعم"),INDEX(Reminders,4),IF($G494="نعم",INDEX(Reminders,2),IF($H494="نعم",INDEX(Reminders,3),INDEX(Reminders,1)))))</f>
        <v/>
      </c>
      <c r="O494" s="14">
        <f>IF($A494="","",$A494-WEEKDAY($A494,1)+1)</f>
        <v/>
      </c>
      <c r="P494" s="15">
        <f>IF($A494="","",IF($J494=INDEX(Outcomes,2),1,0))</f>
        <v/>
      </c>
      <c r="Q494" s="15">
        <f>IF($A494="","",IF(OR($J494=INDEX(Outcomes,2),$J494=INDEX(Outcomes,3)),1,0))</f>
        <v/>
      </c>
    </row>
    <row r="495">
      <c r="A495" s="12" t="n">
        <v>46281</v>
      </c>
      <c r="B495" s="4" t="inlineStr">
        <is>
          <t>إبراهيم الشايع</t>
        </is>
      </c>
      <c r="C495" s="4" t="inlineStr">
        <is>
          <t>054 888 4239</t>
        </is>
      </c>
      <c r="D495" s="4" t="inlineStr">
        <is>
          <t>د. ليلى القحطاني</t>
        </is>
      </c>
      <c r="E495" s="4" t="inlineStr">
        <is>
          <t>كشف متابعة</t>
        </is>
      </c>
      <c r="F495" s="4" t="inlineStr">
        <is>
          <t>واتساب</t>
        </is>
      </c>
      <c r="G495" s="4" t="inlineStr">
        <is>
          <t>نعم</t>
        </is>
      </c>
      <c r="H495" s="4" t="inlineStr">
        <is>
          <t>نعم</t>
        </is>
      </c>
      <c r="I495" s="4" t="inlineStr">
        <is>
          <t>نعم</t>
        </is>
      </c>
      <c r="J495" s="4" t="inlineStr">
        <is>
          <t>حضر</t>
        </is>
      </c>
      <c r="K495" s="12" t="n"/>
      <c r="L495" s="13" t="n"/>
      <c r="M495" s="7">
        <f>IF($A495="","",INDEX(DayNames,WEEKDAY($A495,2)))</f>
        <v/>
      </c>
      <c r="N495" s="7">
        <f>IF($A495="","",IF(AND($G495="نعم",$H495="نعم"),INDEX(Reminders,4),IF($G495="نعم",INDEX(Reminders,2),IF($H495="نعم",INDEX(Reminders,3),INDEX(Reminders,1)))))</f>
        <v/>
      </c>
      <c r="O495" s="14">
        <f>IF($A495="","",$A495-WEEKDAY($A495,1)+1)</f>
        <v/>
      </c>
      <c r="P495" s="15">
        <f>IF($A495="","",IF($J495=INDEX(Outcomes,2),1,0))</f>
        <v/>
      </c>
      <c r="Q495" s="15">
        <f>IF($A495="","",IF(OR($J495=INDEX(Outcomes,2),$J495=INDEX(Outcomes,3)),1,0))</f>
        <v/>
      </c>
    </row>
    <row r="496">
      <c r="A496" s="12" t="n">
        <v>46281</v>
      </c>
      <c r="B496" s="4" t="inlineStr">
        <is>
          <t>العنود الرويلي</t>
        </is>
      </c>
      <c r="C496" s="4" t="inlineStr">
        <is>
          <t>050 729 4710</t>
        </is>
      </c>
      <c r="D496" s="4" t="inlineStr">
        <is>
          <t>د. سارة الحربي</t>
        </is>
      </c>
      <c r="E496" s="4" t="inlineStr">
        <is>
          <t>كشف استشاري</t>
        </is>
      </c>
      <c r="F496" s="4" t="inlineStr">
        <is>
          <t>إنستغرام</t>
        </is>
      </c>
      <c r="G496" s="4" t="inlineStr">
        <is>
          <t>نعم</t>
        </is>
      </c>
      <c r="H496" s="4" t="inlineStr">
        <is>
          <t>نعم</t>
        </is>
      </c>
      <c r="I496" s="4" t="inlineStr">
        <is>
          <t>نعم</t>
        </is>
      </c>
      <c r="J496" s="4" t="inlineStr">
        <is>
          <t>حضر</t>
        </is>
      </c>
      <c r="K496" s="12" t="n"/>
      <c r="L496" s="13" t="n"/>
      <c r="M496" s="7">
        <f>IF($A496="","",INDEX(DayNames,WEEKDAY($A496,2)))</f>
        <v/>
      </c>
      <c r="N496" s="7">
        <f>IF($A496="","",IF(AND($G496="نعم",$H496="نعم"),INDEX(Reminders,4),IF($G496="نعم",INDEX(Reminders,2),IF($H496="نعم",INDEX(Reminders,3),INDEX(Reminders,1)))))</f>
        <v/>
      </c>
      <c r="O496" s="14">
        <f>IF($A496="","",$A496-WEEKDAY($A496,1)+1)</f>
        <v/>
      </c>
      <c r="P496" s="15">
        <f>IF($A496="","",IF($J496=INDEX(Outcomes,2),1,0))</f>
        <v/>
      </c>
      <c r="Q496" s="15">
        <f>IF($A496="","",IF(OR($J496=INDEX(Outcomes,2),$J496=INDEX(Outcomes,3)),1,0))</f>
        <v/>
      </c>
    </row>
    <row r="497">
      <c r="A497" s="12" t="n">
        <v>46281</v>
      </c>
      <c r="B497" s="4" t="inlineStr">
        <is>
          <t>تهاني الزامل</t>
        </is>
      </c>
      <c r="C497" s="4" t="inlineStr">
        <is>
          <t>050 298 2243</t>
        </is>
      </c>
      <c r="D497" s="4" t="inlineStr">
        <is>
          <t>د. نورة السبيعي</t>
        </is>
      </c>
      <c r="E497" s="4" t="inlineStr">
        <is>
          <t>جلسة علاج طبيعي</t>
        </is>
      </c>
      <c r="F497" s="4" t="inlineStr">
        <is>
          <t>إنستغرام</t>
        </is>
      </c>
      <c r="G497" s="4" t="inlineStr">
        <is>
          <t>نعم</t>
        </is>
      </c>
      <c r="H497" s="4" t="inlineStr">
        <is>
          <t>نعم</t>
        </is>
      </c>
      <c r="I497" s="4" t="inlineStr">
        <is>
          <t>نعم</t>
        </is>
      </c>
      <c r="J497" s="4" t="inlineStr">
        <is>
          <t>حضر</t>
        </is>
      </c>
      <c r="K497" s="12" t="n"/>
      <c r="L497" s="13" t="n"/>
      <c r="M497" s="7">
        <f>IF($A497="","",INDEX(DayNames,WEEKDAY($A497,2)))</f>
        <v/>
      </c>
      <c r="N497" s="7">
        <f>IF($A497="","",IF(AND($G497="نعم",$H497="نعم"),INDEX(Reminders,4),IF($G497="نعم",INDEX(Reminders,2),IF($H497="نعم",INDEX(Reminders,3),INDEX(Reminders,1)))))</f>
        <v/>
      </c>
      <c r="O497" s="14">
        <f>IF($A497="","",$A497-WEEKDAY($A497,1)+1)</f>
        <v/>
      </c>
      <c r="P497" s="15">
        <f>IF($A497="","",IF($J497=INDEX(Outcomes,2),1,0))</f>
        <v/>
      </c>
      <c r="Q497" s="15">
        <f>IF($A497="","",IF(OR($J497=INDEX(Outcomes,2),$J497=INDEX(Outcomes,3)),1,0))</f>
        <v/>
      </c>
    </row>
    <row r="498">
      <c r="A498" s="12" t="n">
        <v>46281</v>
      </c>
      <c r="B498" s="4" t="inlineStr">
        <is>
          <t>ريناد الجبر</t>
        </is>
      </c>
      <c r="C498" s="4" t="inlineStr">
        <is>
          <t>055 693 6739</t>
        </is>
      </c>
      <c r="D498" s="4" t="inlineStr">
        <is>
          <t>د. نورة السبيعي</t>
        </is>
      </c>
      <c r="E498" s="4" t="inlineStr">
        <is>
          <t>جلسة ليزر</t>
        </is>
      </c>
      <c r="F498" s="4" t="inlineStr">
        <is>
          <t>هاتف</t>
        </is>
      </c>
      <c r="G498" s="4" t="inlineStr">
        <is>
          <t>نعم</t>
        </is>
      </c>
      <c r="H498" s="4" t="inlineStr">
        <is>
          <t>نعم</t>
        </is>
      </c>
      <c r="I498" s="4" t="inlineStr">
        <is>
          <t>لا</t>
        </is>
      </c>
      <c r="J498" s="4" t="inlineStr">
        <is>
          <t>حضر</t>
        </is>
      </c>
      <c r="K498" s="12" t="n"/>
      <c r="L498" s="13" t="n"/>
      <c r="M498" s="7">
        <f>IF($A498="","",INDEX(DayNames,WEEKDAY($A498,2)))</f>
        <v/>
      </c>
      <c r="N498" s="7">
        <f>IF($A498="","",IF(AND($G498="نعم",$H498="نعم"),INDEX(Reminders,4),IF($G498="نعم",INDEX(Reminders,2),IF($H498="نعم",INDEX(Reminders,3),INDEX(Reminders,1)))))</f>
        <v/>
      </c>
      <c r="O498" s="14">
        <f>IF($A498="","",$A498-WEEKDAY($A498,1)+1)</f>
        <v/>
      </c>
      <c r="P498" s="15">
        <f>IF($A498="","",IF($J498=INDEX(Outcomes,2),1,0))</f>
        <v/>
      </c>
      <c r="Q498" s="15">
        <f>IF($A498="","",IF(OR($J498=INDEX(Outcomes,2),$J498=INDEX(Outcomes,3)),1,0))</f>
        <v/>
      </c>
    </row>
    <row r="499">
      <c r="A499" s="12" t="n">
        <v>46282</v>
      </c>
      <c r="B499" s="4" t="inlineStr">
        <is>
          <t>مها السديري</t>
        </is>
      </c>
      <c r="C499" s="4" t="inlineStr">
        <is>
          <t>053 539 3510</t>
        </is>
      </c>
      <c r="D499" s="4" t="inlineStr">
        <is>
          <t>د. محمد عادل</t>
        </is>
      </c>
      <c r="E499" s="4" t="inlineStr">
        <is>
          <t>كشف استشاري</t>
        </is>
      </c>
      <c r="F499" s="4" t="inlineStr">
        <is>
          <t>هاتف</t>
        </is>
      </c>
      <c r="G499" s="4" t="inlineStr">
        <is>
          <t>نعم</t>
        </is>
      </c>
      <c r="H499" s="4" t="inlineStr">
        <is>
          <t>نعم</t>
        </is>
      </c>
      <c r="I499" s="4" t="inlineStr">
        <is>
          <t>نعم</t>
        </is>
      </c>
      <c r="J499" s="4" t="inlineStr">
        <is>
          <t>حضر</t>
        </is>
      </c>
      <c r="K499" s="12" t="n"/>
      <c r="L499" s="13" t="n"/>
      <c r="M499" s="7">
        <f>IF($A499="","",INDEX(DayNames,WEEKDAY($A499,2)))</f>
        <v/>
      </c>
      <c r="N499" s="7">
        <f>IF($A499="","",IF(AND($G499="نعم",$H499="نعم"),INDEX(Reminders,4),IF($G499="نعم",INDEX(Reminders,2),IF($H499="نعم",INDEX(Reminders,3),INDEX(Reminders,1)))))</f>
        <v/>
      </c>
      <c r="O499" s="14">
        <f>IF($A499="","",$A499-WEEKDAY($A499,1)+1)</f>
        <v/>
      </c>
      <c r="P499" s="15">
        <f>IF($A499="","",IF($J499=INDEX(Outcomes,2),1,0))</f>
        <v/>
      </c>
      <c r="Q499" s="15">
        <f>IF($A499="","",IF(OR($J499=INDEX(Outcomes,2),$J499=INDEX(Outcomes,3)),1,0))</f>
        <v/>
      </c>
    </row>
    <row r="500">
      <c r="A500" s="12" t="n">
        <v>46282</v>
      </c>
      <c r="B500" s="4" t="inlineStr">
        <is>
          <t>جواهر الحمدان</t>
        </is>
      </c>
      <c r="C500" s="4" t="inlineStr">
        <is>
          <t>054 679 6414</t>
        </is>
      </c>
      <c r="D500" s="4" t="inlineStr">
        <is>
          <t>د. سارة الحربي</t>
        </is>
      </c>
      <c r="E500" s="4" t="inlineStr">
        <is>
          <t>كشف متابعة</t>
        </is>
      </c>
      <c r="F500" s="4" t="inlineStr">
        <is>
          <t>الموقع الإلكتروني</t>
        </is>
      </c>
      <c r="G500" s="4" t="inlineStr">
        <is>
          <t>نعم</t>
        </is>
      </c>
      <c r="H500" s="4" t="inlineStr">
        <is>
          <t>نعم</t>
        </is>
      </c>
      <c r="I500" s="4" t="inlineStr">
        <is>
          <t>لا</t>
        </is>
      </c>
      <c r="J500" s="4" t="inlineStr">
        <is>
          <t>حضر</t>
        </is>
      </c>
      <c r="K500" s="12" t="n"/>
      <c r="L500" s="13" t="n"/>
      <c r="M500" s="7">
        <f>IF($A500="","",INDEX(DayNames,WEEKDAY($A500,2)))</f>
        <v/>
      </c>
      <c r="N500" s="7">
        <f>IF($A500="","",IF(AND($G500="نعم",$H500="نعم"),INDEX(Reminders,4),IF($G500="نعم",INDEX(Reminders,2),IF($H500="نعم",INDEX(Reminders,3),INDEX(Reminders,1)))))</f>
        <v/>
      </c>
      <c r="O500" s="14">
        <f>IF($A500="","",$A500-WEEKDAY($A500,1)+1)</f>
        <v/>
      </c>
      <c r="P500" s="15">
        <f>IF($A500="","",IF($J500=INDEX(Outcomes,2),1,0))</f>
        <v/>
      </c>
      <c r="Q500" s="15">
        <f>IF($A500="","",IF(OR($J500=INDEX(Outcomes,2),$J500=INDEX(Outcomes,3)),1,0))</f>
        <v/>
      </c>
    </row>
    <row r="501">
      <c r="A501" s="12" t="n">
        <v>46282</v>
      </c>
      <c r="B501" s="4" t="inlineStr">
        <is>
          <t>سامي الغنام</t>
        </is>
      </c>
      <c r="C501" s="4" t="inlineStr">
        <is>
          <t>050 887 8280</t>
        </is>
      </c>
      <c r="D501" s="4" t="inlineStr">
        <is>
          <t>د. أحمد منصور</t>
        </is>
      </c>
      <c r="E501" s="4" t="inlineStr">
        <is>
          <t>جلسة ليزر</t>
        </is>
      </c>
      <c r="F501" s="4" t="inlineStr">
        <is>
          <t>واتساب</t>
        </is>
      </c>
      <c r="G501" s="4" t="inlineStr">
        <is>
          <t>نعم</t>
        </is>
      </c>
      <c r="H501" s="4" t="inlineStr">
        <is>
          <t>نعم</t>
        </is>
      </c>
      <c r="I501" s="4" t="inlineStr">
        <is>
          <t>نعم</t>
        </is>
      </c>
      <c r="J501" s="4" t="inlineStr">
        <is>
          <t>حضر</t>
        </is>
      </c>
      <c r="K501" s="12" t="n"/>
      <c r="L501" s="13" t="n"/>
      <c r="M501" s="7">
        <f>IF($A501="","",INDEX(DayNames,WEEKDAY($A501,2)))</f>
        <v/>
      </c>
      <c r="N501" s="7">
        <f>IF($A501="","",IF(AND($G501="نعم",$H501="نعم"),INDEX(Reminders,4),IF($G501="نعم",INDEX(Reminders,2),IF($H501="نعم",INDEX(Reminders,3),INDEX(Reminders,1)))))</f>
        <v/>
      </c>
      <c r="O501" s="14">
        <f>IF($A501="","",$A501-WEEKDAY($A501,1)+1)</f>
        <v/>
      </c>
      <c r="P501" s="15">
        <f>IF($A501="","",IF($J501=INDEX(Outcomes,2),1,0))</f>
        <v/>
      </c>
      <c r="Q501" s="15">
        <f>IF($A501="","",IF(OR($J501=INDEX(Outcomes,2),$J501=INDEX(Outcomes,3)),1,0))</f>
        <v/>
      </c>
    </row>
    <row r="502">
      <c r="A502" s="12" t="n">
        <v>46282</v>
      </c>
      <c r="B502" s="4" t="inlineStr">
        <is>
          <t>بشاير اليامي</t>
        </is>
      </c>
      <c r="C502" s="4" t="inlineStr">
        <is>
          <t>055 792 7452</t>
        </is>
      </c>
      <c r="D502" s="4" t="inlineStr">
        <is>
          <t>د. أحمد منصور</t>
        </is>
      </c>
      <c r="E502" s="4" t="inlineStr">
        <is>
          <t>جلسة علاج طبيعي</t>
        </is>
      </c>
      <c r="F502" s="4" t="inlineStr">
        <is>
          <t>الموقع الإلكتروني</t>
        </is>
      </c>
      <c r="G502" s="4" t="inlineStr">
        <is>
          <t>نعم</t>
        </is>
      </c>
      <c r="H502" s="4" t="inlineStr">
        <is>
          <t>نعم</t>
        </is>
      </c>
      <c r="I502" s="4" t="inlineStr">
        <is>
          <t>لا</t>
        </is>
      </c>
      <c r="J502" s="4" t="inlineStr">
        <is>
          <t>حضر</t>
        </is>
      </c>
      <c r="K502" s="12" t="n"/>
      <c r="L502" s="13" t="n"/>
      <c r="M502" s="7">
        <f>IF($A502="","",INDEX(DayNames,WEEKDAY($A502,2)))</f>
        <v/>
      </c>
      <c r="N502" s="7">
        <f>IF($A502="","",IF(AND($G502="نعم",$H502="نعم"),INDEX(Reminders,4),IF($G502="نعم",INDEX(Reminders,2),IF($H502="نعم",INDEX(Reminders,3),INDEX(Reminders,1)))))</f>
        <v/>
      </c>
      <c r="O502" s="14">
        <f>IF($A502="","",$A502-WEEKDAY($A502,1)+1)</f>
        <v/>
      </c>
      <c r="P502" s="15">
        <f>IF($A502="","",IF($J502=INDEX(Outcomes,2),1,0))</f>
        <v/>
      </c>
      <c r="Q502" s="15">
        <f>IF($A502="","",IF(OR($J502=INDEX(Outcomes,2),$J502=INDEX(Outcomes,3)),1,0))</f>
        <v/>
      </c>
    </row>
    <row r="503">
      <c r="A503" s="12" t="n">
        <v>46282</v>
      </c>
      <c r="B503" s="4" t="inlineStr">
        <is>
          <t>سمر العيسى</t>
        </is>
      </c>
      <c r="C503" s="4" t="inlineStr">
        <is>
          <t>054 122 1584</t>
        </is>
      </c>
      <c r="D503" s="4" t="inlineStr">
        <is>
          <t>د. خالد يوسف</t>
        </is>
      </c>
      <c r="E503" s="4" t="inlineStr">
        <is>
          <t>بوتوكس</t>
        </is>
      </c>
      <c r="F503" s="4" t="inlineStr">
        <is>
          <t>واتساب</t>
        </is>
      </c>
      <c r="G503" s="4" t="inlineStr">
        <is>
          <t>نعم</t>
        </is>
      </c>
      <c r="H503" s="4" t="inlineStr">
        <is>
          <t>نعم</t>
        </is>
      </c>
      <c r="I503" s="4" t="inlineStr">
        <is>
          <t>نعم</t>
        </is>
      </c>
      <c r="J503" s="4" t="inlineStr">
        <is>
          <t>حضر</t>
        </is>
      </c>
      <c r="K503" s="12" t="n"/>
      <c r="L503" s="13" t="n"/>
      <c r="M503" s="7">
        <f>IF($A503="","",INDEX(DayNames,WEEKDAY($A503,2)))</f>
        <v/>
      </c>
      <c r="N503" s="7">
        <f>IF($A503="","",IF(AND($G503="نعم",$H503="نعم"),INDEX(Reminders,4),IF($G503="نعم",INDEX(Reminders,2),IF($H503="نعم",INDEX(Reminders,3),INDEX(Reminders,1)))))</f>
        <v/>
      </c>
      <c r="O503" s="14">
        <f>IF($A503="","",$A503-WEEKDAY($A503,1)+1)</f>
        <v/>
      </c>
      <c r="P503" s="15">
        <f>IF($A503="","",IF($J503=INDEX(Outcomes,2),1,0))</f>
        <v/>
      </c>
      <c r="Q503" s="15">
        <f>IF($A503="","",IF(OR($J503=INDEX(Outcomes,2),$J503=INDEX(Outcomes,3)),1,0))</f>
        <v/>
      </c>
    </row>
    <row r="504">
      <c r="A504" s="12" t="n">
        <v>46282</v>
      </c>
      <c r="B504" s="4" t="inlineStr">
        <is>
          <t>سمر العيسى</t>
        </is>
      </c>
      <c r="C504" s="4" t="inlineStr">
        <is>
          <t>050 765 3872</t>
        </is>
      </c>
      <c r="D504" s="4" t="inlineStr">
        <is>
          <t>د. خالد يوسف</t>
        </is>
      </c>
      <c r="E504" s="4" t="inlineStr">
        <is>
          <t>كشف استشاري</t>
        </is>
      </c>
      <c r="F504" s="4" t="inlineStr">
        <is>
          <t>تحويل من طبيب</t>
        </is>
      </c>
      <c r="G504" s="4" t="inlineStr">
        <is>
          <t>نعم</t>
        </is>
      </c>
      <c r="H504" s="4" t="inlineStr">
        <is>
          <t>نعم</t>
        </is>
      </c>
      <c r="I504" s="4" t="inlineStr">
        <is>
          <t>نعم</t>
        </is>
      </c>
      <c r="J504" s="4" t="inlineStr">
        <is>
          <t>حضر</t>
        </is>
      </c>
      <c r="K504" s="12" t="n"/>
      <c r="L504" s="13" t="n"/>
      <c r="M504" s="7">
        <f>IF($A504="","",INDEX(DayNames,WEEKDAY($A504,2)))</f>
        <v/>
      </c>
      <c r="N504" s="7">
        <f>IF($A504="","",IF(AND($G504="نعم",$H504="نعم"),INDEX(Reminders,4),IF($G504="نعم",INDEX(Reminders,2),IF($H504="نعم",INDEX(Reminders,3),INDEX(Reminders,1)))))</f>
        <v/>
      </c>
      <c r="O504" s="14">
        <f>IF($A504="","",$A504-WEEKDAY($A504,1)+1)</f>
        <v/>
      </c>
      <c r="P504" s="15">
        <f>IF($A504="","",IF($J504=INDEX(Outcomes,2),1,0))</f>
        <v/>
      </c>
      <c r="Q504" s="15">
        <f>IF($A504="","",IF(OR($J504=INDEX(Outcomes,2),$J504=INDEX(Outcomes,3)),1,0))</f>
        <v/>
      </c>
    </row>
    <row r="505">
      <c r="A505" s="12" t="n">
        <v>46282</v>
      </c>
      <c r="B505" s="4" t="inlineStr">
        <is>
          <t>مهند البراك</t>
        </is>
      </c>
      <c r="C505" s="4" t="inlineStr">
        <is>
          <t>050 958 5327</t>
        </is>
      </c>
      <c r="D505" s="4" t="inlineStr">
        <is>
          <t>د. ليلى القحطاني</t>
        </is>
      </c>
      <c r="E505" s="4" t="inlineStr">
        <is>
          <t>كشف استشاري</t>
        </is>
      </c>
      <c r="F505" s="4" t="inlineStr">
        <is>
          <t>إنستغرام</t>
        </is>
      </c>
      <c r="G505" s="4" t="inlineStr">
        <is>
          <t>نعم</t>
        </is>
      </c>
      <c r="H505" s="4" t="inlineStr">
        <is>
          <t>نعم</t>
        </is>
      </c>
      <c r="I505" s="4" t="inlineStr">
        <is>
          <t>لا</t>
        </is>
      </c>
      <c r="J505" s="4" t="inlineStr">
        <is>
          <t>غياب</t>
        </is>
      </c>
      <c r="K505" s="12" t="n">
        <v>46291</v>
      </c>
      <c r="L505" s="13" t="n"/>
      <c r="M505" s="7">
        <f>IF($A505="","",INDEX(DayNames,WEEKDAY($A505,2)))</f>
        <v/>
      </c>
      <c r="N505" s="7">
        <f>IF($A505="","",IF(AND($G505="نعم",$H505="نعم"),INDEX(Reminders,4),IF($G505="نعم",INDEX(Reminders,2),IF($H505="نعم",INDEX(Reminders,3),INDEX(Reminders,1)))))</f>
        <v/>
      </c>
      <c r="O505" s="14">
        <f>IF($A505="","",$A505-WEEKDAY($A505,1)+1)</f>
        <v/>
      </c>
      <c r="P505" s="15">
        <f>IF($A505="","",IF($J505=INDEX(Outcomes,2),1,0))</f>
        <v/>
      </c>
      <c r="Q505" s="15">
        <f>IF($A505="","",IF(OR($J505=INDEX(Outcomes,2),$J505=INDEX(Outcomes,3)),1,0))</f>
        <v/>
      </c>
    </row>
    <row r="506">
      <c r="A506" s="12" t="n">
        <v>46282</v>
      </c>
      <c r="B506" s="4" t="inlineStr">
        <is>
          <t>فيصل المري</t>
        </is>
      </c>
      <c r="C506" s="4" t="inlineStr">
        <is>
          <t>053 171 8141</t>
        </is>
      </c>
      <c r="D506" s="4" t="inlineStr">
        <is>
          <t>د. خالد يوسف</t>
        </is>
      </c>
      <c r="E506" s="4" t="inlineStr">
        <is>
          <t>جلسة ليزر</t>
        </is>
      </c>
      <c r="F506" s="4" t="inlineStr">
        <is>
          <t>هاتف</t>
        </is>
      </c>
      <c r="G506" s="4" t="inlineStr">
        <is>
          <t>نعم</t>
        </is>
      </c>
      <c r="H506" s="4" t="inlineStr">
        <is>
          <t>نعم</t>
        </is>
      </c>
      <c r="I506" s="4" t="inlineStr">
        <is>
          <t>لا</t>
        </is>
      </c>
      <c r="J506" s="4" t="inlineStr">
        <is>
          <t>حضر</t>
        </is>
      </c>
      <c r="K506" s="12" t="n"/>
      <c r="L506" s="13" t="n"/>
      <c r="M506" s="7">
        <f>IF($A506="","",INDEX(DayNames,WEEKDAY($A506,2)))</f>
        <v/>
      </c>
      <c r="N506" s="7">
        <f>IF($A506="","",IF(AND($G506="نعم",$H506="نعم"),INDEX(Reminders,4),IF($G506="نعم",INDEX(Reminders,2),IF($H506="نعم",INDEX(Reminders,3),INDEX(Reminders,1)))))</f>
        <v/>
      </c>
      <c r="O506" s="14">
        <f>IF($A506="","",$A506-WEEKDAY($A506,1)+1)</f>
        <v/>
      </c>
      <c r="P506" s="15">
        <f>IF($A506="","",IF($J506=INDEX(Outcomes,2),1,0))</f>
        <v/>
      </c>
      <c r="Q506" s="15">
        <f>IF($A506="","",IF(OR($J506=INDEX(Outcomes,2),$J506=INDEX(Outcomes,3)),1,0))</f>
        <v/>
      </c>
    </row>
    <row r="507">
      <c r="A507" s="12" t="n">
        <v>46282</v>
      </c>
      <c r="B507" s="4" t="inlineStr">
        <is>
          <t>مازن الصالح</t>
        </is>
      </c>
      <c r="C507" s="4" t="inlineStr">
        <is>
          <t>054 807 9415</t>
        </is>
      </c>
      <c r="D507" s="4" t="inlineStr">
        <is>
          <t>د. نورة السبيعي</t>
        </is>
      </c>
      <c r="E507" s="4" t="inlineStr">
        <is>
          <t>كشف متابعة</t>
        </is>
      </c>
      <c r="F507" s="4" t="inlineStr">
        <is>
          <t>الموقع الإلكتروني</t>
        </is>
      </c>
      <c r="G507" s="4" t="inlineStr">
        <is>
          <t>نعم</t>
        </is>
      </c>
      <c r="H507" s="4" t="inlineStr">
        <is>
          <t>نعم</t>
        </is>
      </c>
      <c r="I507" s="4" t="inlineStr">
        <is>
          <t>لا</t>
        </is>
      </c>
      <c r="J507" s="4" t="inlineStr">
        <is>
          <t>حضر</t>
        </is>
      </c>
      <c r="K507" s="12" t="n"/>
      <c r="L507" s="13" t="n"/>
      <c r="M507" s="7">
        <f>IF($A507="","",INDEX(DayNames,WEEKDAY($A507,2)))</f>
        <v/>
      </c>
      <c r="N507" s="7">
        <f>IF($A507="","",IF(AND($G507="نعم",$H507="نعم"),INDEX(Reminders,4),IF($G507="نعم",INDEX(Reminders,2),IF($H507="نعم",INDEX(Reminders,3),INDEX(Reminders,1)))))</f>
        <v/>
      </c>
      <c r="O507" s="14">
        <f>IF($A507="","",$A507-WEEKDAY($A507,1)+1)</f>
        <v/>
      </c>
      <c r="P507" s="15">
        <f>IF($A507="","",IF($J507=INDEX(Outcomes,2),1,0))</f>
        <v/>
      </c>
      <c r="Q507" s="15">
        <f>IF($A507="","",IF(OR($J507=INDEX(Outcomes,2),$J507=INDEX(Outcomes,3)),1,0))</f>
        <v/>
      </c>
    </row>
    <row r="508">
      <c r="A508" s="12" t="n">
        <v>46282</v>
      </c>
      <c r="B508" s="4" t="inlineStr">
        <is>
          <t>وعد الأحمد</t>
        </is>
      </c>
      <c r="C508" s="4" t="inlineStr">
        <is>
          <t>050 777 6266</t>
        </is>
      </c>
      <c r="D508" s="4" t="inlineStr">
        <is>
          <t>د. ليلى القحطاني</t>
        </is>
      </c>
      <c r="E508" s="4" t="inlineStr">
        <is>
          <t>كشف استشاري</t>
        </is>
      </c>
      <c r="F508" s="4" t="inlineStr">
        <is>
          <t>الموقع الإلكتروني</t>
        </is>
      </c>
      <c r="G508" s="4" t="inlineStr">
        <is>
          <t>نعم</t>
        </is>
      </c>
      <c r="H508" s="4" t="inlineStr">
        <is>
          <t>نعم</t>
        </is>
      </c>
      <c r="I508" s="4" t="inlineStr">
        <is>
          <t>لا</t>
        </is>
      </c>
      <c r="J508" s="4" t="inlineStr">
        <is>
          <t>حضر</t>
        </is>
      </c>
      <c r="K508" s="12" t="n"/>
      <c r="L508" s="13" t="n"/>
      <c r="M508" s="7">
        <f>IF($A508="","",INDEX(DayNames,WEEKDAY($A508,2)))</f>
        <v/>
      </c>
      <c r="N508" s="7">
        <f>IF($A508="","",IF(AND($G508="نعم",$H508="نعم"),INDEX(Reminders,4),IF($G508="نعم",INDEX(Reminders,2),IF($H508="نعم",INDEX(Reminders,3),INDEX(Reminders,1)))))</f>
        <v/>
      </c>
      <c r="O508" s="14">
        <f>IF($A508="","",$A508-WEEKDAY($A508,1)+1)</f>
        <v/>
      </c>
      <c r="P508" s="15">
        <f>IF($A508="","",IF($J508=INDEX(Outcomes,2),1,0))</f>
        <v/>
      </c>
      <c r="Q508" s="15">
        <f>IF($A508="","",IF(OR($J508=INDEX(Outcomes,2),$J508=INDEX(Outcomes,3)),1,0))</f>
        <v/>
      </c>
    </row>
    <row r="509">
      <c r="A509" s="12" t="n">
        <v>46282</v>
      </c>
      <c r="B509" s="4" t="inlineStr">
        <is>
          <t>عبدالعزيز الفهد</t>
        </is>
      </c>
      <c r="C509" s="4" t="inlineStr">
        <is>
          <t>054 334 5739</t>
        </is>
      </c>
      <c r="D509" s="4" t="inlineStr">
        <is>
          <t>د. نورة السبيعي</t>
        </is>
      </c>
      <c r="E509" s="4" t="inlineStr">
        <is>
          <t>جلسة علاج طبيعي</t>
        </is>
      </c>
      <c r="F509" s="4" t="inlineStr">
        <is>
          <t>الموقع الإلكتروني</t>
        </is>
      </c>
      <c r="G509" s="4" t="inlineStr">
        <is>
          <t>نعم</t>
        </is>
      </c>
      <c r="H509" s="4" t="inlineStr">
        <is>
          <t>نعم</t>
        </is>
      </c>
      <c r="I509" s="4" t="inlineStr">
        <is>
          <t>لا</t>
        </is>
      </c>
      <c r="J509" s="4" t="inlineStr">
        <is>
          <t>حضر</t>
        </is>
      </c>
      <c r="K509" s="12" t="n"/>
      <c r="L509" s="13" t="n"/>
      <c r="M509" s="7">
        <f>IF($A509="","",INDEX(DayNames,WEEKDAY($A509,2)))</f>
        <v/>
      </c>
      <c r="N509" s="7">
        <f>IF($A509="","",IF(AND($G509="نعم",$H509="نعم"),INDEX(Reminders,4),IF($G509="نعم",INDEX(Reminders,2),IF($H509="نعم",INDEX(Reminders,3),INDEX(Reminders,1)))))</f>
        <v/>
      </c>
      <c r="O509" s="14">
        <f>IF($A509="","",$A509-WEEKDAY($A509,1)+1)</f>
        <v/>
      </c>
      <c r="P509" s="15">
        <f>IF($A509="","",IF($J509=INDEX(Outcomes,2),1,0))</f>
        <v/>
      </c>
      <c r="Q509" s="15">
        <f>IF($A509="","",IF(OR($J509=INDEX(Outcomes,2),$J509=INDEX(Outcomes,3)),1,0))</f>
        <v/>
      </c>
    </row>
    <row r="510">
      <c r="A510" s="12" t="n">
        <v>46282</v>
      </c>
      <c r="B510" s="4" t="inlineStr">
        <is>
          <t>العنود الرويلي</t>
        </is>
      </c>
      <c r="C510" s="4" t="inlineStr">
        <is>
          <t>054 167 8448</t>
        </is>
      </c>
      <c r="D510" s="4" t="inlineStr">
        <is>
          <t>د. خالد يوسف</t>
        </is>
      </c>
      <c r="E510" s="4" t="inlineStr">
        <is>
          <t>حقن فيلر</t>
        </is>
      </c>
      <c r="F510" s="4" t="inlineStr">
        <is>
          <t>واتساب</t>
        </is>
      </c>
      <c r="G510" s="4" t="inlineStr">
        <is>
          <t>نعم</t>
        </is>
      </c>
      <c r="H510" s="4" t="inlineStr">
        <is>
          <t>نعم</t>
        </is>
      </c>
      <c r="I510" s="4" t="inlineStr">
        <is>
          <t>نعم</t>
        </is>
      </c>
      <c r="J510" s="4" t="inlineStr">
        <is>
          <t>حضر</t>
        </is>
      </c>
      <c r="K510" s="12" t="n"/>
      <c r="L510" s="13" t="n"/>
      <c r="M510" s="7">
        <f>IF($A510="","",INDEX(DayNames,WEEKDAY($A510,2)))</f>
        <v/>
      </c>
      <c r="N510" s="7">
        <f>IF($A510="","",IF(AND($G510="نعم",$H510="نعم"),INDEX(Reminders,4),IF($G510="نعم",INDEX(Reminders,2),IF($H510="نعم",INDEX(Reminders,3),INDEX(Reminders,1)))))</f>
        <v/>
      </c>
      <c r="O510" s="14">
        <f>IF($A510="","",$A510-WEEKDAY($A510,1)+1)</f>
        <v/>
      </c>
      <c r="P510" s="15">
        <f>IF($A510="","",IF($J510=INDEX(Outcomes,2),1,0))</f>
        <v/>
      </c>
      <c r="Q510" s="15">
        <f>IF($A510="","",IF(OR($J510=INDEX(Outcomes,2),$J510=INDEX(Outcomes,3)),1,0))</f>
        <v/>
      </c>
    </row>
    <row r="511">
      <c r="A511" s="12" t="n">
        <v>46284</v>
      </c>
      <c r="B511" s="4" t="inlineStr">
        <is>
          <t>شذى الحربي</t>
        </is>
      </c>
      <c r="C511" s="4" t="inlineStr">
        <is>
          <t>050 762 1247</t>
        </is>
      </c>
      <c r="D511" s="4" t="inlineStr">
        <is>
          <t>د. سارة الحربي</t>
        </is>
      </c>
      <c r="E511" s="4" t="inlineStr">
        <is>
          <t>تنظيف بشرة</t>
        </is>
      </c>
      <c r="F511" s="4" t="inlineStr">
        <is>
          <t>إنستغرام</t>
        </is>
      </c>
      <c r="G511" s="4" t="inlineStr">
        <is>
          <t>نعم</t>
        </is>
      </c>
      <c r="H511" s="4" t="inlineStr">
        <is>
          <t>لا</t>
        </is>
      </c>
      <c r="I511" s="4" t="inlineStr">
        <is>
          <t>نعم</t>
        </is>
      </c>
      <c r="J511" s="4" t="inlineStr">
        <is>
          <t>حضر</t>
        </is>
      </c>
      <c r="K511" s="12" t="n"/>
      <c r="L511" s="13" t="n"/>
      <c r="M511" s="7">
        <f>IF($A511="","",INDEX(DayNames,WEEKDAY($A511,2)))</f>
        <v/>
      </c>
      <c r="N511" s="7">
        <f>IF($A511="","",IF(AND($G511="نعم",$H511="نعم"),INDEX(Reminders,4),IF($G511="نعم",INDEX(Reminders,2),IF($H511="نعم",INDEX(Reminders,3),INDEX(Reminders,1)))))</f>
        <v/>
      </c>
      <c r="O511" s="14">
        <f>IF($A511="","",$A511-WEEKDAY($A511,1)+1)</f>
        <v/>
      </c>
      <c r="P511" s="15">
        <f>IF($A511="","",IF($J511=INDEX(Outcomes,2),1,0))</f>
        <v/>
      </c>
      <c r="Q511" s="15">
        <f>IF($A511="","",IF(OR($J511=INDEX(Outcomes,2),$J511=INDEX(Outcomes,3)),1,0))</f>
        <v/>
      </c>
    </row>
    <row r="512">
      <c r="A512" s="12" t="n">
        <v>46284</v>
      </c>
      <c r="B512" s="4" t="inlineStr">
        <is>
          <t>عادل النفيعي</t>
        </is>
      </c>
      <c r="C512" s="4" t="inlineStr">
        <is>
          <t>054 567 7042</t>
        </is>
      </c>
      <c r="D512" s="4" t="inlineStr">
        <is>
          <t>د. محمد عادل</t>
        </is>
      </c>
      <c r="E512" s="4" t="inlineStr">
        <is>
          <t>جلسة علاج طبيعي</t>
        </is>
      </c>
      <c r="F512" s="4" t="inlineStr">
        <is>
          <t>الموقع الإلكتروني</t>
        </is>
      </c>
      <c r="G512" s="4" t="inlineStr">
        <is>
          <t>نعم</t>
        </is>
      </c>
      <c r="H512" s="4" t="inlineStr">
        <is>
          <t>نعم</t>
        </is>
      </c>
      <c r="I512" s="4" t="inlineStr">
        <is>
          <t>نعم</t>
        </is>
      </c>
      <c r="J512" s="4" t="inlineStr">
        <is>
          <t>حضر</t>
        </is>
      </c>
      <c r="K512" s="12" t="n"/>
      <c r="L512" s="13" t="n"/>
      <c r="M512" s="7">
        <f>IF($A512="","",INDEX(DayNames,WEEKDAY($A512,2)))</f>
        <v/>
      </c>
      <c r="N512" s="7">
        <f>IF($A512="","",IF(AND($G512="نعم",$H512="نعم"),INDEX(Reminders,4),IF($G512="نعم",INDEX(Reminders,2),IF($H512="نعم",INDEX(Reminders,3),INDEX(Reminders,1)))))</f>
        <v/>
      </c>
      <c r="O512" s="14">
        <f>IF($A512="","",$A512-WEEKDAY($A512,1)+1)</f>
        <v/>
      </c>
      <c r="P512" s="15">
        <f>IF($A512="","",IF($J512=INDEX(Outcomes,2),1,0))</f>
        <v/>
      </c>
      <c r="Q512" s="15">
        <f>IF($A512="","",IF(OR($J512=INDEX(Outcomes,2),$J512=INDEX(Outcomes,3)),1,0))</f>
        <v/>
      </c>
    </row>
    <row r="513">
      <c r="A513" s="12" t="n">
        <v>46284</v>
      </c>
      <c r="B513" s="4" t="inlineStr">
        <is>
          <t>العنود الرويلي</t>
        </is>
      </c>
      <c r="C513" s="4" t="inlineStr">
        <is>
          <t>055 381 8445</t>
        </is>
      </c>
      <c r="D513" s="4" t="inlineStr">
        <is>
          <t>د. خالد يوسف</t>
        </is>
      </c>
      <c r="E513" s="4" t="inlineStr">
        <is>
          <t>حقن فيلر</t>
        </is>
      </c>
      <c r="F513" s="4" t="inlineStr">
        <is>
          <t>هاتف</t>
        </is>
      </c>
      <c r="G513" s="4" t="inlineStr">
        <is>
          <t>نعم</t>
        </is>
      </c>
      <c r="H513" s="4" t="inlineStr">
        <is>
          <t>نعم</t>
        </is>
      </c>
      <c r="I513" s="4" t="inlineStr">
        <is>
          <t>نعم</t>
        </is>
      </c>
      <c r="J513" s="4" t="inlineStr">
        <is>
          <t>حضر</t>
        </is>
      </c>
      <c r="K513" s="12" t="n"/>
      <c r="L513" s="13" t="n"/>
      <c r="M513" s="7">
        <f>IF($A513="","",INDEX(DayNames,WEEKDAY($A513,2)))</f>
        <v/>
      </c>
      <c r="N513" s="7">
        <f>IF($A513="","",IF(AND($G513="نعم",$H513="نعم"),INDEX(Reminders,4),IF($G513="نعم",INDEX(Reminders,2),IF($H513="نعم",INDEX(Reminders,3),INDEX(Reminders,1)))))</f>
        <v/>
      </c>
      <c r="O513" s="14">
        <f>IF($A513="","",$A513-WEEKDAY($A513,1)+1)</f>
        <v/>
      </c>
      <c r="P513" s="15">
        <f>IF($A513="","",IF($J513=INDEX(Outcomes,2),1,0))</f>
        <v/>
      </c>
      <c r="Q513" s="15">
        <f>IF($A513="","",IF(OR($J513=INDEX(Outcomes,2),$J513=INDEX(Outcomes,3)),1,0))</f>
        <v/>
      </c>
    </row>
    <row r="514">
      <c r="A514" s="12" t="n">
        <v>46284</v>
      </c>
      <c r="B514" s="4" t="inlineStr">
        <is>
          <t>العنود الرويلي</t>
        </is>
      </c>
      <c r="C514" s="4" t="inlineStr">
        <is>
          <t>055 821 6215</t>
        </is>
      </c>
      <c r="D514" s="4" t="inlineStr">
        <is>
          <t>د. ليلى القحطاني</t>
        </is>
      </c>
      <c r="E514" s="4" t="inlineStr">
        <is>
          <t>كشف استشاري</t>
        </is>
      </c>
      <c r="F514" s="4" t="inlineStr">
        <is>
          <t>إنستغرام</t>
        </is>
      </c>
      <c r="G514" s="4" t="inlineStr">
        <is>
          <t>نعم</t>
        </is>
      </c>
      <c r="H514" s="4" t="inlineStr">
        <is>
          <t>نعم</t>
        </is>
      </c>
      <c r="I514" s="4" t="inlineStr">
        <is>
          <t>نعم</t>
        </is>
      </c>
      <c r="J514" s="4" t="inlineStr">
        <is>
          <t>حضر</t>
        </is>
      </c>
      <c r="K514" s="12" t="n"/>
      <c r="L514" s="13" t="n"/>
      <c r="M514" s="7">
        <f>IF($A514="","",INDEX(DayNames,WEEKDAY($A514,2)))</f>
        <v/>
      </c>
      <c r="N514" s="7">
        <f>IF($A514="","",IF(AND($G514="نعم",$H514="نعم"),INDEX(Reminders,4),IF($G514="نعم",INDEX(Reminders,2),IF($H514="نعم",INDEX(Reminders,3),INDEX(Reminders,1)))))</f>
        <v/>
      </c>
      <c r="O514" s="14">
        <f>IF($A514="","",$A514-WEEKDAY($A514,1)+1)</f>
        <v/>
      </c>
      <c r="P514" s="15">
        <f>IF($A514="","",IF($J514=INDEX(Outcomes,2),1,0))</f>
        <v/>
      </c>
      <c r="Q514" s="15">
        <f>IF($A514="","",IF(OR($J514=INDEX(Outcomes,2),$J514=INDEX(Outcomes,3)),1,0))</f>
        <v/>
      </c>
    </row>
    <row r="515">
      <c r="A515" s="12" t="n">
        <v>46284</v>
      </c>
      <c r="B515" s="4" t="inlineStr">
        <is>
          <t>هند المنصور</t>
        </is>
      </c>
      <c r="C515" s="4" t="inlineStr">
        <is>
          <t>055 303 7407</t>
        </is>
      </c>
      <c r="D515" s="4" t="inlineStr">
        <is>
          <t>د. سارة الحربي</t>
        </is>
      </c>
      <c r="E515" s="4" t="inlineStr">
        <is>
          <t>تنظيف بشرة</t>
        </is>
      </c>
      <c r="F515" s="4" t="inlineStr">
        <is>
          <t>واتساب</t>
        </is>
      </c>
      <c r="G515" s="4" t="inlineStr">
        <is>
          <t>نعم</t>
        </is>
      </c>
      <c r="H515" s="4" t="inlineStr">
        <is>
          <t>نعم</t>
        </is>
      </c>
      <c r="I515" s="4" t="inlineStr">
        <is>
          <t>نعم</t>
        </is>
      </c>
      <c r="J515" s="4" t="inlineStr">
        <is>
          <t>غياب</t>
        </is>
      </c>
      <c r="K515" s="12" t="n"/>
      <c r="L515" s="13" t="n"/>
      <c r="M515" s="7">
        <f>IF($A515="","",INDEX(DayNames,WEEKDAY($A515,2)))</f>
        <v/>
      </c>
      <c r="N515" s="7">
        <f>IF($A515="","",IF(AND($G515="نعم",$H515="نعم"),INDEX(Reminders,4),IF($G515="نعم",INDEX(Reminders,2),IF($H515="نعم",INDEX(Reminders,3),INDEX(Reminders,1)))))</f>
        <v/>
      </c>
      <c r="O515" s="14">
        <f>IF($A515="","",$A515-WEEKDAY($A515,1)+1)</f>
        <v/>
      </c>
      <c r="P515" s="15">
        <f>IF($A515="","",IF($J515=INDEX(Outcomes,2),1,0))</f>
        <v/>
      </c>
      <c r="Q515" s="15">
        <f>IF($A515="","",IF(OR($J515=INDEX(Outcomes,2),$J515=INDEX(Outcomes,3)),1,0))</f>
        <v/>
      </c>
    </row>
    <row r="516">
      <c r="A516" s="12" t="n">
        <v>46284</v>
      </c>
      <c r="B516" s="4" t="inlineStr">
        <is>
          <t>عبدالعزيز الفهد</t>
        </is>
      </c>
      <c r="C516" s="4" t="inlineStr">
        <is>
          <t>050 705 1855</t>
        </is>
      </c>
      <c r="D516" s="4" t="inlineStr">
        <is>
          <t>د. ليلى القحطاني</t>
        </is>
      </c>
      <c r="E516" s="4" t="inlineStr">
        <is>
          <t>كشف متابعة</t>
        </is>
      </c>
      <c r="F516" s="4" t="inlineStr">
        <is>
          <t>تحويل من طبيب</t>
        </is>
      </c>
      <c r="G516" s="4" t="inlineStr">
        <is>
          <t>نعم</t>
        </is>
      </c>
      <c r="H516" s="4" t="inlineStr">
        <is>
          <t>لا</t>
        </is>
      </c>
      <c r="I516" s="4" t="inlineStr">
        <is>
          <t>نعم</t>
        </is>
      </c>
      <c r="J516" s="4" t="inlineStr">
        <is>
          <t>حضر</t>
        </is>
      </c>
      <c r="K516" s="12" t="n"/>
      <c r="L516" s="13" t="n"/>
      <c r="M516" s="7">
        <f>IF($A516="","",INDEX(DayNames,WEEKDAY($A516,2)))</f>
        <v/>
      </c>
      <c r="N516" s="7">
        <f>IF($A516="","",IF(AND($G516="نعم",$H516="نعم"),INDEX(Reminders,4),IF($G516="نعم",INDEX(Reminders,2),IF($H516="نعم",INDEX(Reminders,3),INDEX(Reminders,1)))))</f>
        <v/>
      </c>
      <c r="O516" s="14">
        <f>IF($A516="","",$A516-WEEKDAY($A516,1)+1)</f>
        <v/>
      </c>
      <c r="P516" s="15">
        <f>IF($A516="","",IF($J516=INDEX(Outcomes,2),1,0))</f>
        <v/>
      </c>
      <c r="Q516" s="15">
        <f>IF($A516="","",IF(OR($J516=INDEX(Outcomes,2),$J516=INDEX(Outcomes,3)),1,0))</f>
        <v/>
      </c>
    </row>
    <row r="517">
      <c r="A517" s="12" t="n">
        <v>46284</v>
      </c>
      <c r="B517" s="4" t="inlineStr">
        <is>
          <t>فيصل المري</t>
        </is>
      </c>
      <c r="C517" s="4" t="inlineStr">
        <is>
          <t>054 219 8837</t>
        </is>
      </c>
      <c r="D517" s="4" t="inlineStr">
        <is>
          <t>د. سارة الحربي</t>
        </is>
      </c>
      <c r="E517" s="4" t="inlineStr">
        <is>
          <t>حقن فيلر</t>
        </is>
      </c>
      <c r="F517" s="4" t="inlineStr">
        <is>
          <t>هاتف</t>
        </is>
      </c>
      <c r="G517" s="4" t="inlineStr">
        <is>
          <t>نعم</t>
        </is>
      </c>
      <c r="H517" s="4" t="inlineStr">
        <is>
          <t>نعم</t>
        </is>
      </c>
      <c r="I517" s="4" t="inlineStr">
        <is>
          <t>نعم</t>
        </is>
      </c>
      <c r="J517" s="4" t="inlineStr">
        <is>
          <t>حضر</t>
        </is>
      </c>
      <c r="K517" s="12" t="n"/>
      <c r="L517" s="13" t="n"/>
      <c r="M517" s="7">
        <f>IF($A517="","",INDEX(DayNames,WEEKDAY($A517,2)))</f>
        <v/>
      </c>
      <c r="N517" s="7">
        <f>IF($A517="","",IF(AND($G517="نعم",$H517="نعم"),INDEX(Reminders,4),IF($G517="نعم",INDEX(Reminders,2),IF($H517="نعم",INDEX(Reminders,3),INDEX(Reminders,1)))))</f>
        <v/>
      </c>
      <c r="O517" s="14">
        <f>IF($A517="","",$A517-WEEKDAY($A517,1)+1)</f>
        <v/>
      </c>
      <c r="P517" s="15">
        <f>IF($A517="","",IF($J517=INDEX(Outcomes,2),1,0))</f>
        <v/>
      </c>
      <c r="Q517" s="15">
        <f>IF($A517="","",IF(OR($J517=INDEX(Outcomes,2),$J517=INDEX(Outcomes,3)),1,0))</f>
        <v/>
      </c>
    </row>
    <row r="518">
      <c r="A518" s="12" t="n">
        <v>46284</v>
      </c>
      <c r="B518" s="4" t="inlineStr">
        <is>
          <t>مهند البراك</t>
        </is>
      </c>
      <c r="C518" s="4" t="inlineStr">
        <is>
          <t>055 290 5548</t>
        </is>
      </c>
      <c r="D518" s="4" t="inlineStr">
        <is>
          <t>د. خالد يوسف</t>
        </is>
      </c>
      <c r="E518" s="4" t="inlineStr">
        <is>
          <t>كشف متابعة</t>
        </is>
      </c>
      <c r="F518" s="4" t="inlineStr">
        <is>
          <t>إنستغرام</t>
        </is>
      </c>
      <c r="G518" s="4" t="inlineStr">
        <is>
          <t>نعم</t>
        </is>
      </c>
      <c r="H518" s="4" t="inlineStr">
        <is>
          <t>نعم</t>
        </is>
      </c>
      <c r="I518" s="4" t="inlineStr">
        <is>
          <t>نعم</t>
        </is>
      </c>
      <c r="J518" s="4" t="inlineStr">
        <is>
          <t>حضر</t>
        </is>
      </c>
      <c r="K518" s="12" t="n"/>
      <c r="L518" s="13" t="n"/>
      <c r="M518" s="7">
        <f>IF($A518="","",INDEX(DayNames,WEEKDAY($A518,2)))</f>
        <v/>
      </c>
      <c r="N518" s="7">
        <f>IF($A518="","",IF(AND($G518="نعم",$H518="نعم"),INDEX(Reminders,4),IF($G518="نعم",INDEX(Reminders,2),IF($H518="نعم",INDEX(Reminders,3),INDEX(Reminders,1)))))</f>
        <v/>
      </c>
      <c r="O518" s="14">
        <f>IF($A518="","",$A518-WEEKDAY($A518,1)+1)</f>
        <v/>
      </c>
      <c r="P518" s="15">
        <f>IF($A518="","",IF($J518=INDEX(Outcomes,2),1,0))</f>
        <v/>
      </c>
      <c r="Q518" s="15">
        <f>IF($A518="","",IF(OR($J518=INDEX(Outcomes,2),$J518=INDEX(Outcomes,3)),1,0))</f>
        <v/>
      </c>
    </row>
    <row r="519">
      <c r="A519" s="12" t="n">
        <v>46284</v>
      </c>
      <c r="B519" s="4" t="inlineStr">
        <is>
          <t>عبدالعزيز الفهد</t>
        </is>
      </c>
      <c r="C519" s="4" t="inlineStr">
        <is>
          <t>055 291 8915</t>
        </is>
      </c>
      <c r="D519" s="4" t="inlineStr">
        <is>
          <t>د. محمد عادل</t>
        </is>
      </c>
      <c r="E519" s="4" t="inlineStr">
        <is>
          <t>جلسة علاج طبيعي</t>
        </is>
      </c>
      <c r="F519" s="4" t="inlineStr">
        <is>
          <t>واتساب</t>
        </is>
      </c>
      <c r="G519" s="4" t="inlineStr">
        <is>
          <t>نعم</t>
        </is>
      </c>
      <c r="H519" s="4" t="inlineStr">
        <is>
          <t>نعم</t>
        </is>
      </c>
      <c r="I519" s="4" t="inlineStr">
        <is>
          <t>نعم</t>
        </is>
      </c>
      <c r="J519" s="4" t="inlineStr">
        <is>
          <t>حضر</t>
        </is>
      </c>
      <c r="K519" s="12" t="n"/>
      <c r="L519" s="13" t="n"/>
      <c r="M519" s="7">
        <f>IF($A519="","",INDEX(DayNames,WEEKDAY($A519,2)))</f>
        <v/>
      </c>
      <c r="N519" s="7">
        <f>IF($A519="","",IF(AND($G519="نعم",$H519="نعم"),INDEX(Reminders,4),IF($G519="نعم",INDEX(Reminders,2),IF($H519="نعم",INDEX(Reminders,3),INDEX(Reminders,1)))))</f>
        <v/>
      </c>
      <c r="O519" s="14">
        <f>IF($A519="","",$A519-WEEKDAY($A519,1)+1)</f>
        <v/>
      </c>
      <c r="P519" s="15">
        <f>IF($A519="","",IF($J519=INDEX(Outcomes,2),1,0))</f>
        <v/>
      </c>
      <c r="Q519" s="15">
        <f>IF($A519="","",IF(OR($J519=INDEX(Outcomes,2),$J519=INDEX(Outcomes,3)),1,0))</f>
        <v/>
      </c>
    </row>
    <row r="520">
      <c r="A520" s="12" t="n">
        <v>46284</v>
      </c>
      <c r="B520" s="4" t="inlineStr">
        <is>
          <t>ريناد الجبر</t>
        </is>
      </c>
      <c r="C520" s="4" t="inlineStr">
        <is>
          <t>054 621 7379</t>
        </is>
      </c>
      <c r="D520" s="4" t="inlineStr">
        <is>
          <t>د. أحمد منصور</t>
        </is>
      </c>
      <c r="E520" s="4" t="inlineStr">
        <is>
          <t>كشف متابعة</t>
        </is>
      </c>
      <c r="F520" s="4" t="inlineStr">
        <is>
          <t>واتساب</t>
        </is>
      </c>
      <c r="G520" s="4" t="inlineStr">
        <is>
          <t>نعم</t>
        </is>
      </c>
      <c r="H520" s="4" t="inlineStr">
        <is>
          <t>نعم</t>
        </is>
      </c>
      <c r="I520" s="4" t="inlineStr">
        <is>
          <t>نعم</t>
        </is>
      </c>
      <c r="J520" s="4" t="inlineStr">
        <is>
          <t>حضر</t>
        </is>
      </c>
      <c r="K520" s="12" t="n"/>
      <c r="L520" s="13" t="n"/>
      <c r="M520" s="7">
        <f>IF($A520="","",INDEX(DayNames,WEEKDAY($A520,2)))</f>
        <v/>
      </c>
      <c r="N520" s="7">
        <f>IF($A520="","",IF(AND($G520="نعم",$H520="نعم"),INDEX(Reminders,4),IF($G520="نعم",INDEX(Reminders,2),IF($H520="نعم",INDEX(Reminders,3),INDEX(Reminders,1)))))</f>
        <v/>
      </c>
      <c r="O520" s="14">
        <f>IF($A520="","",$A520-WEEKDAY($A520,1)+1)</f>
        <v/>
      </c>
      <c r="P520" s="15">
        <f>IF($A520="","",IF($J520=INDEX(Outcomes,2),1,0))</f>
        <v/>
      </c>
      <c r="Q520" s="15">
        <f>IF($A520="","",IF(OR($J520=INDEX(Outcomes,2),$J520=INDEX(Outcomes,3)),1,0))</f>
        <v/>
      </c>
    </row>
    <row r="521">
      <c r="A521" s="12" t="n">
        <v>46284</v>
      </c>
      <c r="B521" s="4" t="inlineStr">
        <is>
          <t>راكان العجمي</t>
        </is>
      </c>
      <c r="C521" s="4" t="inlineStr">
        <is>
          <t>055 260 8025</t>
        </is>
      </c>
      <c r="D521" s="4" t="inlineStr">
        <is>
          <t>د. سارة الحربي</t>
        </is>
      </c>
      <c r="E521" s="4" t="inlineStr">
        <is>
          <t>تنظيف بشرة</t>
        </is>
      </c>
      <c r="F521" s="4" t="inlineStr">
        <is>
          <t>هاتف</t>
        </is>
      </c>
      <c r="G521" s="4" t="inlineStr">
        <is>
          <t>نعم</t>
        </is>
      </c>
      <c r="H521" s="4" t="inlineStr">
        <is>
          <t>نعم</t>
        </is>
      </c>
      <c r="I521" s="4" t="inlineStr">
        <is>
          <t>نعم</t>
        </is>
      </c>
      <c r="J521" s="4" t="inlineStr">
        <is>
          <t>حضر</t>
        </is>
      </c>
      <c r="K521" s="12" t="n"/>
      <c r="L521" s="13" t="n"/>
      <c r="M521" s="7">
        <f>IF($A521="","",INDEX(DayNames,WEEKDAY($A521,2)))</f>
        <v/>
      </c>
      <c r="N521" s="7">
        <f>IF($A521="","",IF(AND($G521="نعم",$H521="نعم"),INDEX(Reminders,4),IF($G521="نعم",INDEX(Reminders,2),IF($H521="نعم",INDEX(Reminders,3),INDEX(Reminders,1)))))</f>
        <v/>
      </c>
      <c r="O521" s="14">
        <f>IF($A521="","",$A521-WEEKDAY($A521,1)+1)</f>
        <v/>
      </c>
      <c r="P521" s="15">
        <f>IF($A521="","",IF($J521=INDEX(Outcomes,2),1,0))</f>
        <v/>
      </c>
      <c r="Q521" s="15">
        <f>IF($A521="","",IF(OR($J521=INDEX(Outcomes,2),$J521=INDEX(Outcomes,3)),1,0))</f>
        <v/>
      </c>
    </row>
    <row r="522">
      <c r="A522" s="12" t="n">
        <v>46284</v>
      </c>
      <c r="B522" s="4" t="inlineStr">
        <is>
          <t>فيصل المري</t>
        </is>
      </c>
      <c r="C522" s="4" t="inlineStr">
        <is>
          <t>053 356 4072</t>
        </is>
      </c>
      <c r="D522" s="4" t="inlineStr">
        <is>
          <t>د. أحمد منصور</t>
        </is>
      </c>
      <c r="E522" s="4" t="inlineStr">
        <is>
          <t>كشف استشاري</t>
        </is>
      </c>
      <c r="F522" s="4" t="inlineStr">
        <is>
          <t>هاتف</t>
        </is>
      </c>
      <c r="G522" s="4" t="inlineStr">
        <is>
          <t>نعم</t>
        </is>
      </c>
      <c r="H522" s="4" t="inlineStr">
        <is>
          <t>نعم</t>
        </is>
      </c>
      <c r="I522" s="4" t="inlineStr">
        <is>
          <t>لا</t>
        </is>
      </c>
      <c r="J522" s="4" t="inlineStr">
        <is>
          <t>غياب</t>
        </is>
      </c>
      <c r="K522" s="12" t="n">
        <v>46288</v>
      </c>
      <c r="L522" s="13" t="n"/>
      <c r="M522" s="7">
        <f>IF($A522="","",INDEX(DayNames,WEEKDAY($A522,2)))</f>
        <v/>
      </c>
      <c r="N522" s="7">
        <f>IF($A522="","",IF(AND($G522="نعم",$H522="نعم"),INDEX(Reminders,4),IF($G522="نعم",INDEX(Reminders,2),IF($H522="نعم",INDEX(Reminders,3),INDEX(Reminders,1)))))</f>
        <v/>
      </c>
      <c r="O522" s="14">
        <f>IF($A522="","",$A522-WEEKDAY($A522,1)+1)</f>
        <v/>
      </c>
      <c r="P522" s="15">
        <f>IF($A522="","",IF($J522=INDEX(Outcomes,2),1,0))</f>
        <v/>
      </c>
      <c r="Q522" s="15">
        <f>IF($A522="","",IF(OR($J522=INDEX(Outcomes,2),$J522=INDEX(Outcomes,3)),1,0))</f>
        <v/>
      </c>
    </row>
    <row r="523">
      <c r="A523" s="12" t="n">
        <v>46284</v>
      </c>
      <c r="B523" s="4" t="inlineStr">
        <is>
          <t>راكان العجمي</t>
        </is>
      </c>
      <c r="C523" s="4" t="inlineStr">
        <is>
          <t>053 486 3521</t>
        </is>
      </c>
      <c r="D523" s="4" t="inlineStr">
        <is>
          <t>د. نورة السبيعي</t>
        </is>
      </c>
      <c r="E523" s="4" t="inlineStr">
        <is>
          <t>تنظيف بشرة</t>
        </is>
      </c>
      <c r="F523" s="4" t="inlineStr">
        <is>
          <t>تحويل من طبيب</t>
        </is>
      </c>
      <c r="G523" s="4" t="inlineStr">
        <is>
          <t>نعم</t>
        </is>
      </c>
      <c r="H523" s="4" t="inlineStr">
        <is>
          <t>لا</t>
        </is>
      </c>
      <c r="I523" s="4" t="inlineStr">
        <is>
          <t>نعم</t>
        </is>
      </c>
      <c r="J523" s="4" t="inlineStr">
        <is>
          <t>حضر</t>
        </is>
      </c>
      <c r="K523" s="12" t="n"/>
      <c r="L523" s="13" t="n"/>
      <c r="M523" s="7">
        <f>IF($A523="","",INDEX(DayNames,WEEKDAY($A523,2)))</f>
        <v/>
      </c>
      <c r="N523" s="7">
        <f>IF($A523="","",IF(AND($G523="نعم",$H523="نعم"),INDEX(Reminders,4),IF($G523="نعم",INDEX(Reminders,2),IF($H523="نعم",INDEX(Reminders,3),INDEX(Reminders,1)))))</f>
        <v/>
      </c>
      <c r="O523" s="14">
        <f>IF($A523="","",$A523-WEEKDAY($A523,1)+1)</f>
        <v/>
      </c>
      <c r="P523" s="15">
        <f>IF($A523="","",IF($J523=INDEX(Outcomes,2),1,0))</f>
        <v/>
      </c>
      <c r="Q523" s="15">
        <f>IF($A523="","",IF(OR($J523=INDEX(Outcomes,2),$J523=INDEX(Outcomes,3)),1,0))</f>
        <v/>
      </c>
    </row>
    <row r="524">
      <c r="A524" s="12" t="n">
        <v>46284</v>
      </c>
      <c r="B524" s="4" t="inlineStr">
        <is>
          <t>أنس الخثلان</t>
        </is>
      </c>
      <c r="C524" s="4" t="inlineStr">
        <is>
          <t>053 269 5354</t>
        </is>
      </c>
      <c r="D524" s="4" t="inlineStr">
        <is>
          <t>د. ليلى القحطاني</t>
        </is>
      </c>
      <c r="E524" s="4" t="inlineStr">
        <is>
          <t>جلسة علاج طبيعي</t>
        </is>
      </c>
      <c r="F524" s="4" t="inlineStr">
        <is>
          <t>الموقع الإلكتروني</t>
        </is>
      </c>
      <c r="G524" s="4" t="inlineStr">
        <is>
          <t>لا</t>
        </is>
      </c>
      <c r="H524" s="4" t="inlineStr">
        <is>
          <t>نعم</t>
        </is>
      </c>
      <c r="I524" s="4" t="inlineStr">
        <is>
          <t>نعم</t>
        </is>
      </c>
      <c r="J524" s="4" t="inlineStr">
        <is>
          <t>حضر</t>
        </is>
      </c>
      <c r="K524" s="12" t="n"/>
      <c r="L524" s="13" t="n"/>
      <c r="M524" s="7">
        <f>IF($A524="","",INDEX(DayNames,WEEKDAY($A524,2)))</f>
        <v/>
      </c>
      <c r="N524" s="7">
        <f>IF($A524="","",IF(AND($G524="نعم",$H524="نعم"),INDEX(Reminders,4),IF($G524="نعم",INDEX(Reminders,2),IF($H524="نعم",INDEX(Reminders,3),INDEX(Reminders,1)))))</f>
        <v/>
      </c>
      <c r="O524" s="14">
        <f>IF($A524="","",$A524-WEEKDAY($A524,1)+1)</f>
        <v/>
      </c>
      <c r="P524" s="15">
        <f>IF($A524="","",IF($J524=INDEX(Outcomes,2),1,0))</f>
        <v/>
      </c>
      <c r="Q524" s="15">
        <f>IF($A524="","",IF(OR($J524=INDEX(Outcomes,2),$J524=INDEX(Outcomes,3)),1,0))</f>
        <v/>
      </c>
    </row>
    <row r="525">
      <c r="A525" s="12" t="n">
        <v>46285</v>
      </c>
      <c r="B525" s="4" t="inlineStr">
        <is>
          <t>جواهر الحمدان</t>
        </is>
      </c>
      <c r="C525" s="4" t="inlineStr">
        <is>
          <t>053 398 6649</t>
        </is>
      </c>
      <c r="D525" s="4" t="inlineStr">
        <is>
          <t>د. ليلى القحطاني</t>
        </is>
      </c>
      <c r="E525" s="4" t="inlineStr">
        <is>
          <t>حقن فيلر</t>
        </is>
      </c>
      <c r="F525" s="4" t="inlineStr">
        <is>
          <t>الموقع الإلكتروني</t>
        </is>
      </c>
      <c r="G525" s="4" t="inlineStr">
        <is>
          <t>نعم</t>
        </is>
      </c>
      <c r="H525" s="4" t="inlineStr">
        <is>
          <t>نعم</t>
        </is>
      </c>
      <c r="I525" s="4" t="inlineStr">
        <is>
          <t>نعم</t>
        </is>
      </c>
      <c r="J525" s="4" t="inlineStr">
        <is>
          <t>حضر</t>
        </is>
      </c>
      <c r="K525" s="12" t="n"/>
      <c r="L525" s="13" t="n"/>
      <c r="M525" s="7">
        <f>IF($A525="","",INDEX(DayNames,WEEKDAY($A525,2)))</f>
        <v/>
      </c>
      <c r="N525" s="7">
        <f>IF($A525="","",IF(AND($G525="نعم",$H525="نعم"),INDEX(Reminders,4),IF($G525="نعم",INDEX(Reminders,2),IF($H525="نعم",INDEX(Reminders,3),INDEX(Reminders,1)))))</f>
        <v/>
      </c>
      <c r="O525" s="14">
        <f>IF($A525="","",$A525-WEEKDAY($A525,1)+1)</f>
        <v/>
      </c>
      <c r="P525" s="15">
        <f>IF($A525="","",IF($J525=INDEX(Outcomes,2),1,0))</f>
        <v/>
      </c>
      <c r="Q525" s="15">
        <f>IF($A525="","",IF(OR($J525=INDEX(Outcomes,2),$J525=INDEX(Outcomes,3)),1,0))</f>
        <v/>
      </c>
    </row>
    <row r="526">
      <c r="A526" s="12" t="n">
        <v>46285</v>
      </c>
      <c r="B526" s="4" t="inlineStr">
        <is>
          <t>روان الشهري</t>
        </is>
      </c>
      <c r="C526" s="4" t="inlineStr">
        <is>
          <t>053 986 6508</t>
        </is>
      </c>
      <c r="D526" s="4" t="inlineStr">
        <is>
          <t>د. خالد يوسف</t>
        </is>
      </c>
      <c r="E526" s="4" t="inlineStr">
        <is>
          <t>كشف متابعة</t>
        </is>
      </c>
      <c r="F526" s="4" t="inlineStr">
        <is>
          <t>إنستغرام</t>
        </is>
      </c>
      <c r="G526" s="4" t="inlineStr">
        <is>
          <t>نعم</t>
        </is>
      </c>
      <c r="H526" s="4" t="inlineStr">
        <is>
          <t>نعم</t>
        </is>
      </c>
      <c r="I526" s="4" t="inlineStr">
        <is>
          <t>نعم</t>
        </is>
      </c>
      <c r="J526" s="4" t="inlineStr">
        <is>
          <t>حضر</t>
        </is>
      </c>
      <c r="K526" s="12" t="n"/>
      <c r="L526" s="13" t="n"/>
      <c r="M526" s="7">
        <f>IF($A526="","",INDEX(DayNames,WEEKDAY($A526,2)))</f>
        <v/>
      </c>
      <c r="N526" s="7">
        <f>IF($A526="","",IF(AND($G526="نعم",$H526="نعم"),INDEX(Reminders,4),IF($G526="نعم",INDEX(Reminders,2),IF($H526="نعم",INDEX(Reminders,3),INDEX(Reminders,1)))))</f>
        <v/>
      </c>
      <c r="O526" s="14">
        <f>IF($A526="","",$A526-WEEKDAY($A526,1)+1)</f>
        <v/>
      </c>
      <c r="P526" s="15">
        <f>IF($A526="","",IF($J526=INDEX(Outcomes,2),1,0))</f>
        <v/>
      </c>
      <c r="Q526" s="15">
        <f>IF($A526="","",IF(OR($J526=INDEX(Outcomes,2),$J526=INDEX(Outcomes,3)),1,0))</f>
        <v/>
      </c>
    </row>
    <row r="527">
      <c r="A527" s="12" t="n">
        <v>46285</v>
      </c>
      <c r="B527" s="4" t="inlineStr">
        <is>
          <t>جواهر الحمدان</t>
        </is>
      </c>
      <c r="C527" s="4" t="inlineStr">
        <is>
          <t>054 318 7176</t>
        </is>
      </c>
      <c r="D527" s="4" t="inlineStr">
        <is>
          <t>د. خالد يوسف</t>
        </is>
      </c>
      <c r="E527" s="4" t="inlineStr">
        <is>
          <t>تنظيف بشرة</t>
        </is>
      </c>
      <c r="F527" s="4" t="inlineStr">
        <is>
          <t>هاتف</t>
        </is>
      </c>
      <c r="G527" s="4" t="inlineStr">
        <is>
          <t>نعم</t>
        </is>
      </c>
      <c r="H527" s="4" t="inlineStr">
        <is>
          <t>لا</t>
        </is>
      </c>
      <c r="I527" s="4" t="inlineStr">
        <is>
          <t>نعم</t>
        </is>
      </c>
      <c r="J527" s="4" t="inlineStr">
        <is>
          <t>حضر</t>
        </is>
      </c>
      <c r="K527" s="12" t="n"/>
      <c r="L527" s="13" t="n"/>
      <c r="M527" s="7">
        <f>IF($A527="","",INDEX(DayNames,WEEKDAY($A527,2)))</f>
        <v/>
      </c>
      <c r="N527" s="7">
        <f>IF($A527="","",IF(AND($G527="نعم",$H527="نعم"),INDEX(Reminders,4),IF($G527="نعم",INDEX(Reminders,2),IF($H527="نعم",INDEX(Reminders,3),INDEX(Reminders,1)))))</f>
        <v/>
      </c>
      <c r="O527" s="14">
        <f>IF($A527="","",$A527-WEEKDAY($A527,1)+1)</f>
        <v/>
      </c>
      <c r="P527" s="15">
        <f>IF($A527="","",IF($J527=INDEX(Outcomes,2),1,0))</f>
        <v/>
      </c>
      <c r="Q527" s="15">
        <f>IF($A527="","",IF(OR($J527=INDEX(Outcomes,2),$J527=INDEX(Outcomes,3)),1,0))</f>
        <v/>
      </c>
    </row>
    <row r="528">
      <c r="A528" s="12" t="n">
        <v>46285</v>
      </c>
      <c r="B528" s="4" t="inlineStr">
        <is>
          <t>هند المنصور</t>
        </is>
      </c>
      <c r="C528" s="4" t="inlineStr">
        <is>
          <t>055 733 7143</t>
        </is>
      </c>
      <c r="D528" s="4" t="inlineStr">
        <is>
          <t>د. سارة الحربي</t>
        </is>
      </c>
      <c r="E528" s="4" t="inlineStr">
        <is>
          <t>كشف استشاري</t>
        </is>
      </c>
      <c r="F528" s="4" t="inlineStr">
        <is>
          <t>تحويل من طبيب</t>
        </is>
      </c>
      <c r="G528" s="4" t="inlineStr">
        <is>
          <t>نعم</t>
        </is>
      </c>
      <c r="H528" s="4" t="inlineStr">
        <is>
          <t>نعم</t>
        </is>
      </c>
      <c r="I528" s="4" t="inlineStr">
        <is>
          <t>لا</t>
        </is>
      </c>
      <c r="J528" s="4" t="inlineStr">
        <is>
          <t>حضر</t>
        </is>
      </c>
      <c r="K528" s="12" t="n"/>
      <c r="L528" s="13" t="n"/>
      <c r="M528" s="7">
        <f>IF($A528="","",INDEX(DayNames,WEEKDAY($A528,2)))</f>
        <v/>
      </c>
      <c r="N528" s="7">
        <f>IF($A528="","",IF(AND($G528="نعم",$H528="نعم"),INDEX(Reminders,4),IF($G528="نعم",INDEX(Reminders,2),IF($H528="نعم",INDEX(Reminders,3),INDEX(Reminders,1)))))</f>
        <v/>
      </c>
      <c r="O528" s="14">
        <f>IF($A528="","",$A528-WEEKDAY($A528,1)+1)</f>
        <v/>
      </c>
      <c r="P528" s="15">
        <f>IF($A528="","",IF($J528=INDEX(Outcomes,2),1,0))</f>
        <v/>
      </c>
      <c r="Q528" s="15">
        <f>IF($A528="","",IF(OR($J528=INDEX(Outcomes,2),$J528=INDEX(Outcomes,3)),1,0))</f>
        <v/>
      </c>
    </row>
    <row r="529">
      <c r="A529" s="12" t="n">
        <v>46285</v>
      </c>
      <c r="B529" s="4" t="inlineStr">
        <is>
          <t>العنود الرويلي</t>
        </is>
      </c>
      <c r="C529" s="4" t="inlineStr">
        <is>
          <t>055 840 8476</t>
        </is>
      </c>
      <c r="D529" s="4" t="inlineStr">
        <is>
          <t>د. أحمد منصور</t>
        </is>
      </c>
      <c r="E529" s="4" t="inlineStr">
        <is>
          <t>جلسة ليزر</t>
        </is>
      </c>
      <c r="F529" s="4" t="inlineStr">
        <is>
          <t>الموقع الإلكتروني</t>
        </is>
      </c>
      <c r="G529" s="4" t="inlineStr">
        <is>
          <t>نعم</t>
        </is>
      </c>
      <c r="H529" s="4" t="inlineStr">
        <is>
          <t>نعم</t>
        </is>
      </c>
      <c r="I529" s="4" t="inlineStr">
        <is>
          <t>نعم</t>
        </is>
      </c>
      <c r="J529" s="4" t="inlineStr">
        <is>
          <t>حضر</t>
        </is>
      </c>
      <c r="K529" s="12" t="n"/>
      <c r="L529" s="13" t="n"/>
      <c r="M529" s="7">
        <f>IF($A529="","",INDEX(DayNames,WEEKDAY($A529,2)))</f>
        <v/>
      </c>
      <c r="N529" s="7">
        <f>IF($A529="","",IF(AND($G529="نعم",$H529="نعم"),INDEX(Reminders,4),IF($G529="نعم",INDEX(Reminders,2),IF($H529="نعم",INDEX(Reminders,3),INDEX(Reminders,1)))))</f>
        <v/>
      </c>
      <c r="O529" s="14">
        <f>IF($A529="","",$A529-WEEKDAY($A529,1)+1)</f>
        <v/>
      </c>
      <c r="P529" s="15">
        <f>IF($A529="","",IF($J529=INDEX(Outcomes,2),1,0))</f>
        <v/>
      </c>
      <c r="Q529" s="15">
        <f>IF($A529="","",IF(OR($J529=INDEX(Outcomes,2),$J529=INDEX(Outcomes,3)),1,0))</f>
        <v/>
      </c>
    </row>
    <row r="530">
      <c r="A530" s="12" t="n">
        <v>46285</v>
      </c>
      <c r="B530" s="4" t="inlineStr">
        <is>
          <t>فيصل المري</t>
        </is>
      </c>
      <c r="C530" s="4" t="inlineStr">
        <is>
          <t>054 485 6467</t>
        </is>
      </c>
      <c r="D530" s="4" t="inlineStr">
        <is>
          <t>د. محمد عادل</t>
        </is>
      </c>
      <c r="E530" s="4" t="inlineStr">
        <is>
          <t>جلسة ليزر</t>
        </is>
      </c>
      <c r="F530" s="4" t="inlineStr">
        <is>
          <t>واتساب</t>
        </is>
      </c>
      <c r="G530" s="4" t="inlineStr">
        <is>
          <t>لا</t>
        </is>
      </c>
      <c r="H530" s="4" t="inlineStr">
        <is>
          <t>لا</t>
        </is>
      </c>
      <c r="I530" s="4" t="inlineStr">
        <is>
          <t>نعم</t>
        </is>
      </c>
      <c r="J530" s="4" t="inlineStr">
        <is>
          <t>حضر</t>
        </is>
      </c>
      <c r="K530" s="12" t="n"/>
      <c r="L530" s="13" t="n"/>
      <c r="M530" s="7">
        <f>IF($A530="","",INDEX(DayNames,WEEKDAY($A530,2)))</f>
        <v/>
      </c>
      <c r="N530" s="7">
        <f>IF($A530="","",IF(AND($G530="نعم",$H530="نعم"),INDEX(Reminders,4),IF($G530="نعم",INDEX(Reminders,2),IF($H530="نعم",INDEX(Reminders,3),INDEX(Reminders,1)))))</f>
        <v/>
      </c>
      <c r="O530" s="14">
        <f>IF($A530="","",$A530-WEEKDAY($A530,1)+1)</f>
        <v/>
      </c>
      <c r="P530" s="15">
        <f>IF($A530="","",IF($J530=INDEX(Outcomes,2),1,0))</f>
        <v/>
      </c>
      <c r="Q530" s="15">
        <f>IF($A530="","",IF(OR($J530=INDEX(Outcomes,2),$J530=INDEX(Outcomes,3)),1,0))</f>
        <v/>
      </c>
    </row>
    <row r="531">
      <c r="A531" s="12" t="n">
        <v>46285</v>
      </c>
      <c r="B531" s="4" t="inlineStr">
        <is>
          <t>تهاني الزامل</t>
        </is>
      </c>
      <c r="C531" s="4" t="inlineStr">
        <is>
          <t>055 966 7686</t>
        </is>
      </c>
      <c r="D531" s="4" t="inlineStr">
        <is>
          <t>د. خالد يوسف</t>
        </is>
      </c>
      <c r="E531" s="4" t="inlineStr">
        <is>
          <t>كشف استشاري</t>
        </is>
      </c>
      <c r="F531" s="4" t="inlineStr">
        <is>
          <t>إنستغرام</t>
        </is>
      </c>
      <c r="G531" s="4" t="inlineStr">
        <is>
          <t>نعم</t>
        </is>
      </c>
      <c r="H531" s="4" t="inlineStr">
        <is>
          <t>نعم</t>
        </is>
      </c>
      <c r="I531" s="4" t="inlineStr">
        <is>
          <t>نعم</t>
        </is>
      </c>
      <c r="J531" s="4" t="inlineStr">
        <is>
          <t>حضر</t>
        </is>
      </c>
      <c r="K531" s="12" t="n"/>
      <c r="L531" s="13" t="n"/>
      <c r="M531" s="7">
        <f>IF($A531="","",INDEX(DayNames,WEEKDAY($A531,2)))</f>
        <v/>
      </c>
      <c r="N531" s="7">
        <f>IF($A531="","",IF(AND($G531="نعم",$H531="نعم"),INDEX(Reminders,4),IF($G531="نعم",INDEX(Reminders,2),IF($H531="نعم",INDEX(Reminders,3),INDEX(Reminders,1)))))</f>
        <v/>
      </c>
      <c r="O531" s="14">
        <f>IF($A531="","",$A531-WEEKDAY($A531,1)+1)</f>
        <v/>
      </c>
      <c r="P531" s="15">
        <f>IF($A531="","",IF($J531=INDEX(Outcomes,2),1,0))</f>
        <v/>
      </c>
      <c r="Q531" s="15">
        <f>IF($A531="","",IF(OR($J531=INDEX(Outcomes,2),$J531=INDEX(Outcomes,3)),1,0))</f>
        <v/>
      </c>
    </row>
    <row r="532">
      <c r="A532" s="12" t="n">
        <v>46285</v>
      </c>
      <c r="B532" s="4" t="inlineStr">
        <is>
          <t>ريناد الجبر</t>
        </is>
      </c>
      <c r="C532" s="4" t="inlineStr">
        <is>
          <t>055 861 3430</t>
        </is>
      </c>
      <c r="D532" s="4" t="inlineStr">
        <is>
          <t>د. نورة السبيعي</t>
        </is>
      </c>
      <c r="E532" s="4" t="inlineStr">
        <is>
          <t>جلسة علاج طبيعي</t>
        </is>
      </c>
      <c r="F532" s="4" t="inlineStr">
        <is>
          <t>الموقع الإلكتروني</t>
        </is>
      </c>
      <c r="G532" s="4" t="inlineStr">
        <is>
          <t>نعم</t>
        </is>
      </c>
      <c r="H532" s="4" t="inlineStr">
        <is>
          <t>نعم</t>
        </is>
      </c>
      <c r="I532" s="4" t="inlineStr">
        <is>
          <t>نعم</t>
        </is>
      </c>
      <c r="J532" s="4" t="inlineStr">
        <is>
          <t>حضر</t>
        </is>
      </c>
      <c r="K532" s="12" t="n"/>
      <c r="L532" s="13" t="n"/>
      <c r="M532" s="7">
        <f>IF($A532="","",INDEX(DayNames,WEEKDAY($A532,2)))</f>
        <v/>
      </c>
      <c r="N532" s="7">
        <f>IF($A532="","",IF(AND($G532="نعم",$H532="نعم"),INDEX(Reminders,4),IF($G532="نعم",INDEX(Reminders,2),IF($H532="نعم",INDEX(Reminders,3),INDEX(Reminders,1)))))</f>
        <v/>
      </c>
      <c r="O532" s="14">
        <f>IF($A532="","",$A532-WEEKDAY($A532,1)+1)</f>
        <v/>
      </c>
      <c r="P532" s="15">
        <f>IF($A532="","",IF($J532=INDEX(Outcomes,2),1,0))</f>
        <v/>
      </c>
      <c r="Q532" s="15">
        <f>IF($A532="","",IF(OR($J532=INDEX(Outcomes,2),$J532=INDEX(Outcomes,3)),1,0))</f>
        <v/>
      </c>
    </row>
    <row r="533">
      <c r="A533" s="12" t="n">
        <v>46285</v>
      </c>
      <c r="B533" s="4" t="inlineStr">
        <is>
          <t>سمر العيسى</t>
        </is>
      </c>
      <c r="C533" s="4" t="inlineStr">
        <is>
          <t>050 209 9810</t>
        </is>
      </c>
      <c r="D533" s="4" t="inlineStr">
        <is>
          <t>د. خالد يوسف</t>
        </is>
      </c>
      <c r="E533" s="4" t="inlineStr">
        <is>
          <t>حقن فيلر</t>
        </is>
      </c>
      <c r="F533" s="4" t="inlineStr">
        <is>
          <t>هاتف</t>
        </is>
      </c>
      <c r="G533" s="4" t="inlineStr">
        <is>
          <t>نعم</t>
        </is>
      </c>
      <c r="H533" s="4" t="inlineStr">
        <is>
          <t>نعم</t>
        </is>
      </c>
      <c r="I533" s="4" t="inlineStr">
        <is>
          <t>نعم</t>
        </is>
      </c>
      <c r="J533" s="4" t="inlineStr">
        <is>
          <t>حضر</t>
        </is>
      </c>
      <c r="K533" s="12" t="n"/>
      <c r="L533" s="13" t="n"/>
      <c r="M533" s="7">
        <f>IF($A533="","",INDEX(DayNames,WEEKDAY($A533,2)))</f>
        <v/>
      </c>
      <c r="N533" s="7">
        <f>IF($A533="","",IF(AND($G533="نعم",$H533="نعم"),INDEX(Reminders,4),IF($G533="نعم",INDEX(Reminders,2),IF($H533="نعم",INDEX(Reminders,3),INDEX(Reminders,1)))))</f>
        <v/>
      </c>
      <c r="O533" s="14">
        <f>IF($A533="","",$A533-WEEKDAY($A533,1)+1)</f>
        <v/>
      </c>
      <c r="P533" s="15">
        <f>IF($A533="","",IF($J533=INDEX(Outcomes,2),1,0))</f>
        <v/>
      </c>
      <c r="Q533" s="15">
        <f>IF($A533="","",IF(OR($J533=INDEX(Outcomes,2),$J533=INDEX(Outcomes,3)),1,0))</f>
        <v/>
      </c>
    </row>
    <row r="534">
      <c r="A534" s="12" t="n">
        <v>46286</v>
      </c>
      <c r="B534" s="4" t="inlineStr">
        <is>
          <t>ريناد الجبر</t>
        </is>
      </c>
      <c r="C534" s="4" t="inlineStr">
        <is>
          <t>054 921 2887</t>
        </is>
      </c>
      <c r="D534" s="4" t="inlineStr">
        <is>
          <t>د. أحمد منصور</t>
        </is>
      </c>
      <c r="E534" s="4" t="inlineStr">
        <is>
          <t>جلسة علاج طبيعي</t>
        </is>
      </c>
      <c r="F534" s="4" t="inlineStr">
        <is>
          <t>الموقع الإلكتروني</t>
        </is>
      </c>
      <c r="G534" s="4" t="inlineStr">
        <is>
          <t>لا</t>
        </is>
      </c>
      <c r="H534" s="4" t="inlineStr">
        <is>
          <t>نعم</t>
        </is>
      </c>
      <c r="I534" s="4" t="inlineStr">
        <is>
          <t>نعم</t>
        </is>
      </c>
      <c r="J534" s="4" t="inlineStr">
        <is>
          <t>غياب</t>
        </is>
      </c>
      <c r="K534" s="12" t="n"/>
      <c r="L534" s="13" t="n"/>
      <c r="M534" s="7">
        <f>IF($A534="","",INDEX(DayNames,WEEKDAY($A534,2)))</f>
        <v/>
      </c>
      <c r="N534" s="7">
        <f>IF($A534="","",IF(AND($G534="نعم",$H534="نعم"),INDEX(Reminders,4),IF($G534="نعم",INDEX(Reminders,2),IF($H534="نعم",INDEX(Reminders,3),INDEX(Reminders,1)))))</f>
        <v/>
      </c>
      <c r="O534" s="14">
        <f>IF($A534="","",$A534-WEEKDAY($A534,1)+1)</f>
        <v/>
      </c>
      <c r="P534" s="15">
        <f>IF($A534="","",IF($J534=INDEX(Outcomes,2),1,0))</f>
        <v/>
      </c>
      <c r="Q534" s="15">
        <f>IF($A534="","",IF(OR($J534=INDEX(Outcomes,2),$J534=INDEX(Outcomes,3)),1,0))</f>
        <v/>
      </c>
    </row>
    <row r="535">
      <c r="A535" s="12" t="n">
        <v>46286</v>
      </c>
      <c r="B535" s="4" t="inlineStr">
        <is>
          <t>حسام المحمدي</t>
        </is>
      </c>
      <c r="C535" s="4" t="inlineStr">
        <is>
          <t>053 597 9885</t>
        </is>
      </c>
      <c r="D535" s="4" t="inlineStr">
        <is>
          <t>د. محمد عادل</t>
        </is>
      </c>
      <c r="E535" s="4" t="inlineStr">
        <is>
          <t>تنظيف بشرة</t>
        </is>
      </c>
      <c r="F535" s="4" t="inlineStr">
        <is>
          <t>واتساب</t>
        </is>
      </c>
      <c r="G535" s="4" t="inlineStr">
        <is>
          <t>نعم</t>
        </is>
      </c>
      <c r="H535" s="4" t="inlineStr">
        <is>
          <t>نعم</t>
        </is>
      </c>
      <c r="I535" s="4" t="inlineStr">
        <is>
          <t>نعم</t>
        </is>
      </c>
      <c r="J535" s="4" t="inlineStr">
        <is>
          <t>حضر</t>
        </is>
      </c>
      <c r="K535" s="12" t="n"/>
      <c r="L535" s="13" t="n"/>
      <c r="M535" s="7">
        <f>IF($A535="","",INDEX(DayNames,WEEKDAY($A535,2)))</f>
        <v/>
      </c>
      <c r="N535" s="7">
        <f>IF($A535="","",IF(AND($G535="نعم",$H535="نعم"),INDEX(Reminders,4),IF($G535="نعم",INDEX(Reminders,2),IF($H535="نعم",INDEX(Reminders,3),INDEX(Reminders,1)))))</f>
        <v/>
      </c>
      <c r="O535" s="14">
        <f>IF($A535="","",$A535-WEEKDAY($A535,1)+1)</f>
        <v/>
      </c>
      <c r="P535" s="15">
        <f>IF($A535="","",IF($J535=INDEX(Outcomes,2),1,0))</f>
        <v/>
      </c>
      <c r="Q535" s="15">
        <f>IF($A535="","",IF(OR($J535=INDEX(Outcomes,2),$J535=INDEX(Outcomes,3)),1,0))</f>
        <v/>
      </c>
    </row>
    <row r="536">
      <c r="A536" s="12" t="n">
        <v>46286</v>
      </c>
      <c r="B536" s="4" t="inlineStr">
        <is>
          <t>أنس الخثلان</t>
        </is>
      </c>
      <c r="C536" s="4" t="inlineStr">
        <is>
          <t>053 182 8008</t>
        </is>
      </c>
      <c r="D536" s="4" t="inlineStr">
        <is>
          <t>د. خالد يوسف</t>
        </is>
      </c>
      <c r="E536" s="4" t="inlineStr">
        <is>
          <t>جلسة ليزر</t>
        </is>
      </c>
      <c r="F536" s="4" t="inlineStr">
        <is>
          <t>هاتف</t>
        </is>
      </c>
      <c r="G536" s="4" t="inlineStr">
        <is>
          <t>نعم</t>
        </is>
      </c>
      <c r="H536" s="4" t="inlineStr">
        <is>
          <t>نعم</t>
        </is>
      </c>
      <c r="I536" s="4" t="inlineStr">
        <is>
          <t>لا</t>
        </is>
      </c>
      <c r="J536" s="4" t="inlineStr">
        <is>
          <t>حضر</t>
        </is>
      </c>
      <c r="K536" s="12" t="n"/>
      <c r="L536" s="13" t="n"/>
      <c r="M536" s="7">
        <f>IF($A536="","",INDEX(DayNames,WEEKDAY($A536,2)))</f>
        <v/>
      </c>
      <c r="N536" s="7">
        <f>IF($A536="","",IF(AND($G536="نعم",$H536="نعم"),INDEX(Reminders,4),IF($G536="نعم",INDEX(Reminders,2),IF($H536="نعم",INDEX(Reminders,3),INDEX(Reminders,1)))))</f>
        <v/>
      </c>
      <c r="O536" s="14">
        <f>IF($A536="","",$A536-WEEKDAY($A536,1)+1)</f>
        <v/>
      </c>
      <c r="P536" s="15">
        <f>IF($A536="","",IF($J536=INDEX(Outcomes,2),1,0))</f>
        <v/>
      </c>
      <c r="Q536" s="15">
        <f>IF($A536="","",IF(OR($J536=INDEX(Outcomes,2),$J536=INDEX(Outcomes,3)),1,0))</f>
        <v/>
      </c>
    </row>
    <row r="537">
      <c r="A537" s="12" t="n">
        <v>46286</v>
      </c>
      <c r="B537" s="4" t="inlineStr">
        <is>
          <t>سمر العيسى</t>
        </is>
      </c>
      <c r="C537" s="4" t="inlineStr">
        <is>
          <t>050 403 2776</t>
        </is>
      </c>
      <c r="D537" s="4" t="inlineStr">
        <is>
          <t>د. أحمد منصور</t>
        </is>
      </c>
      <c r="E537" s="4" t="inlineStr">
        <is>
          <t>كشف متابعة</t>
        </is>
      </c>
      <c r="F537" s="4" t="inlineStr">
        <is>
          <t>هاتف</t>
        </is>
      </c>
      <c r="G537" s="4" t="inlineStr">
        <is>
          <t>نعم</t>
        </is>
      </c>
      <c r="H537" s="4" t="inlineStr">
        <is>
          <t>نعم</t>
        </is>
      </c>
      <c r="I537" s="4" t="inlineStr">
        <is>
          <t>لا</t>
        </is>
      </c>
      <c r="J537" s="4" t="inlineStr">
        <is>
          <t>حضر</t>
        </is>
      </c>
      <c r="K537" s="12" t="n"/>
      <c r="L537" s="13" t="n"/>
      <c r="M537" s="7">
        <f>IF($A537="","",INDEX(DayNames,WEEKDAY($A537,2)))</f>
        <v/>
      </c>
      <c r="N537" s="7">
        <f>IF($A537="","",IF(AND($G537="نعم",$H537="نعم"),INDEX(Reminders,4),IF($G537="نعم",INDEX(Reminders,2),IF($H537="نعم",INDEX(Reminders,3),INDEX(Reminders,1)))))</f>
        <v/>
      </c>
      <c r="O537" s="14">
        <f>IF($A537="","",$A537-WEEKDAY($A537,1)+1)</f>
        <v/>
      </c>
      <c r="P537" s="15">
        <f>IF($A537="","",IF($J537=INDEX(Outcomes,2),1,0))</f>
        <v/>
      </c>
      <c r="Q537" s="15">
        <f>IF($A537="","",IF(OR($J537=INDEX(Outcomes,2),$J537=INDEX(Outcomes,3)),1,0))</f>
        <v/>
      </c>
    </row>
    <row r="538">
      <c r="A538" s="12" t="n">
        <v>46286</v>
      </c>
      <c r="B538" s="4" t="inlineStr">
        <is>
          <t>العنود الرويلي</t>
        </is>
      </c>
      <c r="C538" s="4" t="inlineStr">
        <is>
          <t>050 106 2606</t>
        </is>
      </c>
      <c r="D538" s="4" t="inlineStr">
        <is>
          <t>د. خالد يوسف</t>
        </is>
      </c>
      <c r="E538" s="4" t="inlineStr">
        <is>
          <t>كشف متابعة</t>
        </is>
      </c>
      <c r="F538" s="4" t="inlineStr">
        <is>
          <t>واتساب</t>
        </is>
      </c>
      <c r="G538" s="4" t="inlineStr">
        <is>
          <t>نعم</t>
        </is>
      </c>
      <c r="H538" s="4" t="inlineStr">
        <is>
          <t>نعم</t>
        </is>
      </c>
      <c r="I538" s="4" t="inlineStr">
        <is>
          <t>نعم</t>
        </is>
      </c>
      <c r="J538" s="4" t="inlineStr">
        <is>
          <t>حضر</t>
        </is>
      </c>
      <c r="K538" s="12" t="n"/>
      <c r="L538" s="13" t="n"/>
      <c r="M538" s="7">
        <f>IF($A538="","",INDEX(DayNames,WEEKDAY($A538,2)))</f>
        <v/>
      </c>
      <c r="N538" s="7">
        <f>IF($A538="","",IF(AND($G538="نعم",$H538="نعم"),INDEX(Reminders,4),IF($G538="نعم",INDEX(Reminders,2),IF($H538="نعم",INDEX(Reminders,3),INDEX(Reminders,1)))))</f>
        <v/>
      </c>
      <c r="O538" s="14">
        <f>IF($A538="","",$A538-WEEKDAY($A538,1)+1)</f>
        <v/>
      </c>
      <c r="P538" s="15">
        <f>IF($A538="","",IF($J538=INDEX(Outcomes,2),1,0))</f>
        <v/>
      </c>
      <c r="Q538" s="15">
        <f>IF($A538="","",IF(OR($J538=INDEX(Outcomes,2),$J538=INDEX(Outcomes,3)),1,0))</f>
        <v/>
      </c>
    </row>
    <row r="539">
      <c r="A539" s="12" t="n">
        <v>46286</v>
      </c>
      <c r="B539" s="4" t="inlineStr">
        <is>
          <t>راكان العجمي</t>
        </is>
      </c>
      <c r="C539" s="4" t="inlineStr">
        <is>
          <t>055 199 5129</t>
        </is>
      </c>
      <c r="D539" s="4" t="inlineStr">
        <is>
          <t>د. محمد عادل</t>
        </is>
      </c>
      <c r="E539" s="4" t="inlineStr">
        <is>
          <t>جلسة ليزر</t>
        </is>
      </c>
      <c r="F539" s="4" t="inlineStr">
        <is>
          <t>واتساب</t>
        </is>
      </c>
      <c r="G539" s="4" t="inlineStr">
        <is>
          <t>نعم</t>
        </is>
      </c>
      <c r="H539" s="4" t="inlineStr">
        <is>
          <t>لا</t>
        </is>
      </c>
      <c r="I539" s="4" t="inlineStr">
        <is>
          <t>لا</t>
        </is>
      </c>
      <c r="J539" s="4" t="inlineStr">
        <is>
          <t>حضر</t>
        </is>
      </c>
      <c r="K539" s="12" t="n"/>
      <c r="L539" s="13" t="n"/>
      <c r="M539" s="7">
        <f>IF($A539="","",INDEX(DayNames,WEEKDAY($A539,2)))</f>
        <v/>
      </c>
      <c r="N539" s="7">
        <f>IF($A539="","",IF(AND($G539="نعم",$H539="نعم"),INDEX(Reminders,4),IF($G539="نعم",INDEX(Reminders,2),IF($H539="نعم",INDEX(Reminders,3),INDEX(Reminders,1)))))</f>
        <v/>
      </c>
      <c r="O539" s="14">
        <f>IF($A539="","",$A539-WEEKDAY($A539,1)+1)</f>
        <v/>
      </c>
      <c r="P539" s="15">
        <f>IF($A539="","",IF($J539=INDEX(Outcomes,2),1,0))</f>
        <v/>
      </c>
      <c r="Q539" s="15">
        <f>IF($A539="","",IF(OR($J539=INDEX(Outcomes,2),$J539=INDEX(Outcomes,3)),1,0))</f>
        <v/>
      </c>
    </row>
    <row r="540">
      <c r="A540" s="12" t="n">
        <v>46286</v>
      </c>
      <c r="B540" s="4" t="inlineStr">
        <is>
          <t>سامي الغنام</t>
        </is>
      </c>
      <c r="C540" s="4" t="inlineStr">
        <is>
          <t>055 954 5011</t>
        </is>
      </c>
      <c r="D540" s="4" t="inlineStr">
        <is>
          <t>د. محمد عادل</t>
        </is>
      </c>
      <c r="E540" s="4" t="inlineStr">
        <is>
          <t>كشف استشاري</t>
        </is>
      </c>
      <c r="F540" s="4" t="inlineStr">
        <is>
          <t>تحويل من طبيب</t>
        </is>
      </c>
      <c r="G540" s="4" t="inlineStr">
        <is>
          <t>نعم</t>
        </is>
      </c>
      <c r="H540" s="4" t="inlineStr">
        <is>
          <t>نعم</t>
        </is>
      </c>
      <c r="I540" s="4" t="inlineStr">
        <is>
          <t>نعم</t>
        </is>
      </c>
      <c r="J540" s="4" t="inlineStr">
        <is>
          <t>حضر</t>
        </is>
      </c>
      <c r="K540" s="12" t="n"/>
      <c r="L540" s="13" t="n"/>
      <c r="M540" s="7">
        <f>IF($A540="","",INDEX(DayNames,WEEKDAY($A540,2)))</f>
        <v/>
      </c>
      <c r="N540" s="7">
        <f>IF($A540="","",IF(AND($G540="نعم",$H540="نعم"),INDEX(Reminders,4),IF($G540="نعم",INDEX(Reminders,2),IF($H540="نعم",INDEX(Reminders,3),INDEX(Reminders,1)))))</f>
        <v/>
      </c>
      <c r="O540" s="14">
        <f>IF($A540="","",$A540-WEEKDAY($A540,1)+1)</f>
        <v/>
      </c>
      <c r="P540" s="15">
        <f>IF($A540="","",IF($J540=INDEX(Outcomes,2),1,0))</f>
        <v/>
      </c>
      <c r="Q540" s="15">
        <f>IF($A540="","",IF(OR($J540=INDEX(Outcomes,2),$J540=INDEX(Outcomes,3)),1,0))</f>
        <v/>
      </c>
    </row>
    <row r="541">
      <c r="A541" s="12" t="n">
        <v>46286</v>
      </c>
      <c r="B541" s="4" t="inlineStr">
        <is>
          <t>مها السديري</t>
        </is>
      </c>
      <c r="C541" s="4" t="inlineStr">
        <is>
          <t>050 223 5360</t>
        </is>
      </c>
      <c r="D541" s="4" t="inlineStr">
        <is>
          <t>د. نورة السبيعي</t>
        </is>
      </c>
      <c r="E541" s="4" t="inlineStr">
        <is>
          <t>كشف متابعة</t>
        </is>
      </c>
      <c r="F541" s="4" t="inlineStr">
        <is>
          <t>هاتف</t>
        </is>
      </c>
      <c r="G541" s="4" t="inlineStr">
        <is>
          <t>نعم</t>
        </is>
      </c>
      <c r="H541" s="4" t="inlineStr">
        <is>
          <t>نعم</t>
        </is>
      </c>
      <c r="I541" s="4" t="inlineStr">
        <is>
          <t>لا</t>
        </is>
      </c>
      <c r="J541" s="4" t="inlineStr">
        <is>
          <t>إلغاء متأخر</t>
        </is>
      </c>
      <c r="K541" s="12" t="n"/>
      <c r="L541" s="13" t="n"/>
      <c r="M541" s="7">
        <f>IF($A541="","",INDEX(DayNames,WEEKDAY($A541,2)))</f>
        <v/>
      </c>
      <c r="N541" s="7">
        <f>IF($A541="","",IF(AND($G541="نعم",$H541="نعم"),INDEX(Reminders,4),IF($G541="نعم",INDEX(Reminders,2),IF($H541="نعم",INDEX(Reminders,3),INDEX(Reminders,1)))))</f>
        <v/>
      </c>
      <c r="O541" s="14">
        <f>IF($A541="","",$A541-WEEKDAY($A541,1)+1)</f>
        <v/>
      </c>
      <c r="P541" s="15">
        <f>IF($A541="","",IF($J541=INDEX(Outcomes,2),1,0))</f>
        <v/>
      </c>
      <c r="Q541" s="15">
        <f>IF($A541="","",IF(OR($J541=INDEX(Outcomes,2),$J541=INDEX(Outcomes,3)),1,0))</f>
        <v/>
      </c>
    </row>
    <row r="542">
      <c r="A542" s="12" t="n">
        <v>46286</v>
      </c>
      <c r="B542" s="4" t="inlineStr">
        <is>
          <t>جواهر الحمدان</t>
        </is>
      </c>
      <c r="C542" s="4" t="inlineStr">
        <is>
          <t>050 208 9320</t>
        </is>
      </c>
      <c r="D542" s="4" t="inlineStr">
        <is>
          <t>د. أحمد منصور</t>
        </is>
      </c>
      <c r="E542" s="4" t="inlineStr">
        <is>
          <t>كشف متابعة</t>
        </is>
      </c>
      <c r="F542" s="4" t="inlineStr">
        <is>
          <t>هاتف</t>
        </is>
      </c>
      <c r="G542" s="4" t="inlineStr">
        <is>
          <t>نعم</t>
        </is>
      </c>
      <c r="H542" s="4" t="inlineStr">
        <is>
          <t>نعم</t>
        </is>
      </c>
      <c r="I542" s="4" t="inlineStr">
        <is>
          <t>نعم</t>
        </is>
      </c>
      <c r="J542" s="4" t="inlineStr">
        <is>
          <t>أُعيد حجزه</t>
        </is>
      </c>
      <c r="K542" s="12" t="n">
        <v>46292</v>
      </c>
      <c r="L542" s="13" t="n"/>
      <c r="M542" s="7">
        <f>IF($A542="","",INDEX(DayNames,WEEKDAY($A542,2)))</f>
        <v/>
      </c>
      <c r="N542" s="7">
        <f>IF($A542="","",IF(AND($G542="نعم",$H542="نعم"),INDEX(Reminders,4),IF($G542="نعم",INDEX(Reminders,2),IF($H542="نعم",INDEX(Reminders,3),INDEX(Reminders,1)))))</f>
        <v/>
      </c>
      <c r="O542" s="14">
        <f>IF($A542="","",$A542-WEEKDAY($A542,1)+1)</f>
        <v/>
      </c>
      <c r="P542" s="15">
        <f>IF($A542="","",IF($J542=INDEX(Outcomes,2),1,0))</f>
        <v/>
      </c>
      <c r="Q542" s="15">
        <f>IF($A542="","",IF(OR($J542=INDEX(Outcomes,2),$J542=INDEX(Outcomes,3)),1,0))</f>
        <v/>
      </c>
    </row>
    <row r="543">
      <c r="A543" s="12" t="n">
        <v>46287</v>
      </c>
      <c r="B543" s="4" t="inlineStr">
        <is>
          <t>فيصل المري</t>
        </is>
      </c>
      <c r="C543" s="4" t="inlineStr">
        <is>
          <t>055 667 8563</t>
        </is>
      </c>
      <c r="D543" s="4" t="inlineStr">
        <is>
          <t>د. ليلى القحطاني</t>
        </is>
      </c>
      <c r="E543" s="4" t="inlineStr">
        <is>
          <t>حقن فيلر</t>
        </is>
      </c>
      <c r="F543" s="4" t="inlineStr">
        <is>
          <t>إنستغرام</t>
        </is>
      </c>
      <c r="G543" s="4" t="inlineStr">
        <is>
          <t>نعم</t>
        </is>
      </c>
      <c r="H543" s="4" t="inlineStr">
        <is>
          <t>نعم</t>
        </is>
      </c>
      <c r="I543" s="4" t="inlineStr">
        <is>
          <t>نعم</t>
        </is>
      </c>
      <c r="J543" s="4" t="inlineStr">
        <is>
          <t>حضر</t>
        </is>
      </c>
      <c r="K543" s="12" t="n"/>
      <c r="L543" s="13" t="n"/>
      <c r="M543" s="7">
        <f>IF($A543="","",INDEX(DayNames,WEEKDAY($A543,2)))</f>
        <v/>
      </c>
      <c r="N543" s="7">
        <f>IF($A543="","",IF(AND($G543="نعم",$H543="نعم"),INDEX(Reminders,4),IF($G543="نعم",INDEX(Reminders,2),IF($H543="نعم",INDEX(Reminders,3),INDEX(Reminders,1)))))</f>
        <v/>
      </c>
      <c r="O543" s="14">
        <f>IF($A543="","",$A543-WEEKDAY($A543,1)+1)</f>
        <v/>
      </c>
      <c r="P543" s="15">
        <f>IF($A543="","",IF($J543=INDEX(Outcomes,2),1,0))</f>
        <v/>
      </c>
      <c r="Q543" s="15">
        <f>IF($A543="","",IF(OR($J543=INDEX(Outcomes,2),$J543=INDEX(Outcomes,3)),1,0))</f>
        <v/>
      </c>
    </row>
    <row r="544">
      <c r="A544" s="12" t="n">
        <v>46287</v>
      </c>
      <c r="B544" s="4" t="inlineStr">
        <is>
          <t>سامي الغنام</t>
        </is>
      </c>
      <c r="C544" s="4" t="inlineStr">
        <is>
          <t>050 821 3967</t>
        </is>
      </c>
      <c r="D544" s="4" t="inlineStr">
        <is>
          <t>د. ليلى القحطاني</t>
        </is>
      </c>
      <c r="E544" s="4" t="inlineStr">
        <is>
          <t>جلسة ليزر</t>
        </is>
      </c>
      <c r="F544" s="4" t="inlineStr">
        <is>
          <t>هاتف</t>
        </is>
      </c>
      <c r="G544" s="4" t="inlineStr">
        <is>
          <t>نعم</t>
        </is>
      </c>
      <c r="H544" s="4" t="inlineStr">
        <is>
          <t>لا</t>
        </is>
      </c>
      <c r="I544" s="4" t="inlineStr">
        <is>
          <t>نعم</t>
        </is>
      </c>
      <c r="J544" s="4" t="inlineStr">
        <is>
          <t>حضر</t>
        </is>
      </c>
      <c r="K544" s="12" t="n"/>
      <c r="L544" s="13" t="n"/>
      <c r="M544" s="7">
        <f>IF($A544="","",INDEX(DayNames,WEEKDAY($A544,2)))</f>
        <v/>
      </c>
      <c r="N544" s="7">
        <f>IF($A544="","",IF(AND($G544="نعم",$H544="نعم"),INDEX(Reminders,4),IF($G544="نعم",INDEX(Reminders,2),IF($H544="نعم",INDEX(Reminders,3),INDEX(Reminders,1)))))</f>
        <v/>
      </c>
      <c r="O544" s="14">
        <f>IF($A544="","",$A544-WEEKDAY($A544,1)+1)</f>
        <v/>
      </c>
      <c r="P544" s="15">
        <f>IF($A544="","",IF($J544=INDEX(Outcomes,2),1,0))</f>
        <v/>
      </c>
      <c r="Q544" s="15">
        <f>IF($A544="","",IF(OR($J544=INDEX(Outcomes,2),$J544=INDEX(Outcomes,3)),1,0))</f>
        <v/>
      </c>
    </row>
    <row r="545">
      <c r="A545" s="12" t="n">
        <v>46287</v>
      </c>
      <c r="B545" s="4" t="inlineStr">
        <is>
          <t>مازن الصالح</t>
        </is>
      </c>
      <c r="C545" s="4" t="inlineStr">
        <is>
          <t>050 860 7753</t>
        </is>
      </c>
      <c r="D545" s="4" t="inlineStr">
        <is>
          <t>د. نورة السبيعي</t>
        </is>
      </c>
      <c r="E545" s="4" t="inlineStr">
        <is>
          <t>كشف استشاري</t>
        </is>
      </c>
      <c r="F545" s="4" t="inlineStr">
        <is>
          <t>تحويل من طبيب</t>
        </is>
      </c>
      <c r="G545" s="4" t="inlineStr">
        <is>
          <t>نعم</t>
        </is>
      </c>
      <c r="H545" s="4" t="inlineStr">
        <is>
          <t>نعم</t>
        </is>
      </c>
      <c r="I545" s="4" t="inlineStr">
        <is>
          <t>نعم</t>
        </is>
      </c>
      <c r="J545" s="4" t="inlineStr">
        <is>
          <t>حضر</t>
        </is>
      </c>
      <c r="K545" s="12" t="n"/>
      <c r="L545" s="13" t="n"/>
      <c r="M545" s="7">
        <f>IF($A545="","",INDEX(DayNames,WEEKDAY($A545,2)))</f>
        <v/>
      </c>
      <c r="N545" s="7">
        <f>IF($A545="","",IF(AND($G545="نعم",$H545="نعم"),INDEX(Reminders,4),IF($G545="نعم",INDEX(Reminders,2),IF($H545="نعم",INDEX(Reminders,3),INDEX(Reminders,1)))))</f>
        <v/>
      </c>
      <c r="O545" s="14">
        <f>IF($A545="","",$A545-WEEKDAY($A545,1)+1)</f>
        <v/>
      </c>
      <c r="P545" s="15">
        <f>IF($A545="","",IF($J545=INDEX(Outcomes,2),1,0))</f>
        <v/>
      </c>
      <c r="Q545" s="15">
        <f>IF($A545="","",IF(OR($J545=INDEX(Outcomes,2),$J545=INDEX(Outcomes,3)),1,0))</f>
        <v/>
      </c>
    </row>
    <row r="546">
      <c r="A546" s="12" t="n">
        <v>46287</v>
      </c>
      <c r="B546" s="4" t="inlineStr">
        <is>
          <t>أنس الخثلان</t>
        </is>
      </c>
      <c r="C546" s="4" t="inlineStr">
        <is>
          <t>053 860 9537</t>
        </is>
      </c>
      <c r="D546" s="4" t="inlineStr">
        <is>
          <t>د. خالد يوسف</t>
        </is>
      </c>
      <c r="E546" s="4" t="inlineStr">
        <is>
          <t>جلسة ليزر</t>
        </is>
      </c>
      <c r="F546" s="4" t="inlineStr">
        <is>
          <t>هاتف</t>
        </is>
      </c>
      <c r="G546" s="4" t="inlineStr">
        <is>
          <t>نعم</t>
        </is>
      </c>
      <c r="H546" s="4" t="inlineStr">
        <is>
          <t>نعم</t>
        </is>
      </c>
      <c r="I546" s="4" t="inlineStr">
        <is>
          <t>نعم</t>
        </is>
      </c>
      <c r="J546" s="4" t="inlineStr">
        <is>
          <t>أُعيد حجزه</t>
        </is>
      </c>
      <c r="K546" s="12" t="n">
        <v>46294</v>
      </c>
      <c r="L546" s="13" t="n"/>
      <c r="M546" s="7">
        <f>IF($A546="","",INDEX(DayNames,WEEKDAY($A546,2)))</f>
        <v/>
      </c>
      <c r="N546" s="7">
        <f>IF($A546="","",IF(AND($G546="نعم",$H546="نعم"),INDEX(Reminders,4),IF($G546="نعم",INDEX(Reminders,2),IF($H546="نعم",INDEX(Reminders,3),INDEX(Reminders,1)))))</f>
        <v/>
      </c>
      <c r="O546" s="14">
        <f>IF($A546="","",$A546-WEEKDAY($A546,1)+1)</f>
        <v/>
      </c>
      <c r="P546" s="15">
        <f>IF($A546="","",IF($J546=INDEX(Outcomes,2),1,0))</f>
        <v/>
      </c>
      <c r="Q546" s="15">
        <f>IF($A546="","",IF(OR($J546=INDEX(Outcomes,2),$J546=INDEX(Outcomes,3)),1,0))</f>
        <v/>
      </c>
    </row>
    <row r="547">
      <c r="A547" s="12" t="n">
        <v>46287</v>
      </c>
      <c r="B547" s="4" t="inlineStr">
        <is>
          <t>العنود الرويلي</t>
        </is>
      </c>
      <c r="C547" s="4" t="inlineStr">
        <is>
          <t>054 963 8212</t>
        </is>
      </c>
      <c r="D547" s="4" t="inlineStr">
        <is>
          <t>د. سارة الحربي</t>
        </is>
      </c>
      <c r="E547" s="4" t="inlineStr">
        <is>
          <t>كشف متابعة</t>
        </is>
      </c>
      <c r="F547" s="4" t="inlineStr">
        <is>
          <t>واتساب</t>
        </is>
      </c>
      <c r="G547" s="4" t="inlineStr">
        <is>
          <t>نعم</t>
        </is>
      </c>
      <c r="H547" s="4" t="inlineStr">
        <is>
          <t>نعم</t>
        </is>
      </c>
      <c r="I547" s="4" t="inlineStr">
        <is>
          <t>نعم</t>
        </is>
      </c>
      <c r="J547" s="4" t="inlineStr">
        <is>
          <t>حضر</t>
        </is>
      </c>
      <c r="K547" s="12" t="n"/>
      <c r="L547" s="13" t="n"/>
      <c r="M547" s="7">
        <f>IF($A547="","",INDEX(DayNames,WEEKDAY($A547,2)))</f>
        <v/>
      </c>
      <c r="N547" s="7">
        <f>IF($A547="","",IF(AND($G547="نعم",$H547="نعم"),INDEX(Reminders,4),IF($G547="نعم",INDEX(Reminders,2),IF($H547="نعم",INDEX(Reminders,3),INDEX(Reminders,1)))))</f>
        <v/>
      </c>
      <c r="O547" s="14">
        <f>IF($A547="","",$A547-WEEKDAY($A547,1)+1)</f>
        <v/>
      </c>
      <c r="P547" s="15">
        <f>IF($A547="","",IF($J547=INDEX(Outcomes,2),1,0))</f>
        <v/>
      </c>
      <c r="Q547" s="15">
        <f>IF($A547="","",IF(OR($J547=INDEX(Outcomes,2),$J547=INDEX(Outcomes,3)),1,0))</f>
        <v/>
      </c>
    </row>
    <row r="548">
      <c r="A548" s="12" t="n">
        <v>46287</v>
      </c>
      <c r="B548" s="4" t="inlineStr">
        <is>
          <t>مهند البراك</t>
        </is>
      </c>
      <c r="C548" s="4" t="inlineStr">
        <is>
          <t>050 935 5017</t>
        </is>
      </c>
      <c r="D548" s="4" t="inlineStr">
        <is>
          <t>د. سارة الحربي</t>
        </is>
      </c>
      <c r="E548" s="4" t="inlineStr">
        <is>
          <t>تنظيف بشرة</t>
        </is>
      </c>
      <c r="F548" s="4" t="inlineStr">
        <is>
          <t>واتساب</t>
        </is>
      </c>
      <c r="G548" s="4" t="inlineStr">
        <is>
          <t>نعم</t>
        </is>
      </c>
      <c r="H548" s="4" t="inlineStr">
        <is>
          <t>نعم</t>
        </is>
      </c>
      <c r="I548" s="4" t="inlineStr">
        <is>
          <t>نعم</t>
        </is>
      </c>
      <c r="J548" s="4" t="inlineStr">
        <is>
          <t>حضر</t>
        </is>
      </c>
      <c r="K548" s="12" t="n"/>
      <c r="L548" s="13" t="n"/>
      <c r="M548" s="7">
        <f>IF($A548="","",INDEX(DayNames,WEEKDAY($A548,2)))</f>
        <v/>
      </c>
      <c r="N548" s="7">
        <f>IF($A548="","",IF(AND($G548="نعم",$H548="نعم"),INDEX(Reminders,4),IF($G548="نعم",INDEX(Reminders,2),IF($H548="نعم",INDEX(Reminders,3),INDEX(Reminders,1)))))</f>
        <v/>
      </c>
      <c r="O548" s="14">
        <f>IF($A548="","",$A548-WEEKDAY($A548,1)+1)</f>
        <v/>
      </c>
      <c r="P548" s="15">
        <f>IF($A548="","",IF($J548=INDEX(Outcomes,2),1,0))</f>
        <v/>
      </c>
      <c r="Q548" s="15">
        <f>IF($A548="","",IF(OR($J548=INDEX(Outcomes,2),$J548=INDEX(Outcomes,3)),1,0))</f>
        <v/>
      </c>
    </row>
    <row r="549">
      <c r="A549" s="12" t="n">
        <v>46287</v>
      </c>
      <c r="B549" s="4" t="inlineStr">
        <is>
          <t>روان الشهري</t>
        </is>
      </c>
      <c r="C549" s="4" t="inlineStr">
        <is>
          <t>054 758 4648</t>
        </is>
      </c>
      <c r="D549" s="4" t="inlineStr">
        <is>
          <t>د. نورة السبيعي</t>
        </is>
      </c>
      <c r="E549" s="4" t="inlineStr">
        <is>
          <t>كشف متابعة</t>
        </is>
      </c>
      <c r="F549" s="4" t="inlineStr">
        <is>
          <t>واتساب</t>
        </is>
      </c>
      <c r="G549" s="4" t="inlineStr">
        <is>
          <t>نعم</t>
        </is>
      </c>
      <c r="H549" s="4" t="inlineStr">
        <is>
          <t>نعم</t>
        </is>
      </c>
      <c r="I549" s="4" t="inlineStr">
        <is>
          <t>نعم</t>
        </is>
      </c>
      <c r="J549" s="4" t="inlineStr">
        <is>
          <t>حضر</t>
        </is>
      </c>
      <c r="K549" s="12" t="n"/>
      <c r="L549" s="13" t="n"/>
      <c r="M549" s="7">
        <f>IF($A549="","",INDEX(DayNames,WEEKDAY($A549,2)))</f>
        <v/>
      </c>
      <c r="N549" s="7">
        <f>IF($A549="","",IF(AND($G549="نعم",$H549="نعم"),INDEX(Reminders,4),IF($G549="نعم",INDEX(Reminders,2),IF($H549="نعم",INDEX(Reminders,3),INDEX(Reminders,1)))))</f>
        <v/>
      </c>
      <c r="O549" s="14">
        <f>IF($A549="","",$A549-WEEKDAY($A549,1)+1)</f>
        <v/>
      </c>
      <c r="P549" s="15">
        <f>IF($A549="","",IF($J549=INDEX(Outcomes,2),1,0))</f>
        <v/>
      </c>
      <c r="Q549" s="15">
        <f>IF($A549="","",IF(OR($J549=INDEX(Outcomes,2),$J549=INDEX(Outcomes,3)),1,0))</f>
        <v/>
      </c>
    </row>
    <row r="550">
      <c r="A550" s="12" t="n">
        <v>46287</v>
      </c>
      <c r="B550" s="4" t="inlineStr">
        <is>
          <t>هند المنصور</t>
        </is>
      </c>
      <c r="C550" s="4" t="inlineStr">
        <is>
          <t>050 324 6018</t>
        </is>
      </c>
      <c r="D550" s="4" t="inlineStr">
        <is>
          <t>د. أحمد منصور</t>
        </is>
      </c>
      <c r="E550" s="4" t="inlineStr">
        <is>
          <t>جلسة علاج طبيعي</t>
        </is>
      </c>
      <c r="F550" s="4" t="inlineStr">
        <is>
          <t>تحويل من طبيب</t>
        </is>
      </c>
      <c r="G550" s="4" t="inlineStr">
        <is>
          <t>نعم</t>
        </is>
      </c>
      <c r="H550" s="4" t="inlineStr">
        <is>
          <t>نعم</t>
        </is>
      </c>
      <c r="I550" s="4" t="inlineStr">
        <is>
          <t>نعم</t>
        </is>
      </c>
      <c r="J550" s="4" t="inlineStr">
        <is>
          <t>حضر</t>
        </is>
      </c>
      <c r="K550" s="12" t="n"/>
      <c r="L550" s="13" t="n"/>
      <c r="M550" s="7">
        <f>IF($A550="","",INDEX(DayNames,WEEKDAY($A550,2)))</f>
        <v/>
      </c>
      <c r="N550" s="7">
        <f>IF($A550="","",IF(AND($G550="نعم",$H550="نعم"),INDEX(Reminders,4),IF($G550="نعم",INDEX(Reminders,2),IF($H550="نعم",INDEX(Reminders,3),INDEX(Reminders,1)))))</f>
        <v/>
      </c>
      <c r="O550" s="14">
        <f>IF($A550="","",$A550-WEEKDAY($A550,1)+1)</f>
        <v/>
      </c>
      <c r="P550" s="15">
        <f>IF($A550="","",IF($J550=INDEX(Outcomes,2),1,0))</f>
        <v/>
      </c>
      <c r="Q550" s="15">
        <f>IF($A550="","",IF(OR($J550=INDEX(Outcomes,2),$J550=INDEX(Outcomes,3)),1,0))</f>
        <v/>
      </c>
    </row>
    <row r="551">
      <c r="A551" s="12" t="n">
        <v>46287</v>
      </c>
      <c r="B551" s="4" t="inlineStr">
        <is>
          <t>مها السديري</t>
        </is>
      </c>
      <c r="C551" s="4" t="inlineStr">
        <is>
          <t>055 440 1119</t>
        </is>
      </c>
      <c r="D551" s="4" t="inlineStr">
        <is>
          <t>د. سارة الحربي</t>
        </is>
      </c>
      <c r="E551" s="4" t="inlineStr">
        <is>
          <t>كشف متابعة</t>
        </is>
      </c>
      <c r="F551" s="4" t="inlineStr">
        <is>
          <t>الموقع الإلكتروني</t>
        </is>
      </c>
      <c r="G551" s="4" t="inlineStr">
        <is>
          <t>نعم</t>
        </is>
      </c>
      <c r="H551" s="4" t="inlineStr">
        <is>
          <t>نعم</t>
        </is>
      </c>
      <c r="I551" s="4" t="inlineStr">
        <is>
          <t>نعم</t>
        </is>
      </c>
      <c r="J551" s="4" t="inlineStr">
        <is>
          <t>أُعيد حجزه</t>
        </is>
      </c>
      <c r="K551" s="12" t="n">
        <v>46289</v>
      </c>
      <c r="L551" s="13" t="n"/>
      <c r="M551" s="7">
        <f>IF($A551="","",INDEX(DayNames,WEEKDAY($A551,2)))</f>
        <v/>
      </c>
      <c r="N551" s="7">
        <f>IF($A551="","",IF(AND($G551="نعم",$H551="نعم"),INDEX(Reminders,4),IF($G551="نعم",INDEX(Reminders,2),IF($H551="نعم",INDEX(Reminders,3),INDEX(Reminders,1)))))</f>
        <v/>
      </c>
      <c r="O551" s="14">
        <f>IF($A551="","",$A551-WEEKDAY($A551,1)+1)</f>
        <v/>
      </c>
      <c r="P551" s="15">
        <f>IF($A551="","",IF($J551=INDEX(Outcomes,2),1,0))</f>
        <v/>
      </c>
      <c r="Q551" s="15">
        <f>IF($A551="","",IF(OR($J551=INDEX(Outcomes,2),$J551=INDEX(Outcomes,3)),1,0))</f>
        <v/>
      </c>
    </row>
    <row r="552">
      <c r="A552" s="12" t="n">
        <v>46288</v>
      </c>
      <c r="B552" s="4" t="inlineStr">
        <is>
          <t>مهند البراك</t>
        </is>
      </c>
      <c r="C552" s="4" t="inlineStr">
        <is>
          <t>050 281 6103</t>
        </is>
      </c>
      <c r="D552" s="4" t="inlineStr">
        <is>
          <t>د. سارة الحربي</t>
        </is>
      </c>
      <c r="E552" s="4" t="inlineStr">
        <is>
          <t>جلسة علاج طبيعي</t>
        </is>
      </c>
      <c r="F552" s="4" t="inlineStr">
        <is>
          <t>الموقع الإلكتروني</t>
        </is>
      </c>
      <c r="G552" s="4" t="inlineStr">
        <is>
          <t>نعم</t>
        </is>
      </c>
      <c r="H552" s="4" t="inlineStr">
        <is>
          <t>لا</t>
        </is>
      </c>
      <c r="I552" s="4" t="inlineStr">
        <is>
          <t>لا</t>
        </is>
      </c>
      <c r="J552" s="4" t="inlineStr">
        <is>
          <t>حضر</t>
        </is>
      </c>
      <c r="K552" s="12" t="n"/>
      <c r="L552" s="13" t="n"/>
      <c r="M552" s="7">
        <f>IF($A552="","",INDEX(DayNames,WEEKDAY($A552,2)))</f>
        <v/>
      </c>
      <c r="N552" s="7">
        <f>IF($A552="","",IF(AND($G552="نعم",$H552="نعم"),INDEX(Reminders,4),IF($G552="نعم",INDEX(Reminders,2),IF($H552="نعم",INDEX(Reminders,3),INDEX(Reminders,1)))))</f>
        <v/>
      </c>
      <c r="O552" s="14">
        <f>IF($A552="","",$A552-WEEKDAY($A552,1)+1)</f>
        <v/>
      </c>
      <c r="P552" s="15">
        <f>IF($A552="","",IF($J552=INDEX(Outcomes,2),1,0))</f>
        <v/>
      </c>
      <c r="Q552" s="15">
        <f>IF($A552="","",IF(OR($J552=INDEX(Outcomes,2),$J552=INDEX(Outcomes,3)),1,0))</f>
        <v/>
      </c>
    </row>
    <row r="553">
      <c r="A553" s="12" t="n">
        <v>46288</v>
      </c>
      <c r="B553" s="4" t="inlineStr">
        <is>
          <t>طلال العوفي</t>
        </is>
      </c>
      <c r="C553" s="4" t="inlineStr">
        <is>
          <t>054 622 7216</t>
        </is>
      </c>
      <c r="D553" s="4" t="inlineStr">
        <is>
          <t>د. نورة السبيعي</t>
        </is>
      </c>
      <c r="E553" s="4" t="inlineStr">
        <is>
          <t>كشف استشاري</t>
        </is>
      </c>
      <c r="F553" s="4" t="inlineStr">
        <is>
          <t>واتساب</t>
        </is>
      </c>
      <c r="G553" s="4" t="inlineStr">
        <is>
          <t>نعم</t>
        </is>
      </c>
      <c r="H553" s="4" t="inlineStr">
        <is>
          <t>نعم</t>
        </is>
      </c>
      <c r="I553" s="4" t="inlineStr">
        <is>
          <t>نعم</t>
        </is>
      </c>
      <c r="J553" s="4" t="inlineStr">
        <is>
          <t>حضر</t>
        </is>
      </c>
      <c r="K553" s="12" t="n"/>
      <c r="L553" s="13" t="n"/>
      <c r="M553" s="7">
        <f>IF($A553="","",INDEX(DayNames,WEEKDAY($A553,2)))</f>
        <v/>
      </c>
      <c r="N553" s="7">
        <f>IF($A553="","",IF(AND($G553="نعم",$H553="نعم"),INDEX(Reminders,4),IF($G553="نعم",INDEX(Reminders,2),IF($H553="نعم",INDEX(Reminders,3),INDEX(Reminders,1)))))</f>
        <v/>
      </c>
      <c r="O553" s="14">
        <f>IF($A553="","",$A553-WEEKDAY($A553,1)+1)</f>
        <v/>
      </c>
      <c r="P553" s="15">
        <f>IF($A553="","",IF($J553=INDEX(Outcomes,2),1,0))</f>
        <v/>
      </c>
      <c r="Q553" s="15">
        <f>IF($A553="","",IF(OR($J553=INDEX(Outcomes,2),$J553=INDEX(Outcomes,3)),1,0))</f>
        <v/>
      </c>
    </row>
    <row r="554">
      <c r="A554" s="12" t="n">
        <v>46288</v>
      </c>
      <c r="B554" s="4" t="inlineStr">
        <is>
          <t>طلال العوفي</t>
        </is>
      </c>
      <c r="C554" s="4" t="inlineStr">
        <is>
          <t>054 332 2297</t>
        </is>
      </c>
      <c r="D554" s="4" t="inlineStr">
        <is>
          <t>د. سارة الحربي</t>
        </is>
      </c>
      <c r="E554" s="4" t="inlineStr">
        <is>
          <t>كشف متابعة</t>
        </is>
      </c>
      <c r="F554" s="4" t="inlineStr">
        <is>
          <t>إنستغرام</t>
        </is>
      </c>
      <c r="G554" s="4" t="inlineStr">
        <is>
          <t>نعم</t>
        </is>
      </c>
      <c r="H554" s="4" t="inlineStr">
        <is>
          <t>نعم</t>
        </is>
      </c>
      <c r="I554" s="4" t="inlineStr">
        <is>
          <t>لا</t>
        </is>
      </c>
      <c r="J554" s="4" t="inlineStr">
        <is>
          <t>حضر</t>
        </is>
      </c>
      <c r="K554" s="12" t="n"/>
      <c r="L554" s="13" t="n"/>
      <c r="M554" s="7">
        <f>IF($A554="","",INDEX(DayNames,WEEKDAY($A554,2)))</f>
        <v/>
      </c>
      <c r="N554" s="7">
        <f>IF($A554="","",IF(AND($G554="نعم",$H554="نعم"),INDEX(Reminders,4),IF($G554="نعم",INDEX(Reminders,2),IF($H554="نعم",INDEX(Reminders,3),INDEX(Reminders,1)))))</f>
        <v/>
      </c>
      <c r="O554" s="14">
        <f>IF($A554="","",$A554-WEEKDAY($A554,1)+1)</f>
        <v/>
      </c>
      <c r="P554" s="15">
        <f>IF($A554="","",IF($J554=INDEX(Outcomes,2),1,0))</f>
        <v/>
      </c>
      <c r="Q554" s="15">
        <f>IF($A554="","",IF(OR($J554=INDEX(Outcomes,2),$J554=INDEX(Outcomes,3)),1,0))</f>
        <v/>
      </c>
    </row>
    <row r="555">
      <c r="A555" s="12" t="n">
        <v>46288</v>
      </c>
      <c r="B555" s="4" t="inlineStr">
        <is>
          <t>عادل النفيعي</t>
        </is>
      </c>
      <c r="C555" s="4" t="inlineStr">
        <is>
          <t>054 295 9716</t>
        </is>
      </c>
      <c r="D555" s="4" t="inlineStr">
        <is>
          <t>د. أحمد منصور</t>
        </is>
      </c>
      <c r="E555" s="4" t="inlineStr">
        <is>
          <t>كشف متابعة</t>
        </is>
      </c>
      <c r="F555" s="4" t="inlineStr">
        <is>
          <t>واتساب</t>
        </is>
      </c>
      <c r="G555" s="4" t="inlineStr">
        <is>
          <t>نعم</t>
        </is>
      </c>
      <c r="H555" s="4" t="inlineStr">
        <is>
          <t>لا</t>
        </is>
      </c>
      <c r="I555" s="4" t="inlineStr">
        <is>
          <t>نعم</t>
        </is>
      </c>
      <c r="J555" s="4" t="inlineStr">
        <is>
          <t>حضر</t>
        </is>
      </c>
      <c r="K555" s="12" t="n"/>
      <c r="L555" s="13" t="n"/>
      <c r="M555" s="7">
        <f>IF($A555="","",INDEX(DayNames,WEEKDAY($A555,2)))</f>
        <v/>
      </c>
      <c r="N555" s="7">
        <f>IF($A555="","",IF(AND($G555="نعم",$H555="نعم"),INDEX(Reminders,4),IF($G555="نعم",INDEX(Reminders,2),IF($H555="نعم",INDEX(Reminders,3),INDEX(Reminders,1)))))</f>
        <v/>
      </c>
      <c r="O555" s="14">
        <f>IF($A555="","",$A555-WEEKDAY($A555,1)+1)</f>
        <v/>
      </c>
      <c r="P555" s="15">
        <f>IF($A555="","",IF($J555=INDEX(Outcomes,2),1,0))</f>
        <v/>
      </c>
      <c r="Q555" s="15">
        <f>IF($A555="","",IF(OR($J555=INDEX(Outcomes,2),$J555=INDEX(Outcomes,3)),1,0))</f>
        <v/>
      </c>
    </row>
    <row r="556">
      <c r="A556" s="12" t="n">
        <v>46288</v>
      </c>
      <c r="B556" s="4" t="inlineStr">
        <is>
          <t>حسام المحمدي</t>
        </is>
      </c>
      <c r="C556" s="4" t="inlineStr">
        <is>
          <t>050 925 5473</t>
        </is>
      </c>
      <c r="D556" s="4" t="inlineStr">
        <is>
          <t>د. محمد عادل</t>
        </is>
      </c>
      <c r="E556" s="4" t="inlineStr">
        <is>
          <t>كشف استشاري</t>
        </is>
      </c>
      <c r="F556" s="4" t="inlineStr">
        <is>
          <t>تحويل من طبيب</t>
        </is>
      </c>
      <c r="G556" s="4" t="inlineStr">
        <is>
          <t>نعم</t>
        </is>
      </c>
      <c r="H556" s="4" t="inlineStr">
        <is>
          <t>لا</t>
        </is>
      </c>
      <c r="I556" s="4" t="inlineStr">
        <is>
          <t>لا</t>
        </is>
      </c>
      <c r="J556" s="4" t="inlineStr">
        <is>
          <t>حضر</t>
        </is>
      </c>
      <c r="K556" s="12" t="n"/>
      <c r="L556" s="13" t="n"/>
      <c r="M556" s="7">
        <f>IF($A556="","",INDEX(DayNames,WEEKDAY($A556,2)))</f>
        <v/>
      </c>
      <c r="N556" s="7">
        <f>IF($A556="","",IF(AND($G556="نعم",$H556="نعم"),INDEX(Reminders,4),IF($G556="نعم",INDEX(Reminders,2),IF($H556="نعم",INDEX(Reminders,3),INDEX(Reminders,1)))))</f>
        <v/>
      </c>
      <c r="O556" s="14">
        <f>IF($A556="","",$A556-WEEKDAY($A556,1)+1)</f>
        <v/>
      </c>
      <c r="P556" s="15">
        <f>IF($A556="","",IF($J556=INDEX(Outcomes,2),1,0))</f>
        <v/>
      </c>
      <c r="Q556" s="15">
        <f>IF($A556="","",IF(OR($J556=INDEX(Outcomes,2),$J556=INDEX(Outcomes,3)),1,0))</f>
        <v/>
      </c>
    </row>
    <row r="557">
      <c r="A557" s="12" t="n">
        <v>46288</v>
      </c>
      <c r="B557" s="4" t="inlineStr">
        <is>
          <t>عبدالعزيز الفهد</t>
        </is>
      </c>
      <c r="C557" s="4" t="inlineStr">
        <is>
          <t>055 650 1843</t>
        </is>
      </c>
      <c r="D557" s="4" t="inlineStr">
        <is>
          <t>د. ليلى القحطاني</t>
        </is>
      </c>
      <c r="E557" s="4" t="inlineStr">
        <is>
          <t>كشف استشاري</t>
        </is>
      </c>
      <c r="F557" s="4" t="inlineStr">
        <is>
          <t>هاتف</t>
        </is>
      </c>
      <c r="G557" s="4" t="inlineStr">
        <is>
          <t>نعم</t>
        </is>
      </c>
      <c r="H557" s="4" t="inlineStr">
        <is>
          <t>نعم</t>
        </is>
      </c>
      <c r="I557" s="4" t="inlineStr">
        <is>
          <t>نعم</t>
        </is>
      </c>
      <c r="J557" s="4" t="inlineStr">
        <is>
          <t>حضر</t>
        </is>
      </c>
      <c r="K557" s="12" t="n"/>
      <c r="L557" s="13" t="n"/>
      <c r="M557" s="7">
        <f>IF($A557="","",INDEX(DayNames,WEEKDAY($A557,2)))</f>
        <v/>
      </c>
      <c r="N557" s="7">
        <f>IF($A557="","",IF(AND($G557="نعم",$H557="نعم"),INDEX(Reminders,4),IF($G557="نعم",INDEX(Reminders,2),IF($H557="نعم",INDEX(Reminders,3),INDEX(Reminders,1)))))</f>
        <v/>
      </c>
      <c r="O557" s="14">
        <f>IF($A557="","",$A557-WEEKDAY($A557,1)+1)</f>
        <v/>
      </c>
      <c r="P557" s="15">
        <f>IF($A557="","",IF($J557=INDEX(Outcomes,2),1,0))</f>
        <v/>
      </c>
      <c r="Q557" s="15">
        <f>IF($A557="","",IF(OR($J557=INDEX(Outcomes,2),$J557=INDEX(Outcomes,3)),1,0))</f>
        <v/>
      </c>
    </row>
    <row r="558">
      <c r="A558" s="12" t="n">
        <v>46288</v>
      </c>
      <c r="B558" s="4" t="inlineStr">
        <is>
          <t>تهاني الزامل</t>
        </is>
      </c>
      <c r="C558" s="4" t="inlineStr">
        <is>
          <t>050 898 2554</t>
        </is>
      </c>
      <c r="D558" s="4" t="inlineStr">
        <is>
          <t>د. ليلى القحطاني</t>
        </is>
      </c>
      <c r="E558" s="4" t="inlineStr">
        <is>
          <t>حقن فيلر</t>
        </is>
      </c>
      <c r="F558" s="4" t="inlineStr">
        <is>
          <t>واتساب</t>
        </is>
      </c>
      <c r="G558" s="4" t="inlineStr">
        <is>
          <t>نعم</t>
        </is>
      </c>
      <c r="H558" s="4" t="inlineStr">
        <is>
          <t>نعم</t>
        </is>
      </c>
      <c r="I558" s="4" t="inlineStr">
        <is>
          <t>نعم</t>
        </is>
      </c>
      <c r="J558" s="4" t="inlineStr">
        <is>
          <t>حضر</t>
        </is>
      </c>
      <c r="K558" s="12" t="n"/>
      <c r="L558" s="13" t="n"/>
      <c r="M558" s="7">
        <f>IF($A558="","",INDEX(DayNames,WEEKDAY($A558,2)))</f>
        <v/>
      </c>
      <c r="N558" s="7">
        <f>IF($A558="","",IF(AND($G558="نعم",$H558="نعم"),INDEX(Reminders,4),IF($G558="نعم",INDEX(Reminders,2),IF($H558="نعم",INDEX(Reminders,3),INDEX(Reminders,1)))))</f>
        <v/>
      </c>
      <c r="O558" s="14">
        <f>IF($A558="","",$A558-WEEKDAY($A558,1)+1)</f>
        <v/>
      </c>
      <c r="P558" s="15">
        <f>IF($A558="","",IF($J558=INDEX(Outcomes,2),1,0))</f>
        <v/>
      </c>
      <c r="Q558" s="15">
        <f>IF($A558="","",IF(OR($J558=INDEX(Outcomes,2),$J558=INDEX(Outcomes,3)),1,0))</f>
        <v/>
      </c>
    </row>
    <row r="559">
      <c r="A559" s="12" t="n">
        <v>46288</v>
      </c>
      <c r="B559" s="4" t="inlineStr">
        <is>
          <t>نجلاء الشريف</t>
        </is>
      </c>
      <c r="C559" s="4" t="inlineStr">
        <is>
          <t>055 843 6071</t>
        </is>
      </c>
      <c r="D559" s="4" t="inlineStr">
        <is>
          <t>د. ليلى القحطاني</t>
        </is>
      </c>
      <c r="E559" s="4" t="inlineStr">
        <is>
          <t>كشف متابعة</t>
        </is>
      </c>
      <c r="F559" s="4" t="inlineStr">
        <is>
          <t>واتساب</t>
        </is>
      </c>
      <c r="G559" s="4" t="inlineStr">
        <is>
          <t>نعم</t>
        </is>
      </c>
      <c r="H559" s="4" t="inlineStr">
        <is>
          <t>نعم</t>
        </is>
      </c>
      <c r="I559" s="4" t="inlineStr">
        <is>
          <t>نعم</t>
        </is>
      </c>
      <c r="J559" s="4" t="inlineStr">
        <is>
          <t>حضر</t>
        </is>
      </c>
      <c r="K559" s="12" t="n"/>
      <c r="L559" s="13" t="n"/>
      <c r="M559" s="7">
        <f>IF($A559="","",INDEX(DayNames,WEEKDAY($A559,2)))</f>
        <v/>
      </c>
      <c r="N559" s="7">
        <f>IF($A559="","",IF(AND($G559="نعم",$H559="نعم"),INDEX(Reminders,4),IF($G559="نعم",INDEX(Reminders,2),IF($H559="نعم",INDEX(Reminders,3),INDEX(Reminders,1)))))</f>
        <v/>
      </c>
      <c r="O559" s="14">
        <f>IF($A559="","",$A559-WEEKDAY($A559,1)+1)</f>
        <v/>
      </c>
      <c r="P559" s="15">
        <f>IF($A559="","",IF($J559=INDEX(Outcomes,2),1,0))</f>
        <v/>
      </c>
      <c r="Q559" s="15">
        <f>IF($A559="","",IF(OR($J559=INDEX(Outcomes,2),$J559=INDEX(Outcomes,3)),1,0))</f>
        <v/>
      </c>
    </row>
    <row r="560">
      <c r="A560" s="12" t="n">
        <v>46288</v>
      </c>
      <c r="B560" s="4" t="inlineStr">
        <is>
          <t>جواهر الحمدان</t>
        </is>
      </c>
      <c r="C560" s="4" t="inlineStr">
        <is>
          <t>054 824 2383</t>
        </is>
      </c>
      <c r="D560" s="4" t="inlineStr">
        <is>
          <t>د. نورة السبيعي</t>
        </is>
      </c>
      <c r="E560" s="4" t="inlineStr">
        <is>
          <t>كشف متابعة</t>
        </is>
      </c>
      <c r="F560" s="4" t="inlineStr">
        <is>
          <t>الموقع الإلكتروني</t>
        </is>
      </c>
      <c r="G560" s="4" t="inlineStr">
        <is>
          <t>نعم</t>
        </is>
      </c>
      <c r="H560" s="4" t="inlineStr">
        <is>
          <t>نعم</t>
        </is>
      </c>
      <c r="I560" s="4" t="inlineStr">
        <is>
          <t>نعم</t>
        </is>
      </c>
      <c r="J560" s="4" t="inlineStr">
        <is>
          <t>حضر</t>
        </is>
      </c>
      <c r="K560" s="12" t="n"/>
      <c r="L560" s="13" t="n"/>
      <c r="M560" s="7">
        <f>IF($A560="","",INDEX(DayNames,WEEKDAY($A560,2)))</f>
        <v/>
      </c>
      <c r="N560" s="7">
        <f>IF($A560="","",IF(AND($G560="نعم",$H560="نعم"),INDEX(Reminders,4),IF($G560="نعم",INDEX(Reminders,2),IF($H560="نعم",INDEX(Reminders,3),INDEX(Reminders,1)))))</f>
        <v/>
      </c>
      <c r="O560" s="14">
        <f>IF($A560="","",$A560-WEEKDAY($A560,1)+1)</f>
        <v/>
      </c>
      <c r="P560" s="15">
        <f>IF($A560="","",IF($J560=INDEX(Outcomes,2),1,0))</f>
        <v/>
      </c>
      <c r="Q560" s="15">
        <f>IF($A560="","",IF(OR($J560=INDEX(Outcomes,2),$J560=INDEX(Outcomes,3)),1,0))</f>
        <v/>
      </c>
    </row>
    <row r="561">
      <c r="A561" s="12" t="n">
        <v>46288</v>
      </c>
      <c r="B561" s="4" t="inlineStr">
        <is>
          <t>فيصل المري</t>
        </is>
      </c>
      <c r="C561" s="4" t="inlineStr">
        <is>
          <t>053 711 9842</t>
        </is>
      </c>
      <c r="D561" s="4" t="inlineStr">
        <is>
          <t>د. أحمد منصور</t>
        </is>
      </c>
      <c r="E561" s="4" t="inlineStr">
        <is>
          <t>كشف متابعة</t>
        </is>
      </c>
      <c r="F561" s="4" t="inlineStr">
        <is>
          <t>هاتف</t>
        </is>
      </c>
      <c r="G561" s="4" t="inlineStr">
        <is>
          <t>نعم</t>
        </is>
      </c>
      <c r="H561" s="4" t="inlineStr">
        <is>
          <t>نعم</t>
        </is>
      </c>
      <c r="I561" s="4" t="inlineStr">
        <is>
          <t>نعم</t>
        </is>
      </c>
      <c r="J561" s="4" t="inlineStr">
        <is>
          <t>حضر</t>
        </is>
      </c>
      <c r="K561" s="12" t="n"/>
      <c r="L561" s="13" t="n"/>
      <c r="M561" s="7">
        <f>IF($A561="","",INDEX(DayNames,WEEKDAY($A561,2)))</f>
        <v/>
      </c>
      <c r="N561" s="7">
        <f>IF($A561="","",IF(AND($G561="نعم",$H561="نعم"),INDEX(Reminders,4),IF($G561="نعم",INDEX(Reminders,2),IF($H561="نعم",INDEX(Reminders,3),INDEX(Reminders,1)))))</f>
        <v/>
      </c>
      <c r="O561" s="14">
        <f>IF($A561="","",$A561-WEEKDAY($A561,1)+1)</f>
        <v/>
      </c>
      <c r="P561" s="15">
        <f>IF($A561="","",IF($J561=INDEX(Outcomes,2),1,0))</f>
        <v/>
      </c>
      <c r="Q561" s="15">
        <f>IF($A561="","",IF(OR($J561=INDEX(Outcomes,2),$J561=INDEX(Outcomes,3)),1,0))</f>
        <v/>
      </c>
    </row>
    <row r="562">
      <c r="A562" s="12" t="n">
        <v>46288</v>
      </c>
      <c r="B562" s="4" t="inlineStr">
        <is>
          <t>سامي الغنام</t>
        </is>
      </c>
      <c r="C562" s="4" t="inlineStr">
        <is>
          <t>053 223 6184</t>
        </is>
      </c>
      <c r="D562" s="4" t="inlineStr">
        <is>
          <t>د. سارة الحربي</t>
        </is>
      </c>
      <c r="E562" s="4" t="inlineStr">
        <is>
          <t>جلسة علاج طبيعي</t>
        </is>
      </c>
      <c r="F562" s="4" t="inlineStr">
        <is>
          <t>إنستغرام</t>
        </is>
      </c>
      <c r="G562" s="4" t="inlineStr">
        <is>
          <t>لا</t>
        </is>
      </c>
      <c r="H562" s="4" t="inlineStr">
        <is>
          <t>نعم</t>
        </is>
      </c>
      <c r="I562" s="4" t="inlineStr">
        <is>
          <t>نعم</t>
        </is>
      </c>
      <c r="J562" s="4" t="inlineStr">
        <is>
          <t>حضر</t>
        </is>
      </c>
      <c r="K562" s="12" t="n"/>
      <c r="L562" s="13" t="n"/>
      <c r="M562" s="7">
        <f>IF($A562="","",INDEX(DayNames,WEEKDAY($A562,2)))</f>
        <v/>
      </c>
      <c r="N562" s="7">
        <f>IF($A562="","",IF(AND($G562="نعم",$H562="نعم"),INDEX(Reminders,4),IF($G562="نعم",INDEX(Reminders,2),IF($H562="نعم",INDEX(Reminders,3),INDEX(Reminders,1)))))</f>
        <v/>
      </c>
      <c r="O562" s="14">
        <f>IF($A562="","",$A562-WEEKDAY($A562,1)+1)</f>
        <v/>
      </c>
      <c r="P562" s="15">
        <f>IF($A562="","",IF($J562=INDEX(Outcomes,2),1,0))</f>
        <v/>
      </c>
      <c r="Q562" s="15">
        <f>IF($A562="","",IF(OR($J562=INDEX(Outcomes,2),$J562=INDEX(Outcomes,3)),1,0))</f>
        <v/>
      </c>
    </row>
    <row r="563">
      <c r="A563" s="12" t="n">
        <v>46288</v>
      </c>
      <c r="B563" s="4" t="inlineStr">
        <is>
          <t>مها السديري</t>
        </is>
      </c>
      <c r="C563" s="4" t="inlineStr">
        <is>
          <t>050 642 7585</t>
        </is>
      </c>
      <c r="D563" s="4" t="inlineStr">
        <is>
          <t>د. ليلى القحطاني</t>
        </is>
      </c>
      <c r="E563" s="4" t="inlineStr">
        <is>
          <t>بوتوكس</t>
        </is>
      </c>
      <c r="F563" s="4" t="inlineStr">
        <is>
          <t>هاتف</t>
        </is>
      </c>
      <c r="G563" s="4" t="inlineStr">
        <is>
          <t>لا</t>
        </is>
      </c>
      <c r="H563" s="4" t="inlineStr">
        <is>
          <t>نعم</t>
        </is>
      </c>
      <c r="I563" s="4" t="inlineStr">
        <is>
          <t>نعم</t>
        </is>
      </c>
      <c r="J563" s="4" t="inlineStr">
        <is>
          <t>حضر</t>
        </is>
      </c>
      <c r="K563" s="12" t="n"/>
      <c r="L563" s="13" t="n"/>
      <c r="M563" s="7">
        <f>IF($A563="","",INDEX(DayNames,WEEKDAY($A563,2)))</f>
        <v/>
      </c>
      <c r="N563" s="7">
        <f>IF($A563="","",IF(AND($G563="نعم",$H563="نعم"),INDEX(Reminders,4),IF($G563="نعم",INDEX(Reminders,2),IF($H563="نعم",INDEX(Reminders,3),INDEX(Reminders,1)))))</f>
        <v/>
      </c>
      <c r="O563" s="14">
        <f>IF($A563="","",$A563-WEEKDAY($A563,1)+1)</f>
        <v/>
      </c>
      <c r="P563" s="15">
        <f>IF($A563="","",IF($J563=INDEX(Outcomes,2),1,0))</f>
        <v/>
      </c>
      <c r="Q563" s="15">
        <f>IF($A563="","",IF(OR($J563=INDEX(Outcomes,2),$J563=INDEX(Outcomes,3)),1,0))</f>
        <v/>
      </c>
    </row>
    <row r="564">
      <c r="A564" s="12" t="n">
        <v>46288</v>
      </c>
      <c r="B564" s="4" t="inlineStr">
        <is>
          <t>سامي الغنام</t>
        </is>
      </c>
      <c r="C564" s="4" t="inlineStr">
        <is>
          <t>054 845 2319</t>
        </is>
      </c>
      <c r="D564" s="4" t="inlineStr">
        <is>
          <t>د. ليلى القحطاني</t>
        </is>
      </c>
      <c r="E564" s="4" t="inlineStr">
        <is>
          <t>كشف متابعة</t>
        </is>
      </c>
      <c r="F564" s="4" t="inlineStr">
        <is>
          <t>هاتف</t>
        </is>
      </c>
      <c r="G564" s="4" t="inlineStr">
        <is>
          <t>نعم</t>
        </is>
      </c>
      <c r="H564" s="4" t="inlineStr">
        <is>
          <t>نعم</t>
        </is>
      </c>
      <c r="I564" s="4" t="inlineStr">
        <is>
          <t>نعم</t>
        </is>
      </c>
      <c r="J564" s="4" t="inlineStr">
        <is>
          <t>حضر</t>
        </is>
      </c>
      <c r="K564" s="12" t="n"/>
      <c r="L564" s="13" t="n"/>
      <c r="M564" s="7">
        <f>IF($A564="","",INDEX(DayNames,WEEKDAY($A564,2)))</f>
        <v/>
      </c>
      <c r="N564" s="7">
        <f>IF($A564="","",IF(AND($G564="نعم",$H564="نعم"),INDEX(Reminders,4),IF($G564="نعم",INDEX(Reminders,2),IF($H564="نعم",INDEX(Reminders,3),INDEX(Reminders,1)))))</f>
        <v/>
      </c>
      <c r="O564" s="14">
        <f>IF($A564="","",$A564-WEEKDAY($A564,1)+1)</f>
        <v/>
      </c>
      <c r="P564" s="15">
        <f>IF($A564="","",IF($J564=INDEX(Outcomes,2),1,0))</f>
        <v/>
      </c>
      <c r="Q564" s="15">
        <f>IF($A564="","",IF(OR($J564=INDEX(Outcomes,2),$J564=INDEX(Outcomes,3)),1,0))</f>
        <v/>
      </c>
    </row>
    <row r="565">
      <c r="A565" s="12" t="n">
        <v>46289</v>
      </c>
      <c r="B565" s="4" t="inlineStr">
        <is>
          <t>مهند البراك</t>
        </is>
      </c>
      <c r="C565" s="4" t="inlineStr">
        <is>
          <t>050 393 2262</t>
        </is>
      </c>
      <c r="D565" s="4" t="inlineStr">
        <is>
          <t>د. أحمد منصور</t>
        </is>
      </c>
      <c r="E565" s="4" t="inlineStr">
        <is>
          <t>كشف استشاري</t>
        </is>
      </c>
      <c r="F565" s="4" t="inlineStr">
        <is>
          <t>واتساب</t>
        </is>
      </c>
      <c r="G565" s="4" t="inlineStr">
        <is>
          <t>نعم</t>
        </is>
      </c>
      <c r="H565" s="4" t="inlineStr">
        <is>
          <t>نعم</t>
        </is>
      </c>
      <c r="I565" s="4" t="inlineStr">
        <is>
          <t>نعم</t>
        </is>
      </c>
      <c r="J565" s="4" t="inlineStr">
        <is>
          <t>حضر</t>
        </is>
      </c>
      <c r="K565" s="12" t="n"/>
      <c r="L565" s="13" t="n"/>
      <c r="M565" s="7">
        <f>IF($A565="","",INDEX(DayNames,WEEKDAY($A565,2)))</f>
        <v/>
      </c>
      <c r="N565" s="7">
        <f>IF($A565="","",IF(AND($G565="نعم",$H565="نعم"),INDEX(Reminders,4),IF($G565="نعم",INDEX(Reminders,2),IF($H565="نعم",INDEX(Reminders,3),INDEX(Reminders,1)))))</f>
        <v/>
      </c>
      <c r="O565" s="14">
        <f>IF($A565="","",$A565-WEEKDAY($A565,1)+1)</f>
        <v/>
      </c>
      <c r="P565" s="15">
        <f>IF($A565="","",IF($J565=INDEX(Outcomes,2),1,0))</f>
        <v/>
      </c>
      <c r="Q565" s="15">
        <f>IF($A565="","",IF(OR($J565=INDEX(Outcomes,2),$J565=INDEX(Outcomes,3)),1,0))</f>
        <v/>
      </c>
    </row>
    <row r="566">
      <c r="A566" s="12" t="n">
        <v>46289</v>
      </c>
      <c r="B566" s="4" t="inlineStr">
        <is>
          <t>عبدالعزيز الفهد</t>
        </is>
      </c>
      <c r="C566" s="4" t="inlineStr">
        <is>
          <t>054 590 7618</t>
        </is>
      </c>
      <c r="D566" s="4" t="inlineStr">
        <is>
          <t>د. أحمد منصور</t>
        </is>
      </c>
      <c r="E566" s="4" t="inlineStr">
        <is>
          <t>كشف استشاري</t>
        </is>
      </c>
      <c r="F566" s="4" t="inlineStr">
        <is>
          <t>واتساب</t>
        </is>
      </c>
      <c r="G566" s="4" t="inlineStr">
        <is>
          <t>نعم</t>
        </is>
      </c>
      <c r="H566" s="4" t="inlineStr">
        <is>
          <t>نعم</t>
        </is>
      </c>
      <c r="I566" s="4" t="inlineStr">
        <is>
          <t>نعم</t>
        </is>
      </c>
      <c r="J566" s="4" t="inlineStr">
        <is>
          <t>حضر</t>
        </is>
      </c>
      <c r="K566" s="12" t="n"/>
      <c r="L566" s="13" t="n"/>
      <c r="M566" s="7">
        <f>IF($A566="","",INDEX(DayNames,WEEKDAY($A566,2)))</f>
        <v/>
      </c>
      <c r="N566" s="7">
        <f>IF($A566="","",IF(AND($G566="نعم",$H566="نعم"),INDEX(Reminders,4),IF($G566="نعم",INDEX(Reminders,2),IF($H566="نعم",INDEX(Reminders,3),INDEX(Reminders,1)))))</f>
        <v/>
      </c>
      <c r="O566" s="14">
        <f>IF($A566="","",$A566-WEEKDAY($A566,1)+1)</f>
        <v/>
      </c>
      <c r="P566" s="15">
        <f>IF($A566="","",IF($J566=INDEX(Outcomes,2),1,0))</f>
        <v/>
      </c>
      <c r="Q566" s="15">
        <f>IF($A566="","",IF(OR($J566=INDEX(Outcomes,2),$J566=INDEX(Outcomes,3)),1,0))</f>
        <v/>
      </c>
    </row>
    <row r="567">
      <c r="A567" s="12" t="n">
        <v>46289</v>
      </c>
      <c r="B567" s="4" t="inlineStr">
        <is>
          <t>إبراهيم الشايع</t>
        </is>
      </c>
      <c r="C567" s="4" t="inlineStr">
        <is>
          <t>055 114 3151</t>
        </is>
      </c>
      <c r="D567" s="4" t="inlineStr">
        <is>
          <t>د. نورة السبيعي</t>
        </is>
      </c>
      <c r="E567" s="4" t="inlineStr">
        <is>
          <t>جلسة ليزر</t>
        </is>
      </c>
      <c r="F567" s="4" t="inlineStr">
        <is>
          <t>إنستغرام</t>
        </is>
      </c>
      <c r="G567" s="4" t="inlineStr">
        <is>
          <t>نعم</t>
        </is>
      </c>
      <c r="H567" s="4" t="inlineStr">
        <is>
          <t>لا</t>
        </is>
      </c>
      <c r="I567" s="4" t="inlineStr">
        <is>
          <t>نعم</t>
        </is>
      </c>
      <c r="J567" s="4" t="inlineStr">
        <is>
          <t>غياب</t>
        </is>
      </c>
      <c r="K567" s="12" t="n"/>
      <c r="L567" s="13" t="n"/>
      <c r="M567" s="7">
        <f>IF($A567="","",INDEX(DayNames,WEEKDAY($A567,2)))</f>
        <v/>
      </c>
      <c r="N567" s="7">
        <f>IF($A567="","",IF(AND($G567="نعم",$H567="نعم"),INDEX(Reminders,4),IF($G567="نعم",INDEX(Reminders,2),IF($H567="نعم",INDEX(Reminders,3),INDEX(Reminders,1)))))</f>
        <v/>
      </c>
      <c r="O567" s="14">
        <f>IF($A567="","",$A567-WEEKDAY($A567,1)+1)</f>
        <v/>
      </c>
      <c r="P567" s="15">
        <f>IF($A567="","",IF($J567=INDEX(Outcomes,2),1,0))</f>
        <v/>
      </c>
      <c r="Q567" s="15">
        <f>IF($A567="","",IF(OR($J567=INDEX(Outcomes,2),$J567=INDEX(Outcomes,3)),1,0))</f>
        <v/>
      </c>
    </row>
    <row r="568">
      <c r="A568" s="12" t="n">
        <v>46289</v>
      </c>
      <c r="B568" s="4" t="inlineStr">
        <is>
          <t>حسام المحمدي</t>
        </is>
      </c>
      <c r="C568" s="4" t="inlineStr">
        <is>
          <t>054 647 2323</t>
        </is>
      </c>
      <c r="D568" s="4" t="inlineStr">
        <is>
          <t>د. محمد عادل</t>
        </is>
      </c>
      <c r="E568" s="4" t="inlineStr">
        <is>
          <t>تنظيف بشرة</t>
        </is>
      </c>
      <c r="F568" s="4" t="inlineStr">
        <is>
          <t>الموقع الإلكتروني</t>
        </is>
      </c>
      <c r="G568" s="4" t="inlineStr">
        <is>
          <t>نعم</t>
        </is>
      </c>
      <c r="H568" s="4" t="inlineStr">
        <is>
          <t>نعم</t>
        </is>
      </c>
      <c r="I568" s="4" t="inlineStr">
        <is>
          <t>نعم</t>
        </is>
      </c>
      <c r="J568" s="4" t="inlineStr">
        <is>
          <t>حضر</t>
        </is>
      </c>
      <c r="K568" s="12" t="n"/>
      <c r="L568" s="13" t="n"/>
      <c r="M568" s="7">
        <f>IF($A568="","",INDEX(DayNames,WEEKDAY($A568,2)))</f>
        <v/>
      </c>
      <c r="N568" s="7">
        <f>IF($A568="","",IF(AND($G568="نعم",$H568="نعم"),INDEX(Reminders,4),IF($G568="نعم",INDEX(Reminders,2),IF($H568="نعم",INDEX(Reminders,3),INDEX(Reminders,1)))))</f>
        <v/>
      </c>
      <c r="O568" s="14">
        <f>IF($A568="","",$A568-WEEKDAY($A568,1)+1)</f>
        <v/>
      </c>
      <c r="P568" s="15">
        <f>IF($A568="","",IF($J568=INDEX(Outcomes,2),1,0))</f>
        <v/>
      </c>
      <c r="Q568" s="15">
        <f>IF($A568="","",IF(OR($J568=INDEX(Outcomes,2),$J568=INDEX(Outcomes,3)),1,0))</f>
        <v/>
      </c>
    </row>
    <row r="569">
      <c r="A569" s="12" t="n">
        <v>46289</v>
      </c>
      <c r="B569" s="4" t="inlineStr">
        <is>
          <t>مازن الصالح</t>
        </is>
      </c>
      <c r="C569" s="4" t="inlineStr">
        <is>
          <t>050 842 8483</t>
        </is>
      </c>
      <c r="D569" s="4" t="inlineStr">
        <is>
          <t>د. خالد يوسف</t>
        </is>
      </c>
      <c r="E569" s="4" t="inlineStr">
        <is>
          <t>جلسة علاج طبيعي</t>
        </is>
      </c>
      <c r="F569" s="4" t="inlineStr">
        <is>
          <t>واتساب</t>
        </is>
      </c>
      <c r="G569" s="4" t="inlineStr">
        <is>
          <t>نعم</t>
        </is>
      </c>
      <c r="H569" s="4" t="inlineStr">
        <is>
          <t>نعم</t>
        </is>
      </c>
      <c r="I569" s="4" t="inlineStr">
        <is>
          <t>نعم</t>
        </is>
      </c>
      <c r="J569" s="4" t="inlineStr">
        <is>
          <t>حضر</t>
        </is>
      </c>
      <c r="K569" s="12" t="n"/>
      <c r="L569" s="13" t="n"/>
      <c r="M569" s="7">
        <f>IF($A569="","",INDEX(DayNames,WEEKDAY($A569,2)))</f>
        <v/>
      </c>
      <c r="N569" s="7">
        <f>IF($A569="","",IF(AND($G569="نعم",$H569="نعم"),INDEX(Reminders,4),IF($G569="نعم",INDEX(Reminders,2),IF($H569="نعم",INDEX(Reminders,3),INDEX(Reminders,1)))))</f>
        <v/>
      </c>
      <c r="O569" s="14">
        <f>IF($A569="","",$A569-WEEKDAY($A569,1)+1)</f>
        <v/>
      </c>
      <c r="P569" s="15">
        <f>IF($A569="","",IF($J569=INDEX(Outcomes,2),1,0))</f>
        <v/>
      </c>
      <c r="Q569" s="15">
        <f>IF($A569="","",IF(OR($J569=INDEX(Outcomes,2),$J569=INDEX(Outcomes,3)),1,0))</f>
        <v/>
      </c>
    </row>
    <row r="570">
      <c r="A570" s="12" t="n">
        <v>46289</v>
      </c>
      <c r="B570" s="4" t="inlineStr">
        <is>
          <t>حسام المحمدي</t>
        </is>
      </c>
      <c r="C570" s="4" t="inlineStr">
        <is>
          <t>053 904 3836</t>
        </is>
      </c>
      <c r="D570" s="4" t="inlineStr">
        <is>
          <t>د. محمد عادل</t>
        </is>
      </c>
      <c r="E570" s="4" t="inlineStr">
        <is>
          <t>حقن فيلر</t>
        </is>
      </c>
      <c r="F570" s="4" t="inlineStr">
        <is>
          <t>واتساب</t>
        </is>
      </c>
      <c r="G570" s="4" t="inlineStr">
        <is>
          <t>نعم</t>
        </is>
      </c>
      <c r="H570" s="4" t="inlineStr">
        <is>
          <t>نعم</t>
        </is>
      </c>
      <c r="I570" s="4" t="inlineStr">
        <is>
          <t>لا</t>
        </is>
      </c>
      <c r="J570" s="4" t="inlineStr">
        <is>
          <t>غياب</t>
        </is>
      </c>
      <c r="K570" s="12" t="n">
        <v>46295</v>
      </c>
      <c r="L570" s="13" t="n"/>
      <c r="M570" s="7">
        <f>IF($A570="","",INDEX(DayNames,WEEKDAY($A570,2)))</f>
        <v/>
      </c>
      <c r="N570" s="7">
        <f>IF($A570="","",IF(AND($G570="نعم",$H570="نعم"),INDEX(Reminders,4),IF($G570="نعم",INDEX(Reminders,2),IF($H570="نعم",INDEX(Reminders,3),INDEX(Reminders,1)))))</f>
        <v/>
      </c>
      <c r="O570" s="14">
        <f>IF($A570="","",$A570-WEEKDAY($A570,1)+1)</f>
        <v/>
      </c>
      <c r="P570" s="15">
        <f>IF($A570="","",IF($J570=INDEX(Outcomes,2),1,0))</f>
        <v/>
      </c>
      <c r="Q570" s="15">
        <f>IF($A570="","",IF(OR($J570=INDEX(Outcomes,2),$J570=INDEX(Outcomes,3)),1,0))</f>
        <v/>
      </c>
    </row>
    <row r="571">
      <c r="A571" s="12" t="n">
        <v>46289</v>
      </c>
      <c r="B571" s="4" t="inlineStr">
        <is>
          <t>مها السديري</t>
        </is>
      </c>
      <c r="C571" s="4" t="inlineStr">
        <is>
          <t>050 773 7375</t>
        </is>
      </c>
      <c r="D571" s="4" t="inlineStr">
        <is>
          <t>د. خالد يوسف</t>
        </is>
      </c>
      <c r="E571" s="4" t="inlineStr">
        <is>
          <t>جلسة علاج طبيعي</t>
        </is>
      </c>
      <c r="F571" s="4" t="inlineStr">
        <is>
          <t>واتساب</t>
        </is>
      </c>
      <c r="G571" s="4" t="inlineStr">
        <is>
          <t>نعم</t>
        </is>
      </c>
      <c r="H571" s="4" t="inlineStr">
        <is>
          <t>نعم</t>
        </is>
      </c>
      <c r="I571" s="4" t="inlineStr">
        <is>
          <t>لا</t>
        </is>
      </c>
      <c r="J571" s="4" t="inlineStr">
        <is>
          <t>حضر</t>
        </is>
      </c>
      <c r="K571" s="12" t="n"/>
      <c r="L571" s="13" t="n"/>
      <c r="M571" s="7">
        <f>IF($A571="","",INDEX(DayNames,WEEKDAY($A571,2)))</f>
        <v/>
      </c>
      <c r="N571" s="7">
        <f>IF($A571="","",IF(AND($G571="نعم",$H571="نعم"),INDEX(Reminders,4),IF($G571="نعم",INDEX(Reminders,2),IF($H571="نعم",INDEX(Reminders,3),INDEX(Reminders,1)))))</f>
        <v/>
      </c>
      <c r="O571" s="14">
        <f>IF($A571="","",$A571-WEEKDAY($A571,1)+1)</f>
        <v/>
      </c>
      <c r="P571" s="15">
        <f>IF($A571="","",IF($J571=INDEX(Outcomes,2),1,0))</f>
        <v/>
      </c>
      <c r="Q571" s="15">
        <f>IF($A571="","",IF(OR($J571=INDEX(Outcomes,2),$J571=INDEX(Outcomes,3)),1,0))</f>
        <v/>
      </c>
    </row>
    <row r="572">
      <c r="A572" s="12" t="n">
        <v>46289</v>
      </c>
      <c r="B572" s="4" t="inlineStr">
        <is>
          <t>سامي الغنام</t>
        </is>
      </c>
      <c r="C572" s="4" t="inlineStr">
        <is>
          <t>055 596 9819</t>
        </is>
      </c>
      <c r="D572" s="4" t="inlineStr">
        <is>
          <t>د. خالد يوسف</t>
        </is>
      </c>
      <c r="E572" s="4" t="inlineStr">
        <is>
          <t>جلسة علاج طبيعي</t>
        </is>
      </c>
      <c r="F572" s="4" t="inlineStr">
        <is>
          <t>واتساب</t>
        </is>
      </c>
      <c r="G572" s="4" t="inlineStr">
        <is>
          <t>نعم</t>
        </is>
      </c>
      <c r="H572" s="4" t="inlineStr">
        <is>
          <t>نعم</t>
        </is>
      </c>
      <c r="I572" s="4" t="inlineStr">
        <is>
          <t>نعم</t>
        </is>
      </c>
      <c r="J572" s="4" t="inlineStr">
        <is>
          <t>حضر</t>
        </is>
      </c>
      <c r="K572" s="12" t="n"/>
      <c r="L572" s="13" t="n"/>
      <c r="M572" s="7">
        <f>IF($A572="","",INDEX(DayNames,WEEKDAY($A572,2)))</f>
        <v/>
      </c>
      <c r="N572" s="7">
        <f>IF($A572="","",IF(AND($G572="نعم",$H572="نعم"),INDEX(Reminders,4),IF($G572="نعم",INDEX(Reminders,2),IF($H572="نعم",INDEX(Reminders,3),INDEX(Reminders,1)))))</f>
        <v/>
      </c>
      <c r="O572" s="14">
        <f>IF($A572="","",$A572-WEEKDAY($A572,1)+1)</f>
        <v/>
      </c>
      <c r="P572" s="15">
        <f>IF($A572="","",IF($J572=INDEX(Outcomes,2),1,0))</f>
        <v/>
      </c>
      <c r="Q572" s="15">
        <f>IF($A572="","",IF(OR($J572=INDEX(Outcomes,2),$J572=INDEX(Outcomes,3)),1,0))</f>
        <v/>
      </c>
    </row>
    <row r="573">
      <c r="A573" s="12" t="n">
        <v>46289</v>
      </c>
      <c r="B573" s="4" t="inlineStr">
        <is>
          <t>هند المنصور</t>
        </is>
      </c>
      <c r="C573" s="4" t="inlineStr">
        <is>
          <t>050 698 4649</t>
        </is>
      </c>
      <c r="D573" s="4" t="inlineStr">
        <is>
          <t>د. ليلى القحطاني</t>
        </is>
      </c>
      <c r="E573" s="4" t="inlineStr">
        <is>
          <t>جلسة ليزر</t>
        </is>
      </c>
      <c r="F573" s="4" t="inlineStr">
        <is>
          <t>واتساب</t>
        </is>
      </c>
      <c r="G573" s="4" t="inlineStr">
        <is>
          <t>لا</t>
        </is>
      </c>
      <c r="H573" s="4" t="inlineStr">
        <is>
          <t>نعم</t>
        </is>
      </c>
      <c r="I573" s="4" t="inlineStr">
        <is>
          <t>نعم</t>
        </is>
      </c>
      <c r="J573" s="4" t="inlineStr">
        <is>
          <t>حضر</t>
        </is>
      </c>
      <c r="K573" s="12" t="n"/>
      <c r="L573" s="13" t="n"/>
      <c r="M573" s="7">
        <f>IF($A573="","",INDEX(DayNames,WEEKDAY($A573,2)))</f>
        <v/>
      </c>
      <c r="N573" s="7">
        <f>IF($A573="","",IF(AND($G573="نعم",$H573="نعم"),INDEX(Reminders,4),IF($G573="نعم",INDEX(Reminders,2),IF($H573="نعم",INDEX(Reminders,3),INDEX(Reminders,1)))))</f>
        <v/>
      </c>
      <c r="O573" s="14">
        <f>IF($A573="","",$A573-WEEKDAY($A573,1)+1)</f>
        <v/>
      </c>
      <c r="P573" s="15">
        <f>IF($A573="","",IF($J573=INDEX(Outcomes,2),1,0))</f>
        <v/>
      </c>
      <c r="Q573" s="15">
        <f>IF($A573="","",IF(OR($J573=INDEX(Outcomes,2),$J573=INDEX(Outcomes,3)),1,0))</f>
        <v/>
      </c>
    </row>
    <row r="574">
      <c r="A574" s="12" t="n">
        <v>46289</v>
      </c>
      <c r="B574" s="4" t="inlineStr">
        <is>
          <t>وعد الأحمد</t>
        </is>
      </c>
      <c r="C574" s="4" t="inlineStr">
        <is>
          <t>053 945 6972</t>
        </is>
      </c>
      <c r="D574" s="4" t="inlineStr">
        <is>
          <t>د. نورة السبيعي</t>
        </is>
      </c>
      <c r="E574" s="4" t="inlineStr">
        <is>
          <t>جلسة علاج طبيعي</t>
        </is>
      </c>
      <c r="F574" s="4" t="inlineStr">
        <is>
          <t>إنستغرام</t>
        </is>
      </c>
      <c r="G574" s="4" t="inlineStr">
        <is>
          <t>نعم</t>
        </is>
      </c>
      <c r="H574" s="4" t="inlineStr">
        <is>
          <t>نعم</t>
        </is>
      </c>
      <c r="I574" s="4" t="inlineStr">
        <is>
          <t>نعم</t>
        </is>
      </c>
      <c r="J574" s="4" t="inlineStr">
        <is>
          <t>حضر</t>
        </is>
      </c>
      <c r="K574" s="12" t="n"/>
      <c r="L574" s="13" t="n"/>
      <c r="M574" s="7">
        <f>IF($A574="","",INDEX(DayNames,WEEKDAY($A574,2)))</f>
        <v/>
      </c>
      <c r="N574" s="7">
        <f>IF($A574="","",IF(AND($G574="نعم",$H574="نعم"),INDEX(Reminders,4),IF($G574="نعم",INDEX(Reminders,2),IF($H574="نعم",INDEX(Reminders,3),INDEX(Reminders,1)))))</f>
        <v/>
      </c>
      <c r="O574" s="14">
        <f>IF($A574="","",$A574-WEEKDAY($A574,1)+1)</f>
        <v/>
      </c>
      <c r="P574" s="15">
        <f>IF($A574="","",IF($J574=INDEX(Outcomes,2),1,0))</f>
        <v/>
      </c>
      <c r="Q574" s="15">
        <f>IF($A574="","",IF(OR($J574=INDEX(Outcomes,2),$J574=INDEX(Outcomes,3)),1,0))</f>
        <v/>
      </c>
    </row>
    <row r="575">
      <c r="A575" s="12" t="n">
        <v>46289</v>
      </c>
      <c r="B575" s="4" t="inlineStr">
        <is>
          <t>سمر العيسى</t>
        </is>
      </c>
      <c r="C575" s="4" t="inlineStr">
        <is>
          <t>053 332 6363</t>
        </is>
      </c>
      <c r="D575" s="4" t="inlineStr">
        <is>
          <t>د. ليلى القحطاني</t>
        </is>
      </c>
      <c r="E575" s="4" t="inlineStr">
        <is>
          <t>تنظيف بشرة</t>
        </is>
      </c>
      <c r="F575" s="4" t="inlineStr">
        <is>
          <t>الموقع الإلكتروني</t>
        </is>
      </c>
      <c r="G575" s="4" t="inlineStr">
        <is>
          <t>لا</t>
        </is>
      </c>
      <c r="H575" s="4" t="inlineStr">
        <is>
          <t>نعم</t>
        </is>
      </c>
      <c r="I575" s="4" t="inlineStr">
        <is>
          <t>لا</t>
        </is>
      </c>
      <c r="J575" s="4" t="inlineStr">
        <is>
          <t>حضر</t>
        </is>
      </c>
      <c r="K575" s="12" t="n"/>
      <c r="L575" s="13" t="n"/>
      <c r="M575" s="7">
        <f>IF($A575="","",INDEX(DayNames,WEEKDAY($A575,2)))</f>
        <v/>
      </c>
      <c r="N575" s="7">
        <f>IF($A575="","",IF(AND($G575="نعم",$H575="نعم"),INDEX(Reminders,4),IF($G575="نعم",INDEX(Reminders,2),IF($H575="نعم",INDEX(Reminders,3),INDEX(Reminders,1)))))</f>
        <v/>
      </c>
      <c r="O575" s="14">
        <f>IF($A575="","",$A575-WEEKDAY($A575,1)+1)</f>
        <v/>
      </c>
      <c r="P575" s="15">
        <f>IF($A575="","",IF($J575=INDEX(Outcomes,2),1,0))</f>
        <v/>
      </c>
      <c r="Q575" s="15">
        <f>IF($A575="","",IF(OR($J575=INDEX(Outcomes,2),$J575=INDEX(Outcomes,3)),1,0))</f>
        <v/>
      </c>
    </row>
    <row r="576">
      <c r="A576" s="12" t="n">
        <v>46289</v>
      </c>
      <c r="B576" s="4" t="inlineStr">
        <is>
          <t>زياد الكثيري</t>
        </is>
      </c>
      <c r="C576" s="4" t="inlineStr">
        <is>
          <t>054 764 7915</t>
        </is>
      </c>
      <c r="D576" s="4" t="inlineStr">
        <is>
          <t>د. سارة الحربي</t>
        </is>
      </c>
      <c r="E576" s="4" t="inlineStr">
        <is>
          <t>كشف استشاري</t>
        </is>
      </c>
      <c r="F576" s="4" t="inlineStr">
        <is>
          <t>تحويل من طبيب</t>
        </is>
      </c>
      <c r="G576" s="4" t="inlineStr">
        <is>
          <t>نعم</t>
        </is>
      </c>
      <c r="H576" s="4" t="inlineStr">
        <is>
          <t>نعم</t>
        </is>
      </c>
      <c r="I576" s="4" t="inlineStr">
        <is>
          <t>نعم</t>
        </is>
      </c>
      <c r="J576" s="4" t="inlineStr">
        <is>
          <t>حضر</t>
        </is>
      </c>
      <c r="K576" s="12" t="n"/>
      <c r="L576" s="13" t="n"/>
      <c r="M576" s="7">
        <f>IF($A576="","",INDEX(DayNames,WEEKDAY($A576,2)))</f>
        <v/>
      </c>
      <c r="N576" s="7">
        <f>IF($A576="","",IF(AND($G576="نعم",$H576="نعم"),INDEX(Reminders,4),IF($G576="نعم",INDEX(Reminders,2),IF($H576="نعم",INDEX(Reminders,3),INDEX(Reminders,1)))))</f>
        <v/>
      </c>
      <c r="O576" s="14">
        <f>IF($A576="","",$A576-WEEKDAY($A576,1)+1)</f>
        <v/>
      </c>
      <c r="P576" s="15">
        <f>IF($A576="","",IF($J576=INDEX(Outcomes,2),1,0))</f>
        <v/>
      </c>
      <c r="Q576" s="15">
        <f>IF($A576="","",IF(OR($J576=INDEX(Outcomes,2),$J576=INDEX(Outcomes,3)),1,0))</f>
        <v/>
      </c>
    </row>
    <row r="577">
      <c r="A577" s="12" t="n">
        <v>46291</v>
      </c>
      <c r="B577" s="4" t="inlineStr">
        <is>
          <t>حسام المحمدي</t>
        </is>
      </c>
      <c r="C577" s="4" t="inlineStr">
        <is>
          <t>050 934 8061</t>
        </is>
      </c>
      <c r="D577" s="4" t="inlineStr">
        <is>
          <t>د. ليلى القحطاني</t>
        </is>
      </c>
      <c r="E577" s="4" t="inlineStr">
        <is>
          <t>حقن فيلر</t>
        </is>
      </c>
      <c r="F577" s="4" t="inlineStr">
        <is>
          <t>هاتف</t>
        </is>
      </c>
      <c r="G577" s="4" t="inlineStr">
        <is>
          <t>نعم</t>
        </is>
      </c>
      <c r="H577" s="4" t="inlineStr">
        <is>
          <t>نعم</t>
        </is>
      </c>
      <c r="I577" s="4" t="inlineStr">
        <is>
          <t>لا</t>
        </is>
      </c>
      <c r="J577" s="4" t="inlineStr">
        <is>
          <t>إلغاء متأخر</t>
        </is>
      </c>
      <c r="K577" s="12" t="n"/>
      <c r="L577" s="13" t="n"/>
      <c r="M577" s="7">
        <f>IF($A577="","",INDEX(DayNames,WEEKDAY($A577,2)))</f>
        <v/>
      </c>
      <c r="N577" s="7">
        <f>IF($A577="","",IF(AND($G577="نعم",$H577="نعم"),INDEX(Reminders,4),IF($G577="نعم",INDEX(Reminders,2),IF($H577="نعم",INDEX(Reminders,3),INDEX(Reminders,1)))))</f>
        <v/>
      </c>
      <c r="O577" s="14">
        <f>IF($A577="","",$A577-WEEKDAY($A577,1)+1)</f>
        <v/>
      </c>
      <c r="P577" s="15">
        <f>IF($A577="","",IF($J577=INDEX(Outcomes,2),1,0))</f>
        <v/>
      </c>
      <c r="Q577" s="15">
        <f>IF($A577="","",IF(OR($J577=INDEX(Outcomes,2),$J577=INDEX(Outcomes,3)),1,0))</f>
        <v/>
      </c>
    </row>
    <row r="578">
      <c r="A578" s="12" t="n">
        <v>46291</v>
      </c>
      <c r="B578" s="4" t="inlineStr">
        <is>
          <t>ريناد الجبر</t>
        </is>
      </c>
      <c r="C578" s="4" t="inlineStr">
        <is>
          <t>053 265 9629</t>
        </is>
      </c>
      <c r="D578" s="4" t="inlineStr">
        <is>
          <t>د. أحمد منصور</t>
        </is>
      </c>
      <c r="E578" s="4" t="inlineStr">
        <is>
          <t>جلسة علاج طبيعي</t>
        </is>
      </c>
      <c r="F578" s="4" t="inlineStr">
        <is>
          <t>هاتف</t>
        </is>
      </c>
      <c r="G578" s="4" t="inlineStr">
        <is>
          <t>نعم</t>
        </is>
      </c>
      <c r="H578" s="4" t="inlineStr">
        <is>
          <t>نعم</t>
        </is>
      </c>
      <c r="I578" s="4" t="inlineStr">
        <is>
          <t>نعم</t>
        </is>
      </c>
      <c r="J578" s="4" t="inlineStr">
        <is>
          <t>حضر</t>
        </is>
      </c>
      <c r="K578" s="12" t="n"/>
      <c r="L578" s="13" t="n"/>
      <c r="M578" s="7">
        <f>IF($A578="","",INDEX(DayNames,WEEKDAY($A578,2)))</f>
        <v/>
      </c>
      <c r="N578" s="7">
        <f>IF($A578="","",IF(AND($G578="نعم",$H578="نعم"),INDEX(Reminders,4),IF($G578="نعم",INDEX(Reminders,2),IF($H578="نعم",INDEX(Reminders,3),INDEX(Reminders,1)))))</f>
        <v/>
      </c>
      <c r="O578" s="14">
        <f>IF($A578="","",$A578-WEEKDAY($A578,1)+1)</f>
        <v/>
      </c>
      <c r="P578" s="15">
        <f>IF($A578="","",IF($J578=INDEX(Outcomes,2),1,0))</f>
        <v/>
      </c>
      <c r="Q578" s="15">
        <f>IF($A578="","",IF(OR($J578=INDEX(Outcomes,2),$J578=INDEX(Outcomes,3)),1,0))</f>
        <v/>
      </c>
    </row>
    <row r="579">
      <c r="A579" s="12" t="n">
        <v>46291</v>
      </c>
      <c r="B579" s="4" t="inlineStr">
        <is>
          <t>وعد الأحمد</t>
        </is>
      </c>
      <c r="C579" s="4" t="inlineStr">
        <is>
          <t>055 444 3265</t>
        </is>
      </c>
      <c r="D579" s="4" t="inlineStr">
        <is>
          <t>د. خالد يوسف</t>
        </is>
      </c>
      <c r="E579" s="4" t="inlineStr">
        <is>
          <t>تنظيف بشرة</t>
        </is>
      </c>
      <c r="F579" s="4" t="inlineStr">
        <is>
          <t>إنستغرام</t>
        </is>
      </c>
      <c r="G579" s="4" t="inlineStr">
        <is>
          <t>نعم</t>
        </is>
      </c>
      <c r="H579" s="4" t="inlineStr">
        <is>
          <t>نعم</t>
        </is>
      </c>
      <c r="I579" s="4" t="inlineStr">
        <is>
          <t>نعم</t>
        </is>
      </c>
      <c r="J579" s="4" t="inlineStr">
        <is>
          <t>حضر</t>
        </is>
      </c>
      <c r="K579" s="12" t="n"/>
      <c r="L579" s="13" t="n"/>
      <c r="M579" s="7">
        <f>IF($A579="","",INDEX(DayNames,WEEKDAY($A579,2)))</f>
        <v/>
      </c>
      <c r="N579" s="7">
        <f>IF($A579="","",IF(AND($G579="نعم",$H579="نعم"),INDEX(Reminders,4),IF($G579="نعم",INDEX(Reminders,2),IF($H579="نعم",INDEX(Reminders,3),INDEX(Reminders,1)))))</f>
        <v/>
      </c>
      <c r="O579" s="14">
        <f>IF($A579="","",$A579-WEEKDAY($A579,1)+1)</f>
        <v/>
      </c>
      <c r="P579" s="15">
        <f>IF($A579="","",IF($J579=INDEX(Outcomes,2),1,0))</f>
        <v/>
      </c>
      <c r="Q579" s="15">
        <f>IF($A579="","",IF(OR($J579=INDEX(Outcomes,2),$J579=INDEX(Outcomes,3)),1,0))</f>
        <v/>
      </c>
    </row>
    <row r="580">
      <c r="A580" s="12" t="n">
        <v>46291</v>
      </c>
      <c r="B580" s="4" t="inlineStr">
        <is>
          <t>تهاني الزامل</t>
        </is>
      </c>
      <c r="C580" s="4" t="inlineStr">
        <is>
          <t>053 715 8327</t>
        </is>
      </c>
      <c r="D580" s="4" t="inlineStr">
        <is>
          <t>د. أحمد منصور</t>
        </is>
      </c>
      <c r="E580" s="4" t="inlineStr">
        <is>
          <t>جلسة علاج طبيعي</t>
        </is>
      </c>
      <c r="F580" s="4" t="inlineStr">
        <is>
          <t>هاتف</t>
        </is>
      </c>
      <c r="G580" s="4" t="inlineStr">
        <is>
          <t>نعم</t>
        </is>
      </c>
      <c r="H580" s="4" t="inlineStr">
        <is>
          <t>لا</t>
        </is>
      </c>
      <c r="I580" s="4" t="inlineStr">
        <is>
          <t>نعم</t>
        </is>
      </c>
      <c r="J580" s="4" t="inlineStr">
        <is>
          <t>حضر</t>
        </is>
      </c>
      <c r="K580" s="12" t="n"/>
      <c r="L580" s="13" t="n"/>
      <c r="M580" s="7">
        <f>IF($A580="","",INDEX(DayNames,WEEKDAY($A580,2)))</f>
        <v/>
      </c>
      <c r="N580" s="7">
        <f>IF($A580="","",IF(AND($G580="نعم",$H580="نعم"),INDEX(Reminders,4),IF($G580="نعم",INDEX(Reminders,2),IF($H580="نعم",INDEX(Reminders,3),INDEX(Reminders,1)))))</f>
        <v/>
      </c>
      <c r="O580" s="14">
        <f>IF($A580="","",$A580-WEEKDAY($A580,1)+1)</f>
        <v/>
      </c>
      <c r="P580" s="15">
        <f>IF($A580="","",IF($J580=INDEX(Outcomes,2),1,0))</f>
        <v/>
      </c>
      <c r="Q580" s="15">
        <f>IF($A580="","",IF(OR($J580=INDEX(Outcomes,2),$J580=INDEX(Outcomes,3)),1,0))</f>
        <v/>
      </c>
    </row>
    <row r="581">
      <c r="A581" s="12" t="n">
        <v>46291</v>
      </c>
      <c r="B581" s="4" t="inlineStr">
        <is>
          <t>فيصل المري</t>
        </is>
      </c>
      <c r="C581" s="4" t="inlineStr">
        <is>
          <t>054 155 9395</t>
        </is>
      </c>
      <c r="D581" s="4" t="inlineStr">
        <is>
          <t>د. أحمد منصور</t>
        </is>
      </c>
      <c r="E581" s="4" t="inlineStr">
        <is>
          <t>كشف استشاري</t>
        </is>
      </c>
      <c r="F581" s="4" t="inlineStr">
        <is>
          <t>هاتف</t>
        </is>
      </c>
      <c r="G581" s="4" t="inlineStr">
        <is>
          <t>نعم</t>
        </is>
      </c>
      <c r="H581" s="4" t="inlineStr">
        <is>
          <t>نعم</t>
        </is>
      </c>
      <c r="I581" s="4" t="inlineStr">
        <is>
          <t>نعم</t>
        </is>
      </c>
      <c r="J581" s="4" t="inlineStr">
        <is>
          <t>حضر</t>
        </is>
      </c>
      <c r="K581" s="12" t="n"/>
      <c r="L581" s="13" t="n"/>
      <c r="M581" s="7">
        <f>IF($A581="","",INDEX(DayNames,WEEKDAY($A581,2)))</f>
        <v/>
      </c>
      <c r="N581" s="7">
        <f>IF($A581="","",IF(AND($G581="نعم",$H581="نعم"),INDEX(Reminders,4),IF($G581="نعم",INDEX(Reminders,2),IF($H581="نعم",INDEX(Reminders,3),INDEX(Reminders,1)))))</f>
        <v/>
      </c>
      <c r="O581" s="14">
        <f>IF($A581="","",$A581-WEEKDAY($A581,1)+1)</f>
        <v/>
      </c>
      <c r="P581" s="15">
        <f>IF($A581="","",IF($J581=INDEX(Outcomes,2),1,0))</f>
        <v/>
      </c>
      <c r="Q581" s="15">
        <f>IF($A581="","",IF(OR($J581=INDEX(Outcomes,2),$J581=INDEX(Outcomes,3)),1,0))</f>
        <v/>
      </c>
    </row>
    <row r="582">
      <c r="A582" s="12" t="n">
        <v>46291</v>
      </c>
      <c r="B582" s="4" t="inlineStr">
        <is>
          <t>حسام المحمدي</t>
        </is>
      </c>
      <c r="C582" s="4" t="inlineStr">
        <is>
          <t>055 728 5085</t>
        </is>
      </c>
      <c r="D582" s="4" t="inlineStr">
        <is>
          <t>د. أحمد منصور</t>
        </is>
      </c>
      <c r="E582" s="4" t="inlineStr">
        <is>
          <t>كشف استشاري</t>
        </is>
      </c>
      <c r="F582" s="4" t="inlineStr">
        <is>
          <t>هاتف</t>
        </is>
      </c>
      <c r="G582" s="4" t="inlineStr">
        <is>
          <t>لا</t>
        </is>
      </c>
      <c r="H582" s="4" t="inlineStr">
        <is>
          <t>نعم</t>
        </is>
      </c>
      <c r="I582" s="4" t="inlineStr">
        <is>
          <t>نعم</t>
        </is>
      </c>
      <c r="J582" s="4" t="inlineStr">
        <is>
          <t>حضر</t>
        </is>
      </c>
      <c r="K582" s="12" t="n"/>
      <c r="L582" s="13" t="n"/>
      <c r="M582" s="7">
        <f>IF($A582="","",INDEX(DayNames,WEEKDAY($A582,2)))</f>
        <v/>
      </c>
      <c r="N582" s="7">
        <f>IF($A582="","",IF(AND($G582="نعم",$H582="نعم"),INDEX(Reminders,4),IF($G582="نعم",INDEX(Reminders,2),IF($H582="نعم",INDEX(Reminders,3),INDEX(Reminders,1)))))</f>
        <v/>
      </c>
      <c r="O582" s="14">
        <f>IF($A582="","",$A582-WEEKDAY($A582,1)+1)</f>
        <v/>
      </c>
      <c r="P582" s="15">
        <f>IF($A582="","",IF($J582=INDEX(Outcomes,2),1,0))</f>
        <v/>
      </c>
      <c r="Q582" s="15">
        <f>IF($A582="","",IF(OR($J582=INDEX(Outcomes,2),$J582=INDEX(Outcomes,3)),1,0))</f>
        <v/>
      </c>
    </row>
    <row r="583">
      <c r="A583" s="12" t="n">
        <v>46291</v>
      </c>
      <c r="B583" s="4" t="inlineStr">
        <is>
          <t>سمر العيسى</t>
        </is>
      </c>
      <c r="C583" s="4" t="inlineStr">
        <is>
          <t>055 146 8155</t>
        </is>
      </c>
      <c r="D583" s="4" t="inlineStr">
        <is>
          <t>د. ليلى القحطاني</t>
        </is>
      </c>
      <c r="E583" s="4" t="inlineStr">
        <is>
          <t>تنظيف بشرة</t>
        </is>
      </c>
      <c r="F583" s="4" t="inlineStr">
        <is>
          <t>هاتف</t>
        </is>
      </c>
      <c r="G583" s="4" t="inlineStr">
        <is>
          <t>نعم</t>
        </is>
      </c>
      <c r="H583" s="4" t="inlineStr">
        <is>
          <t>نعم</t>
        </is>
      </c>
      <c r="I583" s="4" t="inlineStr">
        <is>
          <t>نعم</t>
        </is>
      </c>
      <c r="J583" s="4" t="inlineStr">
        <is>
          <t>حضر</t>
        </is>
      </c>
      <c r="K583" s="12" t="n"/>
      <c r="L583" s="13" t="n"/>
      <c r="M583" s="7">
        <f>IF($A583="","",INDEX(DayNames,WEEKDAY($A583,2)))</f>
        <v/>
      </c>
      <c r="N583" s="7">
        <f>IF($A583="","",IF(AND($G583="نعم",$H583="نعم"),INDEX(Reminders,4),IF($G583="نعم",INDEX(Reminders,2),IF($H583="نعم",INDEX(Reminders,3),INDEX(Reminders,1)))))</f>
        <v/>
      </c>
      <c r="O583" s="14">
        <f>IF($A583="","",$A583-WEEKDAY($A583,1)+1)</f>
        <v/>
      </c>
      <c r="P583" s="15">
        <f>IF($A583="","",IF($J583=INDEX(Outcomes,2),1,0))</f>
        <v/>
      </c>
      <c r="Q583" s="15">
        <f>IF($A583="","",IF(OR($J583=INDEX(Outcomes,2),$J583=INDEX(Outcomes,3)),1,0))</f>
        <v/>
      </c>
    </row>
    <row r="584">
      <c r="A584" s="12" t="n">
        <v>46291</v>
      </c>
      <c r="B584" s="4" t="inlineStr">
        <is>
          <t>مازن الصالح</t>
        </is>
      </c>
      <c r="C584" s="4" t="inlineStr">
        <is>
          <t>053 946 8592</t>
        </is>
      </c>
      <c r="D584" s="4" t="inlineStr">
        <is>
          <t>د. سارة الحربي</t>
        </is>
      </c>
      <c r="E584" s="4" t="inlineStr">
        <is>
          <t>تنظيف بشرة</t>
        </is>
      </c>
      <c r="F584" s="4" t="inlineStr">
        <is>
          <t>واتساب</t>
        </is>
      </c>
      <c r="G584" s="4" t="inlineStr">
        <is>
          <t>نعم</t>
        </is>
      </c>
      <c r="H584" s="4" t="inlineStr">
        <is>
          <t>نعم</t>
        </is>
      </c>
      <c r="I584" s="4" t="inlineStr">
        <is>
          <t>نعم</t>
        </is>
      </c>
      <c r="J584" s="4" t="inlineStr">
        <is>
          <t>حضر</t>
        </is>
      </c>
      <c r="K584" s="12" t="n"/>
      <c r="L584" s="13" t="n"/>
      <c r="M584" s="7">
        <f>IF($A584="","",INDEX(DayNames,WEEKDAY($A584,2)))</f>
        <v/>
      </c>
      <c r="N584" s="7">
        <f>IF($A584="","",IF(AND($G584="نعم",$H584="نعم"),INDEX(Reminders,4),IF($G584="نعم",INDEX(Reminders,2),IF($H584="نعم",INDEX(Reminders,3),INDEX(Reminders,1)))))</f>
        <v/>
      </c>
      <c r="O584" s="14">
        <f>IF($A584="","",$A584-WEEKDAY($A584,1)+1)</f>
        <v/>
      </c>
      <c r="P584" s="15">
        <f>IF($A584="","",IF($J584=INDEX(Outcomes,2),1,0))</f>
        <v/>
      </c>
      <c r="Q584" s="15">
        <f>IF($A584="","",IF(OR($J584=INDEX(Outcomes,2),$J584=INDEX(Outcomes,3)),1,0))</f>
        <v/>
      </c>
    </row>
    <row r="585">
      <c r="A585" s="12" t="n">
        <v>46291</v>
      </c>
      <c r="B585" s="4" t="inlineStr">
        <is>
          <t>عبدالعزيز الفهد</t>
        </is>
      </c>
      <c r="C585" s="4" t="inlineStr">
        <is>
          <t>054 946 3541</t>
        </is>
      </c>
      <c r="D585" s="4" t="inlineStr">
        <is>
          <t>د. سارة الحربي</t>
        </is>
      </c>
      <c r="E585" s="4" t="inlineStr">
        <is>
          <t>حقن فيلر</t>
        </is>
      </c>
      <c r="F585" s="4" t="inlineStr">
        <is>
          <t>إنستغرام</t>
        </is>
      </c>
      <c r="G585" s="4" t="inlineStr">
        <is>
          <t>نعم</t>
        </is>
      </c>
      <c r="H585" s="4" t="inlineStr">
        <is>
          <t>نعم</t>
        </is>
      </c>
      <c r="I585" s="4" t="inlineStr">
        <is>
          <t>نعم</t>
        </is>
      </c>
      <c r="J585" s="4" t="inlineStr">
        <is>
          <t>حضر</t>
        </is>
      </c>
      <c r="K585" s="12" t="n"/>
      <c r="L585" s="13" t="n"/>
      <c r="M585" s="7">
        <f>IF($A585="","",INDEX(DayNames,WEEKDAY($A585,2)))</f>
        <v/>
      </c>
      <c r="N585" s="7">
        <f>IF($A585="","",IF(AND($G585="نعم",$H585="نعم"),INDEX(Reminders,4),IF($G585="نعم",INDEX(Reminders,2),IF($H585="نعم",INDEX(Reminders,3),INDEX(Reminders,1)))))</f>
        <v/>
      </c>
      <c r="O585" s="14">
        <f>IF($A585="","",$A585-WEEKDAY($A585,1)+1)</f>
        <v/>
      </c>
      <c r="P585" s="15">
        <f>IF($A585="","",IF($J585=INDEX(Outcomes,2),1,0))</f>
        <v/>
      </c>
      <c r="Q585" s="15">
        <f>IF($A585="","",IF(OR($J585=INDEX(Outcomes,2),$J585=INDEX(Outcomes,3)),1,0))</f>
        <v/>
      </c>
    </row>
    <row r="586">
      <c r="A586" s="12" t="n">
        <v>46291</v>
      </c>
      <c r="B586" s="4" t="inlineStr">
        <is>
          <t>شذى الحربي</t>
        </is>
      </c>
      <c r="C586" s="4" t="inlineStr">
        <is>
          <t>053 132 1966</t>
        </is>
      </c>
      <c r="D586" s="4" t="inlineStr">
        <is>
          <t>د. أحمد منصور</t>
        </is>
      </c>
      <c r="E586" s="4" t="inlineStr">
        <is>
          <t>جلسة علاج طبيعي</t>
        </is>
      </c>
      <c r="F586" s="4" t="inlineStr">
        <is>
          <t>واتساب</t>
        </is>
      </c>
      <c r="G586" s="4" t="inlineStr">
        <is>
          <t>نعم</t>
        </is>
      </c>
      <c r="H586" s="4" t="inlineStr">
        <is>
          <t>نعم</t>
        </is>
      </c>
      <c r="I586" s="4" t="inlineStr">
        <is>
          <t>نعم</t>
        </is>
      </c>
      <c r="J586" s="4" t="inlineStr">
        <is>
          <t>أُعيد حجزه</t>
        </is>
      </c>
      <c r="K586" s="12" t="n">
        <v>46298</v>
      </c>
      <c r="L586" s="13" t="n"/>
      <c r="M586" s="7">
        <f>IF($A586="","",INDEX(DayNames,WEEKDAY($A586,2)))</f>
        <v/>
      </c>
      <c r="N586" s="7">
        <f>IF($A586="","",IF(AND($G586="نعم",$H586="نعم"),INDEX(Reminders,4),IF($G586="نعم",INDEX(Reminders,2),IF($H586="نعم",INDEX(Reminders,3),INDEX(Reminders,1)))))</f>
        <v/>
      </c>
      <c r="O586" s="14">
        <f>IF($A586="","",$A586-WEEKDAY($A586,1)+1)</f>
        <v/>
      </c>
      <c r="P586" s="15">
        <f>IF($A586="","",IF($J586=INDEX(Outcomes,2),1,0))</f>
        <v/>
      </c>
      <c r="Q586" s="15">
        <f>IF($A586="","",IF(OR($J586=INDEX(Outcomes,2),$J586=INDEX(Outcomes,3)),1,0))</f>
        <v/>
      </c>
    </row>
    <row r="587">
      <c r="A587" s="12" t="n">
        <v>46291</v>
      </c>
      <c r="B587" s="4" t="inlineStr">
        <is>
          <t>عادل النفيعي</t>
        </is>
      </c>
      <c r="C587" s="4" t="inlineStr">
        <is>
          <t>055 809 3928</t>
        </is>
      </c>
      <c r="D587" s="4" t="inlineStr">
        <is>
          <t>د. أحمد منصور</t>
        </is>
      </c>
      <c r="E587" s="4" t="inlineStr">
        <is>
          <t>تنظيف بشرة</t>
        </is>
      </c>
      <c r="F587" s="4" t="inlineStr">
        <is>
          <t>هاتف</t>
        </is>
      </c>
      <c r="G587" s="4" t="inlineStr">
        <is>
          <t>نعم</t>
        </is>
      </c>
      <c r="H587" s="4" t="inlineStr">
        <is>
          <t>نعم</t>
        </is>
      </c>
      <c r="I587" s="4" t="inlineStr">
        <is>
          <t>لا</t>
        </is>
      </c>
      <c r="J587" s="4" t="inlineStr">
        <is>
          <t>حضر</t>
        </is>
      </c>
      <c r="K587" s="12" t="n"/>
      <c r="L587" s="13" t="n"/>
      <c r="M587" s="7">
        <f>IF($A587="","",INDEX(DayNames,WEEKDAY($A587,2)))</f>
        <v/>
      </c>
      <c r="N587" s="7">
        <f>IF($A587="","",IF(AND($G587="نعم",$H587="نعم"),INDEX(Reminders,4),IF($G587="نعم",INDEX(Reminders,2),IF($H587="نعم",INDEX(Reminders,3),INDEX(Reminders,1)))))</f>
        <v/>
      </c>
      <c r="O587" s="14">
        <f>IF($A587="","",$A587-WEEKDAY($A587,1)+1)</f>
        <v/>
      </c>
      <c r="P587" s="15">
        <f>IF($A587="","",IF($J587=INDEX(Outcomes,2),1,0))</f>
        <v/>
      </c>
      <c r="Q587" s="15">
        <f>IF($A587="","",IF(OR($J587=INDEX(Outcomes,2),$J587=INDEX(Outcomes,3)),1,0))</f>
        <v/>
      </c>
    </row>
    <row r="588">
      <c r="A588" s="12" t="n">
        <v>46291</v>
      </c>
      <c r="B588" s="4" t="inlineStr">
        <is>
          <t>تهاني الزامل</t>
        </is>
      </c>
      <c r="C588" s="4" t="inlineStr">
        <is>
          <t>054 793 2127</t>
        </is>
      </c>
      <c r="D588" s="4" t="inlineStr">
        <is>
          <t>د. ليلى القحطاني</t>
        </is>
      </c>
      <c r="E588" s="4" t="inlineStr">
        <is>
          <t>حقن فيلر</t>
        </is>
      </c>
      <c r="F588" s="4" t="inlineStr">
        <is>
          <t>تحويل من طبيب</t>
        </is>
      </c>
      <c r="G588" s="4" t="inlineStr">
        <is>
          <t>نعم</t>
        </is>
      </c>
      <c r="H588" s="4" t="inlineStr">
        <is>
          <t>نعم</t>
        </is>
      </c>
      <c r="I588" s="4" t="inlineStr">
        <is>
          <t>نعم</t>
        </is>
      </c>
      <c r="J588" s="4" t="inlineStr">
        <is>
          <t>حضر</t>
        </is>
      </c>
      <c r="K588" s="12" t="n"/>
      <c r="L588" s="13" t="n"/>
      <c r="M588" s="7">
        <f>IF($A588="","",INDEX(DayNames,WEEKDAY($A588,2)))</f>
        <v/>
      </c>
      <c r="N588" s="7">
        <f>IF($A588="","",IF(AND($G588="نعم",$H588="نعم"),INDEX(Reminders,4),IF($G588="نعم",INDEX(Reminders,2),IF($H588="نعم",INDEX(Reminders,3),INDEX(Reminders,1)))))</f>
        <v/>
      </c>
      <c r="O588" s="14">
        <f>IF($A588="","",$A588-WEEKDAY($A588,1)+1)</f>
        <v/>
      </c>
      <c r="P588" s="15">
        <f>IF($A588="","",IF($J588=INDEX(Outcomes,2),1,0))</f>
        <v/>
      </c>
      <c r="Q588" s="15">
        <f>IF($A588="","",IF(OR($J588=INDEX(Outcomes,2),$J588=INDEX(Outcomes,3)),1,0))</f>
        <v/>
      </c>
    </row>
    <row r="589">
      <c r="A589" s="12" t="n">
        <v>46291</v>
      </c>
      <c r="B589" s="4" t="inlineStr">
        <is>
          <t>إبراهيم الشايع</t>
        </is>
      </c>
      <c r="C589" s="4" t="inlineStr">
        <is>
          <t>054 767 1625</t>
        </is>
      </c>
      <c r="D589" s="4" t="inlineStr">
        <is>
          <t>د. أحمد منصور</t>
        </is>
      </c>
      <c r="E589" s="4" t="inlineStr">
        <is>
          <t>بوتوكس</t>
        </is>
      </c>
      <c r="F589" s="4" t="inlineStr">
        <is>
          <t>تحويل من طبيب</t>
        </is>
      </c>
      <c r="G589" s="4" t="inlineStr">
        <is>
          <t>نعم</t>
        </is>
      </c>
      <c r="H589" s="4" t="inlineStr">
        <is>
          <t>لا</t>
        </is>
      </c>
      <c r="I589" s="4" t="inlineStr">
        <is>
          <t>نعم</t>
        </is>
      </c>
      <c r="J589" s="4" t="inlineStr">
        <is>
          <t>حضر</t>
        </is>
      </c>
      <c r="K589" s="12" t="n"/>
      <c r="L589" s="13" t="n"/>
      <c r="M589" s="7">
        <f>IF($A589="","",INDEX(DayNames,WEEKDAY($A589,2)))</f>
        <v/>
      </c>
      <c r="N589" s="7">
        <f>IF($A589="","",IF(AND($G589="نعم",$H589="نعم"),INDEX(Reminders,4),IF($G589="نعم",INDEX(Reminders,2),IF($H589="نعم",INDEX(Reminders,3),INDEX(Reminders,1)))))</f>
        <v/>
      </c>
      <c r="O589" s="14">
        <f>IF($A589="","",$A589-WEEKDAY($A589,1)+1)</f>
        <v/>
      </c>
      <c r="P589" s="15">
        <f>IF($A589="","",IF($J589=INDEX(Outcomes,2),1,0))</f>
        <v/>
      </c>
      <c r="Q589" s="15">
        <f>IF($A589="","",IF(OR($J589=INDEX(Outcomes,2),$J589=INDEX(Outcomes,3)),1,0))</f>
        <v/>
      </c>
    </row>
    <row r="590">
      <c r="A590" s="12" t="n">
        <v>46291</v>
      </c>
      <c r="B590" s="4" t="inlineStr">
        <is>
          <t>مازن الصالح</t>
        </is>
      </c>
      <c r="C590" s="4" t="inlineStr">
        <is>
          <t>053 171 6033</t>
        </is>
      </c>
      <c r="D590" s="4" t="inlineStr">
        <is>
          <t>د. ليلى القحطاني</t>
        </is>
      </c>
      <c r="E590" s="4" t="inlineStr">
        <is>
          <t>كشف استشاري</t>
        </is>
      </c>
      <c r="F590" s="4" t="inlineStr">
        <is>
          <t>هاتف</t>
        </is>
      </c>
      <c r="G590" s="4" t="inlineStr">
        <is>
          <t>نعم</t>
        </is>
      </c>
      <c r="H590" s="4" t="inlineStr">
        <is>
          <t>نعم</t>
        </is>
      </c>
      <c r="I590" s="4" t="inlineStr">
        <is>
          <t>نعم</t>
        </is>
      </c>
      <c r="J590" s="4" t="inlineStr">
        <is>
          <t>إلغاء متأخر</t>
        </is>
      </c>
      <c r="K590" s="12" t="n"/>
      <c r="L590" s="13" t="n"/>
      <c r="M590" s="7">
        <f>IF($A590="","",INDEX(DayNames,WEEKDAY($A590,2)))</f>
        <v/>
      </c>
      <c r="N590" s="7">
        <f>IF($A590="","",IF(AND($G590="نعم",$H590="نعم"),INDEX(Reminders,4),IF($G590="نعم",INDEX(Reminders,2),IF($H590="نعم",INDEX(Reminders,3),INDEX(Reminders,1)))))</f>
        <v/>
      </c>
      <c r="O590" s="14">
        <f>IF($A590="","",$A590-WEEKDAY($A590,1)+1)</f>
        <v/>
      </c>
      <c r="P590" s="15">
        <f>IF($A590="","",IF($J590=INDEX(Outcomes,2),1,0))</f>
        <v/>
      </c>
      <c r="Q590" s="15">
        <f>IF($A590="","",IF(OR($J590=INDEX(Outcomes,2),$J590=INDEX(Outcomes,3)),1,0))</f>
        <v/>
      </c>
    </row>
    <row r="591">
      <c r="A591" s="12" t="n">
        <v>46292</v>
      </c>
      <c r="B591" s="4" t="inlineStr">
        <is>
          <t>هند المنصور</t>
        </is>
      </c>
      <c r="C591" s="4" t="inlineStr">
        <is>
          <t>053 995 1526</t>
        </is>
      </c>
      <c r="D591" s="4" t="inlineStr">
        <is>
          <t>د. نورة السبيعي</t>
        </is>
      </c>
      <c r="E591" s="4" t="inlineStr">
        <is>
          <t>حقن فيلر</t>
        </is>
      </c>
      <c r="F591" s="4" t="inlineStr">
        <is>
          <t>تحويل من طبيب</t>
        </is>
      </c>
      <c r="G591" s="4" t="inlineStr">
        <is>
          <t>نعم</t>
        </is>
      </c>
      <c r="H591" s="4" t="inlineStr">
        <is>
          <t>نعم</t>
        </is>
      </c>
      <c r="I591" s="4" t="inlineStr">
        <is>
          <t>نعم</t>
        </is>
      </c>
      <c r="J591" s="4" t="inlineStr">
        <is>
          <t>حضر</t>
        </is>
      </c>
      <c r="K591" s="12" t="n"/>
      <c r="L591" s="13" t="n"/>
      <c r="M591" s="7">
        <f>IF($A591="","",INDEX(DayNames,WEEKDAY($A591,2)))</f>
        <v/>
      </c>
      <c r="N591" s="7">
        <f>IF($A591="","",IF(AND($G591="نعم",$H591="نعم"),INDEX(Reminders,4),IF($G591="نعم",INDEX(Reminders,2),IF($H591="نعم",INDEX(Reminders,3),INDEX(Reminders,1)))))</f>
        <v/>
      </c>
      <c r="O591" s="14">
        <f>IF($A591="","",$A591-WEEKDAY($A591,1)+1)</f>
        <v/>
      </c>
      <c r="P591" s="15">
        <f>IF($A591="","",IF($J591=INDEX(Outcomes,2),1,0))</f>
        <v/>
      </c>
      <c r="Q591" s="15">
        <f>IF($A591="","",IF(OR($J591=INDEX(Outcomes,2),$J591=INDEX(Outcomes,3)),1,0))</f>
        <v/>
      </c>
    </row>
    <row r="592">
      <c r="A592" s="12" t="n">
        <v>46292</v>
      </c>
      <c r="B592" s="4" t="inlineStr">
        <is>
          <t>عبدالعزيز الفهد</t>
        </is>
      </c>
      <c r="C592" s="4" t="inlineStr">
        <is>
          <t>053 605 4609</t>
        </is>
      </c>
      <c r="D592" s="4" t="inlineStr">
        <is>
          <t>د. ليلى القحطاني</t>
        </is>
      </c>
      <c r="E592" s="4" t="inlineStr">
        <is>
          <t>جلسة علاج طبيعي</t>
        </is>
      </c>
      <c r="F592" s="4" t="inlineStr">
        <is>
          <t>إنستغرام</t>
        </is>
      </c>
      <c r="G592" s="4" t="inlineStr">
        <is>
          <t>نعم</t>
        </is>
      </c>
      <c r="H592" s="4" t="inlineStr">
        <is>
          <t>لا</t>
        </is>
      </c>
      <c r="I592" s="4" t="inlineStr">
        <is>
          <t>نعم</t>
        </is>
      </c>
      <c r="J592" s="4" t="inlineStr">
        <is>
          <t>حضر</t>
        </is>
      </c>
      <c r="K592" s="12" t="n"/>
      <c r="L592" s="13" t="n"/>
      <c r="M592" s="7">
        <f>IF($A592="","",INDEX(DayNames,WEEKDAY($A592,2)))</f>
        <v/>
      </c>
      <c r="N592" s="7">
        <f>IF($A592="","",IF(AND($G592="نعم",$H592="نعم"),INDEX(Reminders,4),IF($G592="نعم",INDEX(Reminders,2),IF($H592="نعم",INDEX(Reminders,3),INDEX(Reminders,1)))))</f>
        <v/>
      </c>
      <c r="O592" s="14">
        <f>IF($A592="","",$A592-WEEKDAY($A592,1)+1)</f>
        <v/>
      </c>
      <c r="P592" s="15">
        <f>IF($A592="","",IF($J592=INDEX(Outcomes,2),1,0))</f>
        <v/>
      </c>
      <c r="Q592" s="15">
        <f>IF($A592="","",IF(OR($J592=INDEX(Outcomes,2),$J592=INDEX(Outcomes,3)),1,0))</f>
        <v/>
      </c>
    </row>
    <row r="593">
      <c r="A593" s="12" t="n">
        <v>46292</v>
      </c>
      <c r="B593" s="4" t="inlineStr">
        <is>
          <t>سامي الغنام</t>
        </is>
      </c>
      <c r="C593" s="4" t="inlineStr">
        <is>
          <t>055 774 4920</t>
        </is>
      </c>
      <c r="D593" s="4" t="inlineStr">
        <is>
          <t>د. نورة السبيعي</t>
        </is>
      </c>
      <c r="E593" s="4" t="inlineStr">
        <is>
          <t>كشف استشاري</t>
        </is>
      </c>
      <c r="F593" s="4" t="inlineStr">
        <is>
          <t>إنستغرام</t>
        </is>
      </c>
      <c r="G593" s="4" t="inlineStr">
        <is>
          <t>نعم</t>
        </is>
      </c>
      <c r="H593" s="4" t="inlineStr">
        <is>
          <t>نعم</t>
        </is>
      </c>
      <c r="I593" s="4" t="inlineStr">
        <is>
          <t>نعم</t>
        </is>
      </c>
      <c r="J593" s="4" t="inlineStr">
        <is>
          <t>حضر</t>
        </is>
      </c>
      <c r="K593" s="12" t="n"/>
      <c r="L593" s="13" t="n"/>
      <c r="M593" s="7">
        <f>IF($A593="","",INDEX(DayNames,WEEKDAY($A593,2)))</f>
        <v/>
      </c>
      <c r="N593" s="7">
        <f>IF($A593="","",IF(AND($G593="نعم",$H593="نعم"),INDEX(Reminders,4),IF($G593="نعم",INDEX(Reminders,2),IF($H593="نعم",INDEX(Reminders,3),INDEX(Reminders,1)))))</f>
        <v/>
      </c>
      <c r="O593" s="14">
        <f>IF($A593="","",$A593-WEEKDAY($A593,1)+1)</f>
        <v/>
      </c>
      <c r="P593" s="15">
        <f>IF($A593="","",IF($J593=INDEX(Outcomes,2),1,0))</f>
        <v/>
      </c>
      <c r="Q593" s="15">
        <f>IF($A593="","",IF(OR($J593=INDEX(Outcomes,2),$J593=INDEX(Outcomes,3)),1,0))</f>
        <v/>
      </c>
    </row>
    <row r="594">
      <c r="A594" s="12" t="n">
        <v>46292</v>
      </c>
      <c r="B594" s="4" t="inlineStr">
        <is>
          <t>أنس الخثلان</t>
        </is>
      </c>
      <c r="C594" s="4" t="inlineStr">
        <is>
          <t>054 186 6730</t>
        </is>
      </c>
      <c r="D594" s="4" t="inlineStr">
        <is>
          <t>د. محمد عادل</t>
        </is>
      </c>
      <c r="E594" s="4" t="inlineStr">
        <is>
          <t>جلسة ليزر</t>
        </is>
      </c>
      <c r="F594" s="4" t="inlineStr">
        <is>
          <t>الموقع الإلكتروني</t>
        </is>
      </c>
      <c r="G594" s="4" t="inlineStr">
        <is>
          <t>نعم</t>
        </is>
      </c>
      <c r="H594" s="4" t="inlineStr">
        <is>
          <t>نعم</t>
        </is>
      </c>
      <c r="I594" s="4" t="inlineStr">
        <is>
          <t>نعم</t>
        </is>
      </c>
      <c r="J594" s="4" t="inlineStr">
        <is>
          <t>أُعيد حجزه</t>
        </is>
      </c>
      <c r="K594" s="12" t="n">
        <v>46298</v>
      </c>
      <c r="L594" s="13" t="n">
        <v>200</v>
      </c>
      <c r="M594" s="7">
        <f>IF($A594="","",INDEX(DayNames,WEEKDAY($A594,2)))</f>
        <v/>
      </c>
      <c r="N594" s="7">
        <f>IF($A594="","",IF(AND($G594="نعم",$H594="نعم"),INDEX(Reminders,4),IF($G594="نعم",INDEX(Reminders,2),IF($H594="نعم",INDEX(Reminders,3),INDEX(Reminders,1)))))</f>
        <v/>
      </c>
      <c r="O594" s="14">
        <f>IF($A594="","",$A594-WEEKDAY($A594,1)+1)</f>
        <v/>
      </c>
      <c r="P594" s="15">
        <f>IF($A594="","",IF($J594=INDEX(Outcomes,2),1,0))</f>
        <v/>
      </c>
      <c r="Q594" s="15">
        <f>IF($A594="","",IF(OR($J594=INDEX(Outcomes,2),$J594=INDEX(Outcomes,3)),1,0))</f>
        <v/>
      </c>
    </row>
    <row r="595">
      <c r="A595" s="12" t="n">
        <v>46292</v>
      </c>
      <c r="B595" s="4" t="inlineStr">
        <is>
          <t>ريناد الجبر</t>
        </is>
      </c>
      <c r="C595" s="4" t="inlineStr">
        <is>
          <t>050 336 3877</t>
        </is>
      </c>
      <c r="D595" s="4" t="inlineStr">
        <is>
          <t>د. سارة الحربي</t>
        </is>
      </c>
      <c r="E595" s="4" t="inlineStr">
        <is>
          <t>جلسة ليزر</t>
        </is>
      </c>
      <c r="F595" s="4" t="inlineStr">
        <is>
          <t>إنستغرام</t>
        </is>
      </c>
      <c r="G595" s="4" t="inlineStr">
        <is>
          <t>نعم</t>
        </is>
      </c>
      <c r="H595" s="4" t="inlineStr">
        <is>
          <t>نعم</t>
        </is>
      </c>
      <c r="I595" s="4" t="inlineStr">
        <is>
          <t>نعم</t>
        </is>
      </c>
      <c r="J595" s="4" t="inlineStr">
        <is>
          <t>حضر</t>
        </is>
      </c>
      <c r="K595" s="12" t="n"/>
      <c r="L595" s="13" t="n"/>
      <c r="M595" s="7">
        <f>IF($A595="","",INDEX(DayNames,WEEKDAY($A595,2)))</f>
        <v/>
      </c>
      <c r="N595" s="7">
        <f>IF($A595="","",IF(AND($G595="نعم",$H595="نعم"),INDEX(Reminders,4),IF($G595="نعم",INDEX(Reminders,2),IF($H595="نعم",INDEX(Reminders,3),INDEX(Reminders,1)))))</f>
        <v/>
      </c>
      <c r="O595" s="14">
        <f>IF($A595="","",$A595-WEEKDAY($A595,1)+1)</f>
        <v/>
      </c>
      <c r="P595" s="15">
        <f>IF($A595="","",IF($J595=INDEX(Outcomes,2),1,0))</f>
        <v/>
      </c>
      <c r="Q595" s="15">
        <f>IF($A595="","",IF(OR($J595=INDEX(Outcomes,2),$J595=INDEX(Outcomes,3)),1,0))</f>
        <v/>
      </c>
    </row>
    <row r="596">
      <c r="A596" s="12" t="n">
        <v>46292</v>
      </c>
      <c r="B596" s="4" t="inlineStr">
        <is>
          <t>مازن الصالح</t>
        </is>
      </c>
      <c r="C596" s="4" t="inlineStr">
        <is>
          <t>055 374 4536</t>
        </is>
      </c>
      <c r="D596" s="4" t="inlineStr">
        <is>
          <t>د. سارة الحربي</t>
        </is>
      </c>
      <c r="E596" s="4" t="inlineStr">
        <is>
          <t>جلسة ليزر</t>
        </is>
      </c>
      <c r="F596" s="4" t="inlineStr">
        <is>
          <t>إنستغرام</t>
        </is>
      </c>
      <c r="G596" s="4" t="inlineStr">
        <is>
          <t>نعم</t>
        </is>
      </c>
      <c r="H596" s="4" t="inlineStr">
        <is>
          <t>نعم</t>
        </is>
      </c>
      <c r="I596" s="4" t="inlineStr">
        <is>
          <t>نعم</t>
        </is>
      </c>
      <c r="J596" s="4" t="inlineStr">
        <is>
          <t>حضر</t>
        </is>
      </c>
      <c r="K596" s="12" t="n"/>
      <c r="L596" s="13" t="n">
        <v>200</v>
      </c>
      <c r="M596" s="7">
        <f>IF($A596="","",INDEX(DayNames,WEEKDAY($A596,2)))</f>
        <v/>
      </c>
      <c r="N596" s="7">
        <f>IF($A596="","",IF(AND($G596="نعم",$H596="نعم"),INDEX(Reminders,4),IF($G596="نعم",INDEX(Reminders,2),IF($H596="نعم",INDEX(Reminders,3),INDEX(Reminders,1)))))</f>
        <v/>
      </c>
      <c r="O596" s="14">
        <f>IF($A596="","",$A596-WEEKDAY($A596,1)+1)</f>
        <v/>
      </c>
      <c r="P596" s="15">
        <f>IF($A596="","",IF($J596=INDEX(Outcomes,2),1,0))</f>
        <v/>
      </c>
      <c r="Q596" s="15">
        <f>IF($A596="","",IF(OR($J596=INDEX(Outcomes,2),$J596=INDEX(Outcomes,3)),1,0))</f>
        <v/>
      </c>
    </row>
    <row r="597">
      <c r="A597" s="12" t="n">
        <v>46292</v>
      </c>
      <c r="B597" s="4" t="inlineStr">
        <is>
          <t>شذى الحربي</t>
        </is>
      </c>
      <c r="C597" s="4" t="inlineStr">
        <is>
          <t>055 177 7462</t>
        </is>
      </c>
      <c r="D597" s="4" t="inlineStr">
        <is>
          <t>د. نورة السبيعي</t>
        </is>
      </c>
      <c r="E597" s="4" t="inlineStr">
        <is>
          <t>كشف متابعة</t>
        </is>
      </c>
      <c r="F597" s="4" t="inlineStr">
        <is>
          <t>واتساب</t>
        </is>
      </c>
      <c r="G597" s="4" t="inlineStr">
        <is>
          <t>نعم</t>
        </is>
      </c>
      <c r="H597" s="4" t="inlineStr">
        <is>
          <t>نعم</t>
        </is>
      </c>
      <c r="I597" s="4" t="inlineStr">
        <is>
          <t>نعم</t>
        </is>
      </c>
      <c r="J597" s="4" t="inlineStr">
        <is>
          <t>حضر</t>
        </is>
      </c>
      <c r="K597" s="12" t="n"/>
      <c r="L597" s="13" t="n"/>
      <c r="M597" s="7">
        <f>IF($A597="","",INDEX(DayNames,WEEKDAY($A597,2)))</f>
        <v/>
      </c>
      <c r="N597" s="7">
        <f>IF($A597="","",IF(AND($G597="نعم",$H597="نعم"),INDEX(Reminders,4),IF($G597="نعم",INDEX(Reminders,2),IF($H597="نعم",INDEX(Reminders,3),INDEX(Reminders,1)))))</f>
        <v/>
      </c>
      <c r="O597" s="14">
        <f>IF($A597="","",$A597-WEEKDAY($A597,1)+1)</f>
        <v/>
      </c>
      <c r="P597" s="15">
        <f>IF($A597="","",IF($J597=INDEX(Outcomes,2),1,0))</f>
        <v/>
      </c>
      <c r="Q597" s="15">
        <f>IF($A597="","",IF(OR($J597=INDEX(Outcomes,2),$J597=INDEX(Outcomes,3)),1,0))</f>
        <v/>
      </c>
    </row>
    <row r="598">
      <c r="A598" s="12" t="n">
        <v>46292</v>
      </c>
      <c r="B598" s="4" t="inlineStr">
        <is>
          <t>مها السديري</t>
        </is>
      </c>
      <c r="C598" s="4" t="inlineStr">
        <is>
          <t>053 941 8576</t>
        </is>
      </c>
      <c r="D598" s="4" t="inlineStr">
        <is>
          <t>د. ليلى القحطاني</t>
        </is>
      </c>
      <c r="E598" s="4" t="inlineStr">
        <is>
          <t>جلسة ليزر</t>
        </is>
      </c>
      <c r="F598" s="4" t="inlineStr">
        <is>
          <t>الموقع الإلكتروني</t>
        </is>
      </c>
      <c r="G598" s="4" t="inlineStr">
        <is>
          <t>نعم</t>
        </is>
      </c>
      <c r="H598" s="4" t="inlineStr">
        <is>
          <t>نعم</t>
        </is>
      </c>
      <c r="I598" s="4" t="inlineStr">
        <is>
          <t>نعم</t>
        </is>
      </c>
      <c r="J598" s="4" t="inlineStr">
        <is>
          <t>أُعيد حجزه</t>
        </is>
      </c>
      <c r="K598" s="12" t="n">
        <v>46300</v>
      </c>
      <c r="L598" s="13" t="n">
        <v>200</v>
      </c>
      <c r="M598" s="7">
        <f>IF($A598="","",INDEX(DayNames,WEEKDAY($A598,2)))</f>
        <v/>
      </c>
      <c r="N598" s="7">
        <f>IF($A598="","",IF(AND($G598="نعم",$H598="نعم"),INDEX(Reminders,4),IF($G598="نعم",INDEX(Reminders,2),IF($H598="نعم",INDEX(Reminders,3),INDEX(Reminders,1)))))</f>
        <v/>
      </c>
      <c r="O598" s="14">
        <f>IF($A598="","",$A598-WEEKDAY($A598,1)+1)</f>
        <v/>
      </c>
      <c r="P598" s="15">
        <f>IF($A598="","",IF($J598=INDEX(Outcomes,2),1,0))</f>
        <v/>
      </c>
      <c r="Q598" s="15">
        <f>IF($A598="","",IF(OR($J598=INDEX(Outcomes,2),$J598=INDEX(Outcomes,3)),1,0))</f>
        <v/>
      </c>
    </row>
    <row r="599">
      <c r="A599" s="12" t="n">
        <v>46292</v>
      </c>
      <c r="B599" s="4" t="inlineStr">
        <is>
          <t>بشاير اليامي</t>
        </is>
      </c>
      <c r="C599" s="4" t="inlineStr">
        <is>
          <t>053 300 3571</t>
        </is>
      </c>
      <c r="D599" s="4" t="inlineStr">
        <is>
          <t>د. أحمد منصور</t>
        </is>
      </c>
      <c r="E599" s="4" t="inlineStr">
        <is>
          <t>تنظيف بشرة</t>
        </is>
      </c>
      <c r="F599" s="4" t="inlineStr">
        <is>
          <t>واتساب</t>
        </is>
      </c>
      <c r="G599" s="4" t="inlineStr">
        <is>
          <t>نعم</t>
        </is>
      </c>
      <c r="H599" s="4" t="inlineStr">
        <is>
          <t>نعم</t>
        </is>
      </c>
      <c r="I599" s="4" t="inlineStr">
        <is>
          <t>نعم</t>
        </is>
      </c>
      <c r="J599" s="4" t="inlineStr">
        <is>
          <t>حضر</t>
        </is>
      </c>
      <c r="K599" s="12" t="n"/>
      <c r="L599" s="13" t="n"/>
      <c r="M599" s="7">
        <f>IF($A599="","",INDEX(DayNames,WEEKDAY($A599,2)))</f>
        <v/>
      </c>
      <c r="N599" s="7">
        <f>IF($A599="","",IF(AND($G599="نعم",$H599="نعم"),INDEX(Reminders,4),IF($G599="نعم",INDEX(Reminders,2),IF($H599="نعم",INDEX(Reminders,3),INDEX(Reminders,1)))))</f>
        <v/>
      </c>
      <c r="O599" s="14">
        <f>IF($A599="","",$A599-WEEKDAY($A599,1)+1)</f>
        <v/>
      </c>
      <c r="P599" s="15">
        <f>IF($A599="","",IF($J599=INDEX(Outcomes,2),1,0))</f>
        <v/>
      </c>
      <c r="Q599" s="15">
        <f>IF($A599="","",IF(OR($J599=INDEX(Outcomes,2),$J599=INDEX(Outcomes,3)),1,0))</f>
        <v/>
      </c>
    </row>
    <row r="600">
      <c r="A600" s="12" t="n">
        <v>46292</v>
      </c>
      <c r="B600" s="4" t="inlineStr">
        <is>
          <t>وعد الأحمد</t>
        </is>
      </c>
      <c r="C600" s="4" t="inlineStr">
        <is>
          <t>053 426 9645</t>
        </is>
      </c>
      <c r="D600" s="4" t="inlineStr">
        <is>
          <t>د. ليلى القحطاني</t>
        </is>
      </c>
      <c r="E600" s="4" t="inlineStr">
        <is>
          <t>كشف متابعة</t>
        </is>
      </c>
      <c r="F600" s="4" t="inlineStr">
        <is>
          <t>إنستغرام</t>
        </is>
      </c>
      <c r="G600" s="4" t="inlineStr">
        <is>
          <t>لا</t>
        </is>
      </c>
      <c r="H600" s="4" t="inlineStr">
        <is>
          <t>نعم</t>
        </is>
      </c>
      <c r="I600" s="4" t="inlineStr">
        <is>
          <t>نعم</t>
        </is>
      </c>
      <c r="J600" s="4" t="inlineStr">
        <is>
          <t>حضر</t>
        </is>
      </c>
      <c r="K600" s="12" t="n"/>
      <c r="L600" s="13" t="n"/>
      <c r="M600" s="7">
        <f>IF($A600="","",INDEX(DayNames,WEEKDAY($A600,2)))</f>
        <v/>
      </c>
      <c r="N600" s="7">
        <f>IF($A600="","",IF(AND($G600="نعم",$H600="نعم"),INDEX(Reminders,4),IF($G600="نعم",INDEX(Reminders,2),IF($H600="نعم",INDEX(Reminders,3),INDEX(Reminders,1)))))</f>
        <v/>
      </c>
      <c r="O600" s="14">
        <f>IF($A600="","",$A600-WEEKDAY($A600,1)+1)</f>
        <v/>
      </c>
      <c r="P600" s="15">
        <f>IF($A600="","",IF($J600=INDEX(Outcomes,2),1,0))</f>
        <v/>
      </c>
      <c r="Q600" s="15">
        <f>IF($A600="","",IF(OR($J600=INDEX(Outcomes,2),$J600=INDEX(Outcomes,3)),1,0))</f>
        <v/>
      </c>
    </row>
    <row r="601">
      <c r="A601" s="12" t="n">
        <v>46292</v>
      </c>
      <c r="B601" s="4" t="inlineStr">
        <is>
          <t>جواهر الحمدان</t>
        </is>
      </c>
      <c r="C601" s="4" t="inlineStr">
        <is>
          <t>055 454 4100</t>
        </is>
      </c>
      <c r="D601" s="4" t="inlineStr">
        <is>
          <t>د. محمد عادل</t>
        </is>
      </c>
      <c r="E601" s="4" t="inlineStr">
        <is>
          <t>جلسة علاج طبيعي</t>
        </is>
      </c>
      <c r="F601" s="4" t="inlineStr">
        <is>
          <t>إنستغرام</t>
        </is>
      </c>
      <c r="G601" s="4" t="inlineStr">
        <is>
          <t>نعم</t>
        </is>
      </c>
      <c r="H601" s="4" t="inlineStr">
        <is>
          <t>نعم</t>
        </is>
      </c>
      <c r="I601" s="4" t="inlineStr">
        <is>
          <t>نعم</t>
        </is>
      </c>
      <c r="J601" s="4" t="inlineStr">
        <is>
          <t>حضر</t>
        </is>
      </c>
      <c r="K601" s="12" t="n"/>
      <c r="L601" s="13" t="n"/>
      <c r="M601" s="7">
        <f>IF($A601="","",INDEX(DayNames,WEEKDAY($A601,2)))</f>
        <v/>
      </c>
      <c r="N601" s="7">
        <f>IF($A601="","",IF(AND($G601="نعم",$H601="نعم"),INDEX(Reminders,4),IF($G601="نعم",INDEX(Reminders,2),IF($H601="نعم",INDEX(Reminders,3),INDEX(Reminders,1)))))</f>
        <v/>
      </c>
      <c r="O601" s="14">
        <f>IF($A601="","",$A601-WEEKDAY($A601,1)+1)</f>
        <v/>
      </c>
      <c r="P601" s="15">
        <f>IF($A601="","",IF($J601=INDEX(Outcomes,2),1,0))</f>
        <v/>
      </c>
      <c r="Q601" s="15">
        <f>IF($A601="","",IF(OR($J601=INDEX(Outcomes,2),$J601=INDEX(Outcomes,3)),1,0))</f>
        <v/>
      </c>
    </row>
    <row r="602">
      <c r="A602" s="12" t="n">
        <v>46293</v>
      </c>
      <c r="B602" s="4" t="inlineStr">
        <is>
          <t>مها السديري</t>
        </is>
      </c>
      <c r="C602" s="4" t="inlineStr">
        <is>
          <t>053 280 8406</t>
        </is>
      </c>
      <c r="D602" s="4" t="inlineStr">
        <is>
          <t>د. خالد يوسف</t>
        </is>
      </c>
      <c r="E602" s="4" t="inlineStr">
        <is>
          <t>جلسة ليزر</t>
        </is>
      </c>
      <c r="F602" s="4" t="inlineStr">
        <is>
          <t>هاتف</t>
        </is>
      </c>
      <c r="G602" s="4" t="inlineStr">
        <is>
          <t>نعم</t>
        </is>
      </c>
      <c r="H602" s="4" t="inlineStr">
        <is>
          <t>لا</t>
        </is>
      </c>
      <c r="I602" s="4" t="inlineStr">
        <is>
          <t>نعم</t>
        </is>
      </c>
      <c r="J602" s="4" t="inlineStr">
        <is>
          <t>حضر</t>
        </is>
      </c>
      <c r="K602" s="12" t="n"/>
      <c r="L602" s="13" t="n"/>
      <c r="M602" s="7">
        <f>IF($A602="","",INDEX(DayNames,WEEKDAY($A602,2)))</f>
        <v/>
      </c>
      <c r="N602" s="7">
        <f>IF($A602="","",IF(AND($G602="نعم",$H602="نعم"),INDEX(Reminders,4),IF($G602="نعم",INDEX(Reminders,2),IF($H602="نعم",INDEX(Reminders,3),INDEX(Reminders,1)))))</f>
        <v/>
      </c>
      <c r="O602" s="14">
        <f>IF($A602="","",$A602-WEEKDAY($A602,1)+1)</f>
        <v/>
      </c>
      <c r="P602" s="15">
        <f>IF($A602="","",IF($J602=INDEX(Outcomes,2),1,0))</f>
        <v/>
      </c>
      <c r="Q602" s="15">
        <f>IF($A602="","",IF(OR($J602=INDEX(Outcomes,2),$J602=INDEX(Outcomes,3)),1,0))</f>
        <v/>
      </c>
    </row>
    <row r="603">
      <c r="A603" s="12" t="n">
        <v>46293</v>
      </c>
      <c r="B603" s="4" t="inlineStr">
        <is>
          <t>ريناد الجبر</t>
        </is>
      </c>
      <c r="C603" s="4" t="inlineStr">
        <is>
          <t>055 166 9525</t>
        </is>
      </c>
      <c r="D603" s="4" t="inlineStr">
        <is>
          <t>د. محمد عادل</t>
        </is>
      </c>
      <c r="E603" s="4" t="inlineStr">
        <is>
          <t>كشف متابعة</t>
        </is>
      </c>
      <c r="F603" s="4" t="inlineStr">
        <is>
          <t>واتساب</t>
        </is>
      </c>
      <c r="G603" s="4" t="inlineStr">
        <is>
          <t>نعم</t>
        </is>
      </c>
      <c r="H603" s="4" t="inlineStr">
        <is>
          <t>نعم</t>
        </is>
      </c>
      <c r="I603" s="4" t="inlineStr">
        <is>
          <t>نعم</t>
        </is>
      </c>
      <c r="J603" s="4" t="inlineStr">
        <is>
          <t>حضر</t>
        </is>
      </c>
      <c r="K603" s="12" t="n"/>
      <c r="L603" s="13" t="n"/>
      <c r="M603" s="7">
        <f>IF($A603="","",INDEX(DayNames,WEEKDAY($A603,2)))</f>
        <v/>
      </c>
      <c r="N603" s="7">
        <f>IF($A603="","",IF(AND($G603="نعم",$H603="نعم"),INDEX(Reminders,4),IF($G603="نعم",INDEX(Reminders,2),IF($H603="نعم",INDEX(Reminders,3),INDEX(Reminders,1)))))</f>
        <v/>
      </c>
      <c r="O603" s="14">
        <f>IF($A603="","",$A603-WEEKDAY($A603,1)+1)</f>
        <v/>
      </c>
      <c r="P603" s="15">
        <f>IF($A603="","",IF($J603=INDEX(Outcomes,2),1,0))</f>
        <v/>
      </c>
      <c r="Q603" s="15">
        <f>IF($A603="","",IF(OR($J603=INDEX(Outcomes,2),$J603=INDEX(Outcomes,3)),1,0))</f>
        <v/>
      </c>
    </row>
    <row r="604">
      <c r="A604" s="12" t="n">
        <v>46293</v>
      </c>
      <c r="B604" s="4" t="inlineStr">
        <is>
          <t>عبدالعزيز الفهد</t>
        </is>
      </c>
      <c r="C604" s="4" t="inlineStr">
        <is>
          <t>050 864 7764</t>
        </is>
      </c>
      <c r="D604" s="4" t="inlineStr">
        <is>
          <t>د. سارة الحربي</t>
        </is>
      </c>
      <c r="E604" s="4" t="inlineStr">
        <is>
          <t>بوتوكس</t>
        </is>
      </c>
      <c r="F604" s="4" t="inlineStr">
        <is>
          <t>تحويل من طبيب</t>
        </is>
      </c>
      <c r="G604" s="4" t="inlineStr">
        <is>
          <t>نعم</t>
        </is>
      </c>
      <c r="H604" s="4" t="inlineStr">
        <is>
          <t>لا</t>
        </is>
      </c>
      <c r="I604" s="4" t="inlineStr">
        <is>
          <t>نعم</t>
        </is>
      </c>
      <c r="J604" s="4" t="inlineStr">
        <is>
          <t>حضر</t>
        </is>
      </c>
      <c r="K604" s="12" t="n"/>
      <c r="L604" s="13" t="n"/>
      <c r="M604" s="7">
        <f>IF($A604="","",INDEX(DayNames,WEEKDAY($A604,2)))</f>
        <v/>
      </c>
      <c r="N604" s="7">
        <f>IF($A604="","",IF(AND($G604="نعم",$H604="نعم"),INDEX(Reminders,4),IF($G604="نعم",INDEX(Reminders,2),IF($H604="نعم",INDEX(Reminders,3),INDEX(Reminders,1)))))</f>
        <v/>
      </c>
      <c r="O604" s="14">
        <f>IF($A604="","",$A604-WEEKDAY($A604,1)+1)</f>
        <v/>
      </c>
      <c r="P604" s="15">
        <f>IF($A604="","",IF($J604=INDEX(Outcomes,2),1,0))</f>
        <v/>
      </c>
      <c r="Q604" s="15">
        <f>IF($A604="","",IF(OR($J604=INDEX(Outcomes,2),$J604=INDEX(Outcomes,3)),1,0))</f>
        <v/>
      </c>
    </row>
    <row r="605">
      <c r="A605" s="12" t="n">
        <v>46293</v>
      </c>
      <c r="B605" s="4" t="inlineStr">
        <is>
          <t>سمر العيسى</t>
        </is>
      </c>
      <c r="C605" s="4" t="inlineStr">
        <is>
          <t>055 159 2733</t>
        </is>
      </c>
      <c r="D605" s="4" t="inlineStr">
        <is>
          <t>د. أحمد منصور</t>
        </is>
      </c>
      <c r="E605" s="4" t="inlineStr">
        <is>
          <t>جلسة علاج طبيعي</t>
        </is>
      </c>
      <c r="F605" s="4" t="inlineStr">
        <is>
          <t>إنستغرام</t>
        </is>
      </c>
      <c r="G605" s="4" t="inlineStr">
        <is>
          <t>نعم</t>
        </is>
      </c>
      <c r="H605" s="4" t="inlineStr">
        <is>
          <t>نعم</t>
        </is>
      </c>
      <c r="I605" s="4" t="inlineStr">
        <is>
          <t>لا</t>
        </is>
      </c>
      <c r="J605" s="4" t="inlineStr">
        <is>
          <t>حضر</t>
        </is>
      </c>
      <c r="K605" s="12" t="n"/>
      <c r="L605" s="13" t="n"/>
      <c r="M605" s="7">
        <f>IF($A605="","",INDEX(DayNames,WEEKDAY($A605,2)))</f>
        <v/>
      </c>
      <c r="N605" s="7">
        <f>IF($A605="","",IF(AND($G605="نعم",$H605="نعم"),INDEX(Reminders,4),IF($G605="نعم",INDEX(Reminders,2),IF($H605="نعم",INDEX(Reminders,3),INDEX(Reminders,1)))))</f>
        <v/>
      </c>
      <c r="O605" s="14">
        <f>IF($A605="","",$A605-WEEKDAY($A605,1)+1)</f>
        <v/>
      </c>
      <c r="P605" s="15">
        <f>IF($A605="","",IF($J605=INDEX(Outcomes,2),1,0))</f>
        <v/>
      </c>
      <c r="Q605" s="15">
        <f>IF($A605="","",IF(OR($J605=INDEX(Outcomes,2),$J605=INDEX(Outcomes,3)),1,0))</f>
        <v/>
      </c>
    </row>
    <row r="606">
      <c r="A606" s="12" t="n">
        <v>46293</v>
      </c>
      <c r="B606" s="4" t="inlineStr">
        <is>
          <t>مهند البراك</t>
        </is>
      </c>
      <c r="C606" s="4" t="inlineStr">
        <is>
          <t>053 880 2171</t>
        </is>
      </c>
      <c r="D606" s="4" t="inlineStr">
        <is>
          <t>د. ليلى القحطاني</t>
        </is>
      </c>
      <c r="E606" s="4" t="inlineStr">
        <is>
          <t>جلسة ليزر</t>
        </is>
      </c>
      <c r="F606" s="4" t="inlineStr">
        <is>
          <t>هاتف</t>
        </is>
      </c>
      <c r="G606" s="4" t="inlineStr">
        <is>
          <t>نعم</t>
        </is>
      </c>
      <c r="H606" s="4" t="inlineStr">
        <is>
          <t>نعم</t>
        </is>
      </c>
      <c r="I606" s="4" t="inlineStr">
        <is>
          <t>نعم</t>
        </is>
      </c>
      <c r="J606" s="4" t="inlineStr">
        <is>
          <t>حضر</t>
        </is>
      </c>
      <c r="K606" s="12" t="n"/>
      <c r="L606" s="13" t="n"/>
      <c r="M606" s="7">
        <f>IF($A606="","",INDEX(DayNames,WEEKDAY($A606,2)))</f>
        <v/>
      </c>
      <c r="N606" s="7">
        <f>IF($A606="","",IF(AND($G606="نعم",$H606="نعم"),INDEX(Reminders,4),IF($G606="نعم",INDEX(Reminders,2),IF($H606="نعم",INDEX(Reminders,3),INDEX(Reminders,1)))))</f>
        <v/>
      </c>
      <c r="O606" s="14">
        <f>IF($A606="","",$A606-WEEKDAY($A606,1)+1)</f>
        <v/>
      </c>
      <c r="P606" s="15">
        <f>IF($A606="","",IF($J606=INDEX(Outcomes,2),1,0))</f>
        <v/>
      </c>
      <c r="Q606" s="15">
        <f>IF($A606="","",IF(OR($J606=INDEX(Outcomes,2),$J606=INDEX(Outcomes,3)),1,0))</f>
        <v/>
      </c>
    </row>
    <row r="607">
      <c r="A607" s="12" t="n">
        <v>46293</v>
      </c>
      <c r="B607" s="4" t="inlineStr">
        <is>
          <t>فيصل المري</t>
        </is>
      </c>
      <c r="C607" s="4" t="inlineStr">
        <is>
          <t>053 352 8502</t>
        </is>
      </c>
      <c r="D607" s="4" t="inlineStr">
        <is>
          <t>د. محمد عادل</t>
        </is>
      </c>
      <c r="E607" s="4" t="inlineStr">
        <is>
          <t>جلسة علاج طبيعي</t>
        </is>
      </c>
      <c r="F607" s="4" t="inlineStr">
        <is>
          <t>هاتف</t>
        </is>
      </c>
      <c r="G607" s="4" t="inlineStr">
        <is>
          <t>نعم</t>
        </is>
      </c>
      <c r="H607" s="4" t="inlineStr">
        <is>
          <t>نعم</t>
        </is>
      </c>
      <c r="I607" s="4" t="inlineStr">
        <is>
          <t>نعم</t>
        </is>
      </c>
      <c r="J607" s="4" t="inlineStr">
        <is>
          <t>حضر</t>
        </is>
      </c>
      <c r="K607" s="12" t="n"/>
      <c r="L607" s="13" t="n"/>
      <c r="M607" s="7">
        <f>IF($A607="","",INDEX(DayNames,WEEKDAY($A607,2)))</f>
        <v/>
      </c>
      <c r="N607" s="7">
        <f>IF($A607="","",IF(AND($G607="نعم",$H607="نعم"),INDEX(Reminders,4),IF($G607="نعم",INDEX(Reminders,2),IF($H607="نعم",INDEX(Reminders,3),INDEX(Reminders,1)))))</f>
        <v/>
      </c>
      <c r="O607" s="14">
        <f>IF($A607="","",$A607-WEEKDAY($A607,1)+1)</f>
        <v/>
      </c>
      <c r="P607" s="15">
        <f>IF($A607="","",IF($J607=INDEX(Outcomes,2),1,0))</f>
        <v/>
      </c>
      <c r="Q607" s="15">
        <f>IF($A607="","",IF(OR($J607=INDEX(Outcomes,2),$J607=INDEX(Outcomes,3)),1,0))</f>
        <v/>
      </c>
    </row>
    <row r="608">
      <c r="A608" s="12" t="n">
        <v>46293</v>
      </c>
      <c r="B608" s="4" t="inlineStr">
        <is>
          <t>مهند البراك</t>
        </is>
      </c>
      <c r="C608" s="4" t="inlineStr">
        <is>
          <t>054 843 1153</t>
        </is>
      </c>
      <c r="D608" s="4" t="inlineStr">
        <is>
          <t>د. محمد عادل</t>
        </is>
      </c>
      <c r="E608" s="4" t="inlineStr">
        <is>
          <t>كشف متابعة</t>
        </is>
      </c>
      <c r="F608" s="4" t="inlineStr">
        <is>
          <t>واتساب</t>
        </is>
      </c>
      <c r="G608" s="4" t="inlineStr">
        <is>
          <t>نعم</t>
        </is>
      </c>
      <c r="H608" s="4" t="inlineStr">
        <is>
          <t>نعم</t>
        </is>
      </c>
      <c r="I608" s="4" t="inlineStr">
        <is>
          <t>نعم</t>
        </is>
      </c>
      <c r="J608" s="4" t="inlineStr">
        <is>
          <t>حضر</t>
        </is>
      </c>
      <c r="K608" s="12" t="n"/>
      <c r="L608" s="13" t="n"/>
      <c r="M608" s="7">
        <f>IF($A608="","",INDEX(DayNames,WEEKDAY($A608,2)))</f>
        <v/>
      </c>
      <c r="N608" s="7">
        <f>IF($A608="","",IF(AND($G608="نعم",$H608="نعم"),INDEX(Reminders,4),IF($G608="نعم",INDEX(Reminders,2),IF($H608="نعم",INDEX(Reminders,3),INDEX(Reminders,1)))))</f>
        <v/>
      </c>
      <c r="O608" s="14">
        <f>IF($A608="","",$A608-WEEKDAY($A608,1)+1)</f>
        <v/>
      </c>
      <c r="P608" s="15">
        <f>IF($A608="","",IF($J608=INDEX(Outcomes,2),1,0))</f>
        <v/>
      </c>
      <c r="Q608" s="15">
        <f>IF($A608="","",IF(OR($J608=INDEX(Outcomes,2),$J608=INDEX(Outcomes,3)),1,0))</f>
        <v/>
      </c>
    </row>
    <row r="609">
      <c r="A609" s="12" t="n">
        <v>46293</v>
      </c>
      <c r="B609" s="4" t="inlineStr">
        <is>
          <t>بشاير اليامي</t>
        </is>
      </c>
      <c r="C609" s="4" t="inlineStr">
        <is>
          <t>054 948 7932</t>
        </is>
      </c>
      <c r="D609" s="4" t="inlineStr">
        <is>
          <t>د. سارة الحربي</t>
        </is>
      </c>
      <c r="E609" s="4" t="inlineStr">
        <is>
          <t>كشف استشاري</t>
        </is>
      </c>
      <c r="F609" s="4" t="inlineStr">
        <is>
          <t>واتساب</t>
        </is>
      </c>
      <c r="G609" s="4" t="inlineStr">
        <is>
          <t>نعم</t>
        </is>
      </c>
      <c r="H609" s="4" t="inlineStr">
        <is>
          <t>نعم</t>
        </is>
      </c>
      <c r="I609" s="4" t="inlineStr">
        <is>
          <t>لا</t>
        </is>
      </c>
      <c r="J609" s="4" t="inlineStr">
        <is>
          <t>حضر</t>
        </is>
      </c>
      <c r="K609" s="12" t="n"/>
      <c r="L609" s="13" t="n"/>
      <c r="M609" s="7">
        <f>IF($A609="","",INDEX(DayNames,WEEKDAY($A609,2)))</f>
        <v/>
      </c>
      <c r="N609" s="7">
        <f>IF($A609="","",IF(AND($G609="نعم",$H609="نعم"),INDEX(Reminders,4),IF($G609="نعم",INDEX(Reminders,2),IF($H609="نعم",INDEX(Reminders,3),INDEX(Reminders,1)))))</f>
        <v/>
      </c>
      <c r="O609" s="14">
        <f>IF($A609="","",$A609-WEEKDAY($A609,1)+1)</f>
        <v/>
      </c>
      <c r="P609" s="15">
        <f>IF($A609="","",IF($J609=INDEX(Outcomes,2),1,0))</f>
        <v/>
      </c>
      <c r="Q609" s="15">
        <f>IF($A609="","",IF(OR($J609=INDEX(Outcomes,2),$J609=INDEX(Outcomes,3)),1,0))</f>
        <v/>
      </c>
    </row>
    <row r="610">
      <c r="A610" s="12" t="n">
        <v>46293</v>
      </c>
      <c r="B610" s="4" t="inlineStr">
        <is>
          <t>جواهر الحمدان</t>
        </is>
      </c>
      <c r="C610" s="4" t="inlineStr">
        <is>
          <t>053 471 9955</t>
        </is>
      </c>
      <c r="D610" s="4" t="inlineStr">
        <is>
          <t>د. نورة السبيعي</t>
        </is>
      </c>
      <c r="E610" s="4" t="inlineStr">
        <is>
          <t>كشف استشاري</t>
        </is>
      </c>
      <c r="F610" s="4" t="inlineStr">
        <is>
          <t>هاتف</t>
        </is>
      </c>
      <c r="G610" s="4" t="inlineStr">
        <is>
          <t>نعم</t>
        </is>
      </c>
      <c r="H610" s="4" t="inlineStr">
        <is>
          <t>نعم</t>
        </is>
      </c>
      <c r="I610" s="4" t="inlineStr">
        <is>
          <t>نعم</t>
        </is>
      </c>
      <c r="J610" s="4" t="inlineStr">
        <is>
          <t>حضر</t>
        </is>
      </c>
      <c r="K610" s="12" t="n"/>
      <c r="L610" s="13" t="n"/>
      <c r="M610" s="7">
        <f>IF($A610="","",INDEX(DayNames,WEEKDAY($A610,2)))</f>
        <v/>
      </c>
      <c r="N610" s="7">
        <f>IF($A610="","",IF(AND($G610="نعم",$H610="نعم"),INDEX(Reminders,4),IF($G610="نعم",INDEX(Reminders,2),IF($H610="نعم",INDEX(Reminders,3),INDEX(Reminders,1)))))</f>
        <v/>
      </c>
      <c r="O610" s="14">
        <f>IF($A610="","",$A610-WEEKDAY($A610,1)+1)</f>
        <v/>
      </c>
      <c r="P610" s="15">
        <f>IF($A610="","",IF($J610=INDEX(Outcomes,2),1,0))</f>
        <v/>
      </c>
      <c r="Q610" s="15">
        <f>IF($A610="","",IF(OR($J610=INDEX(Outcomes,2),$J610=INDEX(Outcomes,3)),1,0))</f>
        <v/>
      </c>
    </row>
    <row r="611">
      <c r="A611" s="12" t="n">
        <v>46293</v>
      </c>
      <c r="B611" s="4" t="inlineStr">
        <is>
          <t>سامي الغنام</t>
        </is>
      </c>
      <c r="C611" s="4" t="inlineStr">
        <is>
          <t>050 245 9134</t>
        </is>
      </c>
      <c r="D611" s="4" t="inlineStr">
        <is>
          <t>د. محمد عادل</t>
        </is>
      </c>
      <c r="E611" s="4" t="inlineStr">
        <is>
          <t>جلسة علاج طبيعي</t>
        </is>
      </c>
      <c r="F611" s="4" t="inlineStr">
        <is>
          <t>واتساب</t>
        </is>
      </c>
      <c r="G611" s="4" t="inlineStr">
        <is>
          <t>نعم</t>
        </is>
      </c>
      <c r="H611" s="4" t="inlineStr">
        <is>
          <t>لا</t>
        </is>
      </c>
      <c r="I611" s="4" t="inlineStr">
        <is>
          <t>نعم</t>
        </is>
      </c>
      <c r="J611" s="4" t="inlineStr">
        <is>
          <t>حضر</t>
        </is>
      </c>
      <c r="K611" s="12" t="n"/>
      <c r="L611" s="13" t="n"/>
      <c r="M611" s="7">
        <f>IF($A611="","",INDEX(DayNames,WEEKDAY($A611,2)))</f>
        <v/>
      </c>
      <c r="N611" s="7">
        <f>IF($A611="","",IF(AND($G611="نعم",$H611="نعم"),INDEX(Reminders,4),IF($G611="نعم",INDEX(Reminders,2),IF($H611="نعم",INDEX(Reminders,3),INDEX(Reminders,1)))))</f>
        <v/>
      </c>
      <c r="O611" s="14">
        <f>IF($A611="","",$A611-WEEKDAY($A611,1)+1)</f>
        <v/>
      </c>
      <c r="P611" s="15">
        <f>IF($A611="","",IF($J611=INDEX(Outcomes,2),1,0))</f>
        <v/>
      </c>
      <c r="Q611" s="15">
        <f>IF($A611="","",IF(OR($J611=INDEX(Outcomes,2),$J611=INDEX(Outcomes,3)),1,0))</f>
        <v/>
      </c>
    </row>
    <row r="612">
      <c r="A612" s="12" t="n">
        <v>46293</v>
      </c>
      <c r="B612" s="4" t="inlineStr">
        <is>
          <t>بشاير اليامي</t>
        </is>
      </c>
      <c r="C612" s="4" t="inlineStr">
        <is>
          <t>050 586 8451</t>
        </is>
      </c>
      <c r="D612" s="4" t="inlineStr">
        <is>
          <t>د. سارة الحربي</t>
        </is>
      </c>
      <c r="E612" s="4" t="inlineStr">
        <is>
          <t>جلسة ليزر</t>
        </is>
      </c>
      <c r="F612" s="4" t="inlineStr">
        <is>
          <t>هاتف</t>
        </is>
      </c>
      <c r="G612" s="4" t="inlineStr">
        <is>
          <t>نعم</t>
        </is>
      </c>
      <c r="H612" s="4" t="inlineStr">
        <is>
          <t>نعم</t>
        </is>
      </c>
      <c r="I612" s="4" t="inlineStr">
        <is>
          <t>نعم</t>
        </is>
      </c>
      <c r="J612" s="4" t="inlineStr">
        <is>
          <t>إلغاء متأخر</t>
        </is>
      </c>
      <c r="K612" s="12" t="n"/>
      <c r="L612" s="13" t="n"/>
      <c r="M612" s="7">
        <f>IF($A612="","",INDEX(DayNames,WEEKDAY($A612,2)))</f>
        <v/>
      </c>
      <c r="N612" s="7">
        <f>IF($A612="","",IF(AND($G612="نعم",$H612="نعم"),INDEX(Reminders,4),IF($G612="نعم",INDEX(Reminders,2),IF($H612="نعم",INDEX(Reminders,3),INDEX(Reminders,1)))))</f>
        <v/>
      </c>
      <c r="O612" s="14">
        <f>IF($A612="","",$A612-WEEKDAY($A612,1)+1)</f>
        <v/>
      </c>
      <c r="P612" s="15">
        <f>IF($A612="","",IF($J612=INDEX(Outcomes,2),1,0))</f>
        <v/>
      </c>
      <c r="Q612" s="15">
        <f>IF($A612="","",IF(OR($J612=INDEX(Outcomes,2),$J612=INDEX(Outcomes,3)),1,0))</f>
        <v/>
      </c>
    </row>
    <row r="613">
      <c r="A613" s="12" t="n">
        <v>46293</v>
      </c>
      <c r="B613" s="4" t="inlineStr">
        <is>
          <t>أنس الخثلان</t>
        </is>
      </c>
      <c r="C613" s="4" t="inlineStr">
        <is>
          <t>055 854 5737</t>
        </is>
      </c>
      <c r="D613" s="4" t="inlineStr">
        <is>
          <t>د. أحمد منصور</t>
        </is>
      </c>
      <c r="E613" s="4" t="inlineStr">
        <is>
          <t>كشف متابعة</t>
        </is>
      </c>
      <c r="F613" s="4" t="inlineStr">
        <is>
          <t>واتساب</t>
        </is>
      </c>
      <c r="G613" s="4" t="inlineStr">
        <is>
          <t>لا</t>
        </is>
      </c>
      <c r="H613" s="4" t="inlineStr">
        <is>
          <t>نعم</t>
        </is>
      </c>
      <c r="I613" s="4" t="inlineStr">
        <is>
          <t>نعم</t>
        </is>
      </c>
      <c r="J613" s="4" t="inlineStr">
        <is>
          <t>حضر</t>
        </is>
      </c>
      <c r="K613" s="12" t="n"/>
      <c r="L613" s="13" t="n"/>
      <c r="M613" s="7">
        <f>IF($A613="","",INDEX(DayNames,WEEKDAY($A613,2)))</f>
        <v/>
      </c>
      <c r="N613" s="7">
        <f>IF($A613="","",IF(AND($G613="نعم",$H613="نعم"),INDEX(Reminders,4),IF($G613="نعم",INDEX(Reminders,2),IF($H613="نعم",INDEX(Reminders,3),INDEX(Reminders,1)))))</f>
        <v/>
      </c>
      <c r="O613" s="14">
        <f>IF($A613="","",$A613-WEEKDAY($A613,1)+1)</f>
        <v/>
      </c>
      <c r="P613" s="15">
        <f>IF($A613="","",IF($J613=INDEX(Outcomes,2),1,0))</f>
        <v/>
      </c>
      <c r="Q613" s="15">
        <f>IF($A613="","",IF(OR($J613=INDEX(Outcomes,2),$J613=INDEX(Outcomes,3)),1,0))</f>
        <v/>
      </c>
    </row>
    <row r="614">
      <c r="A614" s="12" t="n">
        <v>46293</v>
      </c>
      <c r="B614" s="4" t="inlineStr">
        <is>
          <t>أنس الخثلان</t>
        </is>
      </c>
      <c r="C614" s="4" t="inlineStr">
        <is>
          <t>053 522 3706</t>
        </is>
      </c>
      <c r="D614" s="4" t="inlineStr">
        <is>
          <t>د. أحمد منصور</t>
        </is>
      </c>
      <c r="E614" s="4" t="inlineStr">
        <is>
          <t>تنظيف بشرة</t>
        </is>
      </c>
      <c r="F614" s="4" t="inlineStr">
        <is>
          <t>واتساب</t>
        </is>
      </c>
      <c r="G614" s="4" t="inlineStr">
        <is>
          <t>نعم</t>
        </is>
      </c>
      <c r="H614" s="4" t="inlineStr">
        <is>
          <t>نعم</t>
        </is>
      </c>
      <c r="I614" s="4" t="inlineStr">
        <is>
          <t>نعم</t>
        </is>
      </c>
      <c r="J614" s="4" t="inlineStr">
        <is>
          <t>حضر</t>
        </is>
      </c>
      <c r="K614" s="12" t="n"/>
      <c r="L614" s="13" t="n"/>
      <c r="M614" s="7">
        <f>IF($A614="","",INDEX(DayNames,WEEKDAY($A614,2)))</f>
        <v/>
      </c>
      <c r="N614" s="7">
        <f>IF($A614="","",IF(AND($G614="نعم",$H614="نعم"),INDEX(Reminders,4),IF($G614="نعم",INDEX(Reminders,2),IF($H614="نعم",INDEX(Reminders,3),INDEX(Reminders,1)))))</f>
        <v/>
      </c>
      <c r="O614" s="14">
        <f>IF($A614="","",$A614-WEEKDAY($A614,1)+1)</f>
        <v/>
      </c>
      <c r="P614" s="15">
        <f>IF($A614="","",IF($J614=INDEX(Outcomes,2),1,0))</f>
        <v/>
      </c>
      <c r="Q614" s="15">
        <f>IF($A614="","",IF(OR($J614=INDEX(Outcomes,2),$J614=INDEX(Outcomes,3)),1,0))</f>
        <v/>
      </c>
    </row>
    <row r="615">
      <c r="A615" s="12" t="n">
        <v>46293</v>
      </c>
      <c r="B615" s="4" t="inlineStr">
        <is>
          <t>حسام المحمدي</t>
        </is>
      </c>
      <c r="C615" s="4" t="inlineStr">
        <is>
          <t>055 630 4707</t>
        </is>
      </c>
      <c r="D615" s="4" t="inlineStr">
        <is>
          <t>د. سارة الحربي</t>
        </is>
      </c>
      <c r="E615" s="4" t="inlineStr">
        <is>
          <t>بوتوكس</t>
        </is>
      </c>
      <c r="F615" s="4" t="inlineStr">
        <is>
          <t>واتساب</t>
        </is>
      </c>
      <c r="G615" s="4" t="inlineStr">
        <is>
          <t>لا</t>
        </is>
      </c>
      <c r="H615" s="4" t="inlineStr">
        <is>
          <t>نعم</t>
        </is>
      </c>
      <c r="I615" s="4" t="inlineStr">
        <is>
          <t>لا</t>
        </is>
      </c>
      <c r="J615" s="4" t="inlineStr">
        <is>
          <t>غياب</t>
        </is>
      </c>
      <c r="K615" s="12" t="n"/>
      <c r="L615" s="13" t="n"/>
      <c r="M615" s="7">
        <f>IF($A615="","",INDEX(DayNames,WEEKDAY($A615,2)))</f>
        <v/>
      </c>
      <c r="N615" s="7">
        <f>IF($A615="","",IF(AND($G615="نعم",$H615="نعم"),INDEX(Reminders,4),IF($G615="نعم",INDEX(Reminders,2),IF($H615="نعم",INDEX(Reminders,3),INDEX(Reminders,1)))))</f>
        <v/>
      </c>
      <c r="O615" s="14">
        <f>IF($A615="","",$A615-WEEKDAY($A615,1)+1)</f>
        <v/>
      </c>
      <c r="P615" s="15">
        <f>IF($A615="","",IF($J615=INDEX(Outcomes,2),1,0))</f>
        <v/>
      </c>
      <c r="Q615" s="15">
        <f>IF($A615="","",IF(OR($J615=INDEX(Outcomes,2),$J615=INDEX(Outcomes,3)),1,0))</f>
        <v/>
      </c>
    </row>
    <row r="616">
      <c r="A616" s="12" t="n">
        <v>46294</v>
      </c>
      <c r="B616" s="4" t="inlineStr">
        <is>
          <t>راكان العجمي</t>
        </is>
      </c>
      <c r="C616" s="4" t="inlineStr">
        <is>
          <t>054 202 3385</t>
        </is>
      </c>
      <c r="D616" s="4" t="inlineStr">
        <is>
          <t>د. سارة الحربي</t>
        </is>
      </c>
      <c r="E616" s="4" t="inlineStr">
        <is>
          <t>تنظيف بشرة</t>
        </is>
      </c>
      <c r="F616" s="4" t="inlineStr">
        <is>
          <t>هاتف</t>
        </is>
      </c>
      <c r="G616" s="4" t="inlineStr">
        <is>
          <t>نعم</t>
        </is>
      </c>
      <c r="H616" s="4" t="inlineStr">
        <is>
          <t>نعم</t>
        </is>
      </c>
      <c r="I616" s="4" t="inlineStr">
        <is>
          <t>نعم</t>
        </is>
      </c>
      <c r="J616" s="4" t="inlineStr">
        <is>
          <t>حضر</t>
        </is>
      </c>
      <c r="K616" s="12" t="n"/>
      <c r="L616" s="13" t="n"/>
      <c r="M616" s="7">
        <f>IF($A616="","",INDEX(DayNames,WEEKDAY($A616,2)))</f>
        <v/>
      </c>
      <c r="N616" s="7">
        <f>IF($A616="","",IF(AND($G616="نعم",$H616="نعم"),INDEX(Reminders,4),IF($G616="نعم",INDEX(Reminders,2),IF($H616="نعم",INDEX(Reminders,3),INDEX(Reminders,1)))))</f>
        <v/>
      </c>
      <c r="O616" s="14">
        <f>IF($A616="","",$A616-WEEKDAY($A616,1)+1)</f>
        <v/>
      </c>
      <c r="P616" s="15">
        <f>IF($A616="","",IF($J616=INDEX(Outcomes,2),1,0))</f>
        <v/>
      </c>
      <c r="Q616" s="15">
        <f>IF($A616="","",IF(OR($J616=INDEX(Outcomes,2),$J616=INDEX(Outcomes,3)),1,0))</f>
        <v/>
      </c>
    </row>
    <row r="617">
      <c r="A617" s="12" t="n">
        <v>46294</v>
      </c>
      <c r="B617" s="4" t="inlineStr">
        <is>
          <t>راكان العجمي</t>
        </is>
      </c>
      <c r="C617" s="4" t="inlineStr">
        <is>
          <t>053 436 1488</t>
        </is>
      </c>
      <c r="D617" s="4" t="inlineStr">
        <is>
          <t>د. خالد يوسف</t>
        </is>
      </c>
      <c r="E617" s="4" t="inlineStr">
        <is>
          <t>كشف استشاري</t>
        </is>
      </c>
      <c r="F617" s="4" t="inlineStr">
        <is>
          <t>هاتف</t>
        </is>
      </c>
      <c r="G617" s="4" t="inlineStr">
        <is>
          <t>نعم</t>
        </is>
      </c>
      <c r="H617" s="4" t="inlineStr">
        <is>
          <t>نعم</t>
        </is>
      </c>
      <c r="I617" s="4" t="inlineStr">
        <is>
          <t>لا</t>
        </is>
      </c>
      <c r="J617" s="4" t="inlineStr">
        <is>
          <t>حضر</t>
        </is>
      </c>
      <c r="K617" s="12" t="n"/>
      <c r="L617" s="13" t="n"/>
      <c r="M617" s="7">
        <f>IF($A617="","",INDEX(DayNames,WEEKDAY($A617,2)))</f>
        <v/>
      </c>
      <c r="N617" s="7">
        <f>IF($A617="","",IF(AND($G617="نعم",$H617="نعم"),INDEX(Reminders,4),IF($G617="نعم",INDEX(Reminders,2),IF($H617="نعم",INDEX(Reminders,3),INDEX(Reminders,1)))))</f>
        <v/>
      </c>
      <c r="O617" s="14">
        <f>IF($A617="","",$A617-WEEKDAY($A617,1)+1)</f>
        <v/>
      </c>
      <c r="P617" s="15">
        <f>IF($A617="","",IF($J617=INDEX(Outcomes,2),1,0))</f>
        <v/>
      </c>
      <c r="Q617" s="15">
        <f>IF($A617="","",IF(OR($J617=INDEX(Outcomes,2),$J617=INDEX(Outcomes,3)),1,0))</f>
        <v/>
      </c>
    </row>
    <row r="618">
      <c r="A618" s="12" t="n">
        <v>46294</v>
      </c>
      <c r="B618" s="4" t="inlineStr">
        <is>
          <t>إبراهيم الشايع</t>
        </is>
      </c>
      <c r="C618" s="4" t="inlineStr">
        <is>
          <t>053 508 1062</t>
        </is>
      </c>
      <c r="D618" s="4" t="inlineStr">
        <is>
          <t>د. محمد عادل</t>
        </is>
      </c>
      <c r="E618" s="4" t="inlineStr">
        <is>
          <t>تنظيف بشرة</t>
        </is>
      </c>
      <c r="F618" s="4" t="inlineStr">
        <is>
          <t>واتساب</t>
        </is>
      </c>
      <c r="G618" s="4" t="inlineStr">
        <is>
          <t>نعم</t>
        </is>
      </c>
      <c r="H618" s="4" t="inlineStr">
        <is>
          <t>نعم</t>
        </is>
      </c>
      <c r="I618" s="4" t="inlineStr">
        <is>
          <t>نعم</t>
        </is>
      </c>
      <c r="J618" s="4" t="inlineStr">
        <is>
          <t>حضر</t>
        </is>
      </c>
      <c r="K618" s="12" t="n"/>
      <c r="L618" s="13" t="n"/>
      <c r="M618" s="7">
        <f>IF($A618="","",INDEX(DayNames,WEEKDAY($A618,2)))</f>
        <v/>
      </c>
      <c r="N618" s="7">
        <f>IF($A618="","",IF(AND($G618="نعم",$H618="نعم"),INDEX(Reminders,4),IF($G618="نعم",INDEX(Reminders,2),IF($H618="نعم",INDEX(Reminders,3),INDEX(Reminders,1)))))</f>
        <v/>
      </c>
      <c r="O618" s="14">
        <f>IF($A618="","",$A618-WEEKDAY($A618,1)+1)</f>
        <v/>
      </c>
      <c r="P618" s="15">
        <f>IF($A618="","",IF($J618=INDEX(Outcomes,2),1,0))</f>
        <v/>
      </c>
      <c r="Q618" s="15">
        <f>IF($A618="","",IF(OR($J618=INDEX(Outcomes,2),$J618=INDEX(Outcomes,3)),1,0))</f>
        <v/>
      </c>
    </row>
    <row r="619">
      <c r="A619" s="12" t="n">
        <v>46294</v>
      </c>
      <c r="B619" s="4" t="inlineStr">
        <is>
          <t>حسام المحمدي</t>
        </is>
      </c>
      <c r="C619" s="4" t="inlineStr">
        <is>
          <t>055 118 3284</t>
        </is>
      </c>
      <c r="D619" s="4" t="inlineStr">
        <is>
          <t>د. سارة الحربي</t>
        </is>
      </c>
      <c r="E619" s="4" t="inlineStr">
        <is>
          <t>كشف استشاري</t>
        </is>
      </c>
      <c r="F619" s="4" t="inlineStr">
        <is>
          <t>هاتف</t>
        </is>
      </c>
      <c r="G619" s="4" t="inlineStr">
        <is>
          <t>نعم</t>
        </is>
      </c>
      <c r="H619" s="4" t="inlineStr">
        <is>
          <t>لا</t>
        </is>
      </c>
      <c r="I619" s="4" t="inlineStr">
        <is>
          <t>نعم</t>
        </is>
      </c>
      <c r="J619" s="4" t="inlineStr">
        <is>
          <t>حضر</t>
        </is>
      </c>
      <c r="K619" s="12" t="n"/>
      <c r="L619" s="13" t="n"/>
      <c r="M619" s="7">
        <f>IF($A619="","",INDEX(DayNames,WEEKDAY($A619,2)))</f>
        <v/>
      </c>
      <c r="N619" s="7">
        <f>IF($A619="","",IF(AND($G619="نعم",$H619="نعم"),INDEX(Reminders,4),IF($G619="نعم",INDEX(Reminders,2),IF($H619="نعم",INDEX(Reminders,3),INDEX(Reminders,1)))))</f>
        <v/>
      </c>
      <c r="O619" s="14">
        <f>IF($A619="","",$A619-WEEKDAY($A619,1)+1)</f>
        <v/>
      </c>
      <c r="P619" s="15">
        <f>IF($A619="","",IF($J619=INDEX(Outcomes,2),1,0))</f>
        <v/>
      </c>
      <c r="Q619" s="15">
        <f>IF($A619="","",IF(OR($J619=INDEX(Outcomes,2),$J619=INDEX(Outcomes,3)),1,0))</f>
        <v/>
      </c>
    </row>
    <row r="620">
      <c r="A620" s="12" t="n">
        <v>46294</v>
      </c>
      <c r="B620" s="4" t="inlineStr">
        <is>
          <t>تهاني الزامل</t>
        </is>
      </c>
      <c r="C620" s="4" t="inlineStr">
        <is>
          <t>055 384 1046</t>
        </is>
      </c>
      <c r="D620" s="4" t="inlineStr">
        <is>
          <t>د. محمد عادل</t>
        </is>
      </c>
      <c r="E620" s="4" t="inlineStr">
        <is>
          <t>جلسة ليزر</t>
        </is>
      </c>
      <c r="F620" s="4" t="inlineStr">
        <is>
          <t>الموقع الإلكتروني</t>
        </is>
      </c>
      <c r="G620" s="4" t="inlineStr">
        <is>
          <t>نعم</t>
        </is>
      </c>
      <c r="H620" s="4" t="inlineStr">
        <is>
          <t>نعم</t>
        </is>
      </c>
      <c r="I620" s="4" t="inlineStr">
        <is>
          <t>نعم</t>
        </is>
      </c>
      <c r="J620" s="4" t="inlineStr">
        <is>
          <t>حضر</t>
        </is>
      </c>
      <c r="K620" s="12" t="n"/>
      <c r="L620" s="13" t="n"/>
      <c r="M620" s="7">
        <f>IF($A620="","",INDEX(DayNames,WEEKDAY($A620,2)))</f>
        <v/>
      </c>
      <c r="N620" s="7">
        <f>IF($A620="","",IF(AND($G620="نعم",$H620="نعم"),INDEX(Reminders,4),IF($G620="نعم",INDEX(Reminders,2),IF($H620="نعم",INDEX(Reminders,3),INDEX(Reminders,1)))))</f>
        <v/>
      </c>
      <c r="O620" s="14">
        <f>IF($A620="","",$A620-WEEKDAY($A620,1)+1)</f>
        <v/>
      </c>
      <c r="P620" s="15">
        <f>IF($A620="","",IF($J620=INDEX(Outcomes,2),1,0))</f>
        <v/>
      </c>
      <c r="Q620" s="15">
        <f>IF($A620="","",IF(OR($J620=INDEX(Outcomes,2),$J620=INDEX(Outcomes,3)),1,0))</f>
        <v/>
      </c>
    </row>
    <row r="621">
      <c r="A621" s="12" t="n">
        <v>46294</v>
      </c>
      <c r="B621" s="4" t="inlineStr">
        <is>
          <t>مها السديري</t>
        </is>
      </c>
      <c r="C621" s="4" t="inlineStr">
        <is>
          <t>055 673 5554</t>
        </is>
      </c>
      <c r="D621" s="4" t="inlineStr">
        <is>
          <t>د. خالد يوسف</t>
        </is>
      </c>
      <c r="E621" s="4" t="inlineStr">
        <is>
          <t>جلسة ليزر</t>
        </is>
      </c>
      <c r="F621" s="4" t="inlineStr">
        <is>
          <t>هاتف</t>
        </is>
      </c>
      <c r="G621" s="4" t="inlineStr">
        <is>
          <t>نعم</t>
        </is>
      </c>
      <c r="H621" s="4" t="inlineStr">
        <is>
          <t>نعم</t>
        </is>
      </c>
      <c r="I621" s="4" t="inlineStr">
        <is>
          <t>نعم</t>
        </is>
      </c>
      <c r="J621" s="4" t="inlineStr">
        <is>
          <t>حضر</t>
        </is>
      </c>
      <c r="K621" s="12" t="n"/>
      <c r="L621" s="13" t="n"/>
      <c r="M621" s="7">
        <f>IF($A621="","",INDEX(DayNames,WEEKDAY($A621,2)))</f>
        <v/>
      </c>
      <c r="N621" s="7">
        <f>IF($A621="","",IF(AND($G621="نعم",$H621="نعم"),INDEX(Reminders,4),IF($G621="نعم",INDEX(Reminders,2),IF($H621="نعم",INDEX(Reminders,3),INDEX(Reminders,1)))))</f>
        <v/>
      </c>
      <c r="O621" s="14">
        <f>IF($A621="","",$A621-WEEKDAY($A621,1)+1)</f>
        <v/>
      </c>
      <c r="P621" s="15">
        <f>IF($A621="","",IF($J621=INDEX(Outcomes,2),1,0))</f>
        <v/>
      </c>
      <c r="Q621" s="15">
        <f>IF($A621="","",IF(OR($J621=INDEX(Outcomes,2),$J621=INDEX(Outcomes,3)),1,0))</f>
        <v/>
      </c>
    </row>
    <row r="622">
      <c r="A622" s="12" t="n">
        <v>46294</v>
      </c>
      <c r="B622" s="4" t="inlineStr">
        <is>
          <t>إبراهيم الشايع</t>
        </is>
      </c>
      <c r="C622" s="4" t="inlineStr">
        <is>
          <t>054 210 2713</t>
        </is>
      </c>
      <c r="D622" s="4" t="inlineStr">
        <is>
          <t>د. أحمد منصور</t>
        </is>
      </c>
      <c r="E622" s="4" t="inlineStr">
        <is>
          <t>جلسة ليزر</t>
        </is>
      </c>
      <c r="F622" s="4" t="inlineStr">
        <is>
          <t>هاتف</t>
        </is>
      </c>
      <c r="G622" s="4" t="inlineStr">
        <is>
          <t>نعم</t>
        </is>
      </c>
      <c r="H622" s="4" t="inlineStr">
        <is>
          <t>نعم</t>
        </is>
      </c>
      <c r="I622" s="4" t="inlineStr">
        <is>
          <t>نعم</t>
        </is>
      </c>
      <c r="J622" s="4" t="inlineStr">
        <is>
          <t>حضر</t>
        </is>
      </c>
      <c r="K622" s="12" t="n"/>
      <c r="L622" s="13" t="n"/>
      <c r="M622" s="7">
        <f>IF($A622="","",INDEX(DayNames,WEEKDAY($A622,2)))</f>
        <v/>
      </c>
      <c r="N622" s="7">
        <f>IF($A622="","",IF(AND($G622="نعم",$H622="نعم"),INDEX(Reminders,4),IF($G622="نعم",INDEX(Reminders,2),IF($H622="نعم",INDEX(Reminders,3),INDEX(Reminders,1)))))</f>
        <v/>
      </c>
      <c r="O622" s="14">
        <f>IF($A622="","",$A622-WEEKDAY($A622,1)+1)</f>
        <v/>
      </c>
      <c r="P622" s="15">
        <f>IF($A622="","",IF($J622=INDEX(Outcomes,2),1,0))</f>
        <v/>
      </c>
      <c r="Q622" s="15">
        <f>IF($A622="","",IF(OR($J622=INDEX(Outcomes,2),$J622=INDEX(Outcomes,3)),1,0))</f>
        <v/>
      </c>
    </row>
    <row r="623">
      <c r="A623" s="12" t="n">
        <v>46294</v>
      </c>
      <c r="B623" s="4" t="inlineStr">
        <is>
          <t>تهاني الزامل</t>
        </is>
      </c>
      <c r="C623" s="4" t="inlineStr">
        <is>
          <t>054 732 7253</t>
        </is>
      </c>
      <c r="D623" s="4" t="inlineStr">
        <is>
          <t>د. خالد يوسف</t>
        </is>
      </c>
      <c r="E623" s="4" t="inlineStr">
        <is>
          <t>جلسة علاج طبيعي</t>
        </is>
      </c>
      <c r="F623" s="4" t="inlineStr">
        <is>
          <t>الموقع الإلكتروني</t>
        </is>
      </c>
      <c r="G623" s="4" t="inlineStr">
        <is>
          <t>نعم</t>
        </is>
      </c>
      <c r="H623" s="4" t="inlineStr">
        <is>
          <t>نعم</t>
        </is>
      </c>
      <c r="I623" s="4" t="inlineStr">
        <is>
          <t>لا</t>
        </is>
      </c>
      <c r="J623" s="4" t="inlineStr">
        <is>
          <t>حضر</t>
        </is>
      </c>
      <c r="K623" s="12" t="n"/>
      <c r="L623" s="13" t="n"/>
      <c r="M623" s="7">
        <f>IF($A623="","",INDEX(DayNames,WEEKDAY($A623,2)))</f>
        <v/>
      </c>
      <c r="N623" s="7">
        <f>IF($A623="","",IF(AND($G623="نعم",$H623="نعم"),INDEX(Reminders,4),IF($G623="نعم",INDEX(Reminders,2),IF($H623="نعم",INDEX(Reminders,3),INDEX(Reminders,1)))))</f>
        <v/>
      </c>
      <c r="O623" s="14">
        <f>IF($A623="","",$A623-WEEKDAY($A623,1)+1)</f>
        <v/>
      </c>
      <c r="P623" s="15">
        <f>IF($A623="","",IF($J623=INDEX(Outcomes,2),1,0))</f>
        <v/>
      </c>
      <c r="Q623" s="15">
        <f>IF($A623="","",IF(OR($J623=INDEX(Outcomes,2),$J623=INDEX(Outcomes,3)),1,0))</f>
        <v/>
      </c>
    </row>
    <row r="624">
      <c r="A624" s="12" t="n">
        <v>46294</v>
      </c>
      <c r="B624" s="4" t="inlineStr">
        <is>
          <t>جواهر الحمدان</t>
        </is>
      </c>
      <c r="C624" s="4" t="inlineStr">
        <is>
          <t>055 610 2638</t>
        </is>
      </c>
      <c r="D624" s="4" t="inlineStr">
        <is>
          <t>د. ليلى القحطاني</t>
        </is>
      </c>
      <c r="E624" s="4" t="inlineStr">
        <is>
          <t>تنظيف بشرة</t>
        </is>
      </c>
      <c r="F624" s="4" t="inlineStr">
        <is>
          <t>إنستغرام</t>
        </is>
      </c>
      <c r="G624" s="4" t="inlineStr">
        <is>
          <t>نعم</t>
        </is>
      </c>
      <c r="H624" s="4" t="inlineStr">
        <is>
          <t>نعم</t>
        </is>
      </c>
      <c r="I624" s="4" t="inlineStr">
        <is>
          <t>نعم</t>
        </is>
      </c>
      <c r="J624" s="4" t="inlineStr">
        <is>
          <t>حضر</t>
        </is>
      </c>
      <c r="K624" s="12" t="n"/>
      <c r="L624" s="13" t="n"/>
      <c r="M624" s="7">
        <f>IF($A624="","",INDEX(DayNames,WEEKDAY($A624,2)))</f>
        <v/>
      </c>
      <c r="N624" s="7">
        <f>IF($A624="","",IF(AND($G624="نعم",$H624="نعم"),INDEX(Reminders,4),IF($G624="نعم",INDEX(Reminders,2),IF($H624="نعم",INDEX(Reminders,3),INDEX(Reminders,1)))))</f>
        <v/>
      </c>
      <c r="O624" s="14">
        <f>IF($A624="","",$A624-WEEKDAY($A624,1)+1)</f>
        <v/>
      </c>
      <c r="P624" s="15">
        <f>IF($A624="","",IF($J624=INDEX(Outcomes,2),1,0))</f>
        <v/>
      </c>
      <c r="Q624" s="15">
        <f>IF($A624="","",IF(OR($J624=INDEX(Outcomes,2),$J624=INDEX(Outcomes,3)),1,0))</f>
        <v/>
      </c>
    </row>
    <row r="625">
      <c r="A625" s="12" t="n">
        <v>46294</v>
      </c>
      <c r="B625" s="4" t="inlineStr">
        <is>
          <t>إبراهيم الشايع</t>
        </is>
      </c>
      <c r="C625" s="4" t="inlineStr">
        <is>
          <t>054 914 4154</t>
        </is>
      </c>
      <c r="D625" s="4" t="inlineStr">
        <is>
          <t>د. سارة الحربي</t>
        </is>
      </c>
      <c r="E625" s="4" t="inlineStr">
        <is>
          <t>بوتوكس</t>
        </is>
      </c>
      <c r="F625" s="4" t="inlineStr">
        <is>
          <t>تحويل من طبيب</t>
        </is>
      </c>
      <c r="G625" s="4" t="inlineStr">
        <is>
          <t>نعم</t>
        </is>
      </c>
      <c r="H625" s="4" t="inlineStr">
        <is>
          <t>نعم</t>
        </is>
      </c>
      <c r="I625" s="4" t="inlineStr">
        <is>
          <t>لا</t>
        </is>
      </c>
      <c r="J625" s="4" t="inlineStr">
        <is>
          <t>غياب</t>
        </is>
      </c>
      <c r="K625" s="12" t="n"/>
      <c r="L625" s="13" t="n"/>
      <c r="M625" s="7">
        <f>IF($A625="","",INDEX(DayNames,WEEKDAY($A625,2)))</f>
        <v/>
      </c>
      <c r="N625" s="7">
        <f>IF($A625="","",IF(AND($G625="نعم",$H625="نعم"),INDEX(Reminders,4),IF($G625="نعم",INDEX(Reminders,2),IF($H625="نعم",INDEX(Reminders,3),INDEX(Reminders,1)))))</f>
        <v/>
      </c>
      <c r="O625" s="14">
        <f>IF($A625="","",$A625-WEEKDAY($A625,1)+1)</f>
        <v/>
      </c>
      <c r="P625" s="15">
        <f>IF($A625="","",IF($J625=INDEX(Outcomes,2),1,0))</f>
        <v/>
      </c>
      <c r="Q625" s="15">
        <f>IF($A625="","",IF(OR($J625=INDEX(Outcomes,2),$J625=INDEX(Outcomes,3)),1,0))</f>
        <v/>
      </c>
    </row>
    <row r="626">
      <c r="A626" s="12" t="n">
        <v>46294</v>
      </c>
      <c r="B626" s="4" t="inlineStr">
        <is>
          <t>زياد الكثيري</t>
        </is>
      </c>
      <c r="C626" s="4" t="inlineStr">
        <is>
          <t>050 957 2066</t>
        </is>
      </c>
      <c r="D626" s="4" t="inlineStr">
        <is>
          <t>د. نورة السبيعي</t>
        </is>
      </c>
      <c r="E626" s="4" t="inlineStr">
        <is>
          <t>كشف استشاري</t>
        </is>
      </c>
      <c r="F626" s="4" t="inlineStr">
        <is>
          <t>هاتف</t>
        </is>
      </c>
      <c r="G626" s="4" t="inlineStr">
        <is>
          <t>نعم</t>
        </is>
      </c>
      <c r="H626" s="4" t="inlineStr">
        <is>
          <t>نعم</t>
        </is>
      </c>
      <c r="I626" s="4" t="inlineStr">
        <is>
          <t>نعم</t>
        </is>
      </c>
      <c r="J626" s="4" t="inlineStr">
        <is>
          <t>حضر</t>
        </is>
      </c>
      <c r="K626" s="12" t="n"/>
      <c r="L626" s="13" t="n"/>
      <c r="M626" s="7">
        <f>IF($A626="","",INDEX(DayNames,WEEKDAY($A626,2)))</f>
        <v/>
      </c>
      <c r="N626" s="7">
        <f>IF($A626="","",IF(AND($G626="نعم",$H626="نعم"),INDEX(Reminders,4),IF($G626="نعم",INDEX(Reminders,2),IF($H626="نعم",INDEX(Reminders,3),INDEX(Reminders,1)))))</f>
        <v/>
      </c>
      <c r="O626" s="14">
        <f>IF($A626="","",$A626-WEEKDAY($A626,1)+1)</f>
        <v/>
      </c>
      <c r="P626" s="15">
        <f>IF($A626="","",IF($J626=INDEX(Outcomes,2),1,0))</f>
        <v/>
      </c>
      <c r="Q626" s="15">
        <f>IF($A626="","",IF(OR($J626=INDEX(Outcomes,2),$J626=INDEX(Outcomes,3)),1,0))</f>
        <v/>
      </c>
    </row>
    <row r="627">
      <c r="A627" s="12" t="n">
        <v>46294</v>
      </c>
      <c r="B627" s="4" t="inlineStr">
        <is>
          <t>بشاير اليامي</t>
        </is>
      </c>
      <c r="C627" s="4" t="inlineStr">
        <is>
          <t>050 172 2133</t>
        </is>
      </c>
      <c r="D627" s="4" t="inlineStr">
        <is>
          <t>د. خالد يوسف</t>
        </is>
      </c>
      <c r="E627" s="4" t="inlineStr">
        <is>
          <t>جلسة ليزر</t>
        </is>
      </c>
      <c r="F627" s="4" t="inlineStr">
        <is>
          <t>واتساب</t>
        </is>
      </c>
      <c r="G627" s="4" t="inlineStr">
        <is>
          <t>نعم</t>
        </is>
      </c>
      <c r="H627" s="4" t="inlineStr">
        <is>
          <t>نعم</t>
        </is>
      </c>
      <c r="I627" s="4" t="inlineStr">
        <is>
          <t>نعم</t>
        </is>
      </c>
      <c r="J627" s="4" t="inlineStr">
        <is>
          <t>حضر</t>
        </is>
      </c>
      <c r="K627" s="12" t="n"/>
      <c r="L627" s="13" t="n"/>
      <c r="M627" s="7">
        <f>IF($A627="","",INDEX(DayNames,WEEKDAY($A627,2)))</f>
        <v/>
      </c>
      <c r="N627" s="7">
        <f>IF($A627="","",IF(AND($G627="نعم",$H627="نعم"),INDEX(Reminders,4),IF($G627="نعم",INDEX(Reminders,2),IF($H627="نعم",INDEX(Reminders,3),INDEX(Reminders,1)))))</f>
        <v/>
      </c>
      <c r="O627" s="14">
        <f>IF($A627="","",$A627-WEEKDAY($A627,1)+1)</f>
        <v/>
      </c>
      <c r="P627" s="15">
        <f>IF($A627="","",IF($J627=INDEX(Outcomes,2),1,0))</f>
        <v/>
      </c>
      <c r="Q627" s="15">
        <f>IF($A627="","",IF(OR($J627=INDEX(Outcomes,2),$J627=INDEX(Outcomes,3)),1,0))</f>
        <v/>
      </c>
    </row>
    <row r="628">
      <c r="A628" s="12" t="n">
        <v>46295</v>
      </c>
      <c r="B628" s="4" t="inlineStr">
        <is>
          <t>فيصل المري</t>
        </is>
      </c>
      <c r="C628" s="4" t="inlineStr">
        <is>
          <t>054 194 6851</t>
        </is>
      </c>
      <c r="D628" s="4" t="inlineStr">
        <is>
          <t>د. أحمد منصور</t>
        </is>
      </c>
      <c r="E628" s="4" t="inlineStr">
        <is>
          <t>جلسة ليزر</t>
        </is>
      </c>
      <c r="F628" s="4" t="inlineStr">
        <is>
          <t>هاتف</t>
        </is>
      </c>
      <c r="G628" s="4" t="inlineStr">
        <is>
          <t>نعم</t>
        </is>
      </c>
      <c r="H628" s="4" t="inlineStr">
        <is>
          <t>لا</t>
        </is>
      </c>
      <c r="I628" s="4" t="inlineStr">
        <is>
          <t>نعم</t>
        </is>
      </c>
      <c r="J628" s="4" t="inlineStr">
        <is>
          <t>حضر</t>
        </is>
      </c>
      <c r="K628" s="12" t="n"/>
      <c r="L628" s="13" t="n"/>
      <c r="M628" s="7">
        <f>IF($A628="","",INDEX(DayNames,WEEKDAY($A628,2)))</f>
        <v/>
      </c>
      <c r="N628" s="7">
        <f>IF($A628="","",IF(AND($G628="نعم",$H628="نعم"),INDEX(Reminders,4),IF($G628="نعم",INDEX(Reminders,2),IF($H628="نعم",INDEX(Reminders,3),INDEX(Reminders,1)))))</f>
        <v/>
      </c>
      <c r="O628" s="14">
        <f>IF($A628="","",$A628-WEEKDAY($A628,1)+1)</f>
        <v/>
      </c>
      <c r="P628" s="15">
        <f>IF($A628="","",IF($J628=INDEX(Outcomes,2),1,0))</f>
        <v/>
      </c>
      <c r="Q628" s="15">
        <f>IF($A628="","",IF(OR($J628=INDEX(Outcomes,2),$J628=INDEX(Outcomes,3)),1,0))</f>
        <v/>
      </c>
    </row>
    <row r="629">
      <c r="A629" s="12" t="n">
        <v>46295</v>
      </c>
      <c r="B629" s="4" t="inlineStr">
        <is>
          <t>طلال العوفي</t>
        </is>
      </c>
      <c r="C629" s="4" t="inlineStr">
        <is>
          <t>055 280 5357</t>
        </is>
      </c>
      <c r="D629" s="4" t="inlineStr">
        <is>
          <t>د. سارة الحربي</t>
        </is>
      </c>
      <c r="E629" s="4" t="inlineStr">
        <is>
          <t>حقن فيلر</t>
        </is>
      </c>
      <c r="F629" s="4" t="inlineStr">
        <is>
          <t>واتساب</t>
        </is>
      </c>
      <c r="G629" s="4" t="inlineStr">
        <is>
          <t>نعم</t>
        </is>
      </c>
      <c r="H629" s="4" t="inlineStr">
        <is>
          <t>نعم</t>
        </is>
      </c>
      <c r="I629" s="4" t="inlineStr">
        <is>
          <t>لا</t>
        </is>
      </c>
      <c r="J629" s="4" t="inlineStr">
        <is>
          <t>حضر</t>
        </is>
      </c>
      <c r="K629" s="12" t="n"/>
      <c r="L629" s="13" t="n"/>
      <c r="M629" s="7">
        <f>IF($A629="","",INDEX(DayNames,WEEKDAY($A629,2)))</f>
        <v/>
      </c>
      <c r="N629" s="7">
        <f>IF($A629="","",IF(AND($G629="نعم",$H629="نعم"),INDEX(Reminders,4),IF($G629="نعم",INDEX(Reminders,2),IF($H629="نعم",INDEX(Reminders,3),INDEX(Reminders,1)))))</f>
        <v/>
      </c>
      <c r="O629" s="14">
        <f>IF($A629="","",$A629-WEEKDAY($A629,1)+1)</f>
        <v/>
      </c>
      <c r="P629" s="15">
        <f>IF($A629="","",IF($J629=INDEX(Outcomes,2),1,0))</f>
        <v/>
      </c>
      <c r="Q629" s="15">
        <f>IF($A629="","",IF(OR($J629=INDEX(Outcomes,2),$J629=INDEX(Outcomes,3)),1,0))</f>
        <v/>
      </c>
    </row>
    <row r="630">
      <c r="A630" s="12" t="n">
        <v>46295</v>
      </c>
      <c r="B630" s="4" t="inlineStr">
        <is>
          <t>ريناد الجبر</t>
        </is>
      </c>
      <c r="C630" s="4" t="inlineStr">
        <is>
          <t>053 754 7609</t>
        </is>
      </c>
      <c r="D630" s="4" t="inlineStr">
        <is>
          <t>د. خالد يوسف</t>
        </is>
      </c>
      <c r="E630" s="4" t="inlineStr">
        <is>
          <t>جلسة ليزر</t>
        </is>
      </c>
      <c r="F630" s="4" t="inlineStr">
        <is>
          <t>هاتف</t>
        </is>
      </c>
      <c r="G630" s="4" t="inlineStr">
        <is>
          <t>نعم</t>
        </is>
      </c>
      <c r="H630" s="4" t="inlineStr">
        <is>
          <t>لا</t>
        </is>
      </c>
      <c r="I630" s="4" t="inlineStr">
        <is>
          <t>لا</t>
        </is>
      </c>
      <c r="J630" s="4" t="inlineStr">
        <is>
          <t>حضر</t>
        </is>
      </c>
      <c r="K630" s="12" t="n"/>
      <c r="L630" s="13" t="n"/>
      <c r="M630" s="7">
        <f>IF($A630="","",INDEX(DayNames,WEEKDAY($A630,2)))</f>
        <v/>
      </c>
      <c r="N630" s="7">
        <f>IF($A630="","",IF(AND($G630="نعم",$H630="نعم"),INDEX(Reminders,4),IF($G630="نعم",INDEX(Reminders,2),IF($H630="نعم",INDEX(Reminders,3),INDEX(Reminders,1)))))</f>
        <v/>
      </c>
      <c r="O630" s="14">
        <f>IF($A630="","",$A630-WEEKDAY($A630,1)+1)</f>
        <v/>
      </c>
      <c r="P630" s="15">
        <f>IF($A630="","",IF($J630=INDEX(Outcomes,2),1,0))</f>
        <v/>
      </c>
      <c r="Q630" s="15">
        <f>IF($A630="","",IF(OR($J630=INDEX(Outcomes,2),$J630=INDEX(Outcomes,3)),1,0))</f>
        <v/>
      </c>
    </row>
    <row r="631">
      <c r="A631" s="12" t="n">
        <v>46295</v>
      </c>
      <c r="B631" s="4" t="inlineStr">
        <is>
          <t>طلال العوفي</t>
        </is>
      </c>
      <c r="C631" s="4" t="inlineStr">
        <is>
          <t>055 473 9526</t>
        </is>
      </c>
      <c r="D631" s="4" t="inlineStr">
        <is>
          <t>د. خالد يوسف</t>
        </is>
      </c>
      <c r="E631" s="4" t="inlineStr">
        <is>
          <t>كشف متابعة</t>
        </is>
      </c>
      <c r="F631" s="4" t="inlineStr">
        <is>
          <t>هاتف</t>
        </is>
      </c>
      <c r="G631" s="4" t="inlineStr">
        <is>
          <t>نعم</t>
        </is>
      </c>
      <c r="H631" s="4" t="inlineStr">
        <is>
          <t>نعم</t>
        </is>
      </c>
      <c r="I631" s="4" t="inlineStr">
        <is>
          <t>نعم</t>
        </is>
      </c>
      <c r="J631" s="4" t="inlineStr">
        <is>
          <t>حضر</t>
        </is>
      </c>
      <c r="K631" s="12" t="n"/>
      <c r="L631" s="13" t="n"/>
      <c r="M631" s="7">
        <f>IF($A631="","",INDEX(DayNames,WEEKDAY($A631,2)))</f>
        <v/>
      </c>
      <c r="N631" s="7">
        <f>IF($A631="","",IF(AND($G631="نعم",$H631="نعم"),INDEX(Reminders,4),IF($G631="نعم",INDEX(Reminders,2),IF($H631="نعم",INDEX(Reminders,3),INDEX(Reminders,1)))))</f>
        <v/>
      </c>
      <c r="O631" s="14">
        <f>IF($A631="","",$A631-WEEKDAY($A631,1)+1)</f>
        <v/>
      </c>
      <c r="P631" s="15">
        <f>IF($A631="","",IF($J631=INDEX(Outcomes,2),1,0))</f>
        <v/>
      </c>
      <c r="Q631" s="15">
        <f>IF($A631="","",IF(OR($J631=INDEX(Outcomes,2),$J631=INDEX(Outcomes,3)),1,0))</f>
        <v/>
      </c>
    </row>
    <row r="632">
      <c r="A632" s="12" t="n">
        <v>46295</v>
      </c>
      <c r="B632" s="4" t="inlineStr">
        <is>
          <t>أنس الخثلان</t>
        </is>
      </c>
      <c r="C632" s="4" t="inlineStr">
        <is>
          <t>055 138 4151</t>
        </is>
      </c>
      <c r="D632" s="4" t="inlineStr">
        <is>
          <t>د. محمد عادل</t>
        </is>
      </c>
      <c r="E632" s="4" t="inlineStr">
        <is>
          <t>تنظيف بشرة</t>
        </is>
      </c>
      <c r="F632" s="4" t="inlineStr">
        <is>
          <t>تحويل من طبيب</t>
        </is>
      </c>
      <c r="G632" s="4" t="inlineStr">
        <is>
          <t>نعم</t>
        </is>
      </c>
      <c r="H632" s="4" t="inlineStr">
        <is>
          <t>نعم</t>
        </is>
      </c>
      <c r="I632" s="4" t="inlineStr">
        <is>
          <t>نعم</t>
        </is>
      </c>
      <c r="J632" s="4" t="inlineStr">
        <is>
          <t>حضر</t>
        </is>
      </c>
      <c r="K632" s="12" t="n"/>
      <c r="L632" s="13" t="n"/>
      <c r="M632" s="7">
        <f>IF($A632="","",INDEX(DayNames,WEEKDAY($A632,2)))</f>
        <v/>
      </c>
      <c r="N632" s="7">
        <f>IF($A632="","",IF(AND($G632="نعم",$H632="نعم"),INDEX(Reminders,4),IF($G632="نعم",INDEX(Reminders,2),IF($H632="نعم",INDEX(Reminders,3),INDEX(Reminders,1)))))</f>
        <v/>
      </c>
      <c r="O632" s="14">
        <f>IF($A632="","",$A632-WEEKDAY($A632,1)+1)</f>
        <v/>
      </c>
      <c r="P632" s="15">
        <f>IF($A632="","",IF($J632=INDEX(Outcomes,2),1,0))</f>
        <v/>
      </c>
      <c r="Q632" s="15">
        <f>IF($A632="","",IF(OR($J632=INDEX(Outcomes,2),$J632=INDEX(Outcomes,3)),1,0))</f>
        <v/>
      </c>
    </row>
    <row r="633">
      <c r="A633" s="12" t="n">
        <v>46295</v>
      </c>
      <c r="B633" s="4" t="inlineStr">
        <is>
          <t>طلال العوفي</t>
        </is>
      </c>
      <c r="C633" s="4" t="inlineStr">
        <is>
          <t>055 716 2548</t>
        </is>
      </c>
      <c r="D633" s="4" t="inlineStr">
        <is>
          <t>د. أحمد منصور</t>
        </is>
      </c>
      <c r="E633" s="4" t="inlineStr">
        <is>
          <t>كشف متابعة</t>
        </is>
      </c>
      <c r="F633" s="4" t="inlineStr">
        <is>
          <t>تحويل من طبيب</t>
        </is>
      </c>
      <c r="G633" s="4" t="inlineStr">
        <is>
          <t>نعم</t>
        </is>
      </c>
      <c r="H633" s="4" t="inlineStr">
        <is>
          <t>نعم</t>
        </is>
      </c>
      <c r="I633" s="4" t="inlineStr">
        <is>
          <t>نعم</t>
        </is>
      </c>
      <c r="J633" s="4" t="inlineStr">
        <is>
          <t>حضر</t>
        </is>
      </c>
      <c r="K633" s="12" t="n"/>
      <c r="L633" s="13" t="n"/>
      <c r="M633" s="7">
        <f>IF($A633="","",INDEX(DayNames,WEEKDAY($A633,2)))</f>
        <v/>
      </c>
      <c r="N633" s="7">
        <f>IF($A633="","",IF(AND($G633="نعم",$H633="نعم"),INDEX(Reminders,4),IF($G633="نعم",INDEX(Reminders,2),IF($H633="نعم",INDEX(Reminders,3),INDEX(Reminders,1)))))</f>
        <v/>
      </c>
      <c r="O633" s="14">
        <f>IF($A633="","",$A633-WEEKDAY($A633,1)+1)</f>
        <v/>
      </c>
      <c r="P633" s="15">
        <f>IF($A633="","",IF($J633=INDEX(Outcomes,2),1,0))</f>
        <v/>
      </c>
      <c r="Q633" s="15">
        <f>IF($A633="","",IF(OR($J633=INDEX(Outcomes,2),$J633=INDEX(Outcomes,3)),1,0))</f>
        <v/>
      </c>
    </row>
    <row r="634">
      <c r="A634" s="12" t="n">
        <v>46295</v>
      </c>
      <c r="B634" s="4" t="inlineStr">
        <is>
          <t>العنود الرويلي</t>
        </is>
      </c>
      <c r="C634" s="4" t="inlineStr">
        <is>
          <t>053 138 2762</t>
        </is>
      </c>
      <c r="D634" s="4" t="inlineStr">
        <is>
          <t>د. ليلى القحطاني</t>
        </is>
      </c>
      <c r="E634" s="4" t="inlineStr">
        <is>
          <t>جلسة ليزر</t>
        </is>
      </c>
      <c r="F634" s="4" t="inlineStr">
        <is>
          <t>الموقع الإلكتروني</t>
        </is>
      </c>
      <c r="G634" s="4" t="inlineStr">
        <is>
          <t>لا</t>
        </is>
      </c>
      <c r="H634" s="4" t="inlineStr">
        <is>
          <t>نعم</t>
        </is>
      </c>
      <c r="I634" s="4" t="inlineStr">
        <is>
          <t>نعم</t>
        </is>
      </c>
      <c r="J634" s="4" t="inlineStr">
        <is>
          <t>حضر</t>
        </is>
      </c>
      <c r="K634" s="12" t="n"/>
      <c r="L634" s="13" t="n">
        <v>200</v>
      </c>
      <c r="M634" s="7">
        <f>IF($A634="","",INDEX(DayNames,WEEKDAY($A634,2)))</f>
        <v/>
      </c>
      <c r="N634" s="7">
        <f>IF($A634="","",IF(AND($G634="نعم",$H634="نعم"),INDEX(Reminders,4),IF($G634="نعم",INDEX(Reminders,2),IF($H634="نعم",INDEX(Reminders,3),INDEX(Reminders,1)))))</f>
        <v/>
      </c>
      <c r="O634" s="14">
        <f>IF($A634="","",$A634-WEEKDAY($A634,1)+1)</f>
        <v/>
      </c>
      <c r="P634" s="15">
        <f>IF($A634="","",IF($J634=INDEX(Outcomes,2),1,0))</f>
        <v/>
      </c>
      <c r="Q634" s="15">
        <f>IF($A634="","",IF(OR($J634=INDEX(Outcomes,2),$J634=INDEX(Outcomes,3)),1,0))</f>
        <v/>
      </c>
    </row>
    <row r="635">
      <c r="A635" s="12" t="n">
        <v>46295</v>
      </c>
      <c r="B635" s="4" t="inlineStr">
        <is>
          <t>ريناد الجبر</t>
        </is>
      </c>
      <c r="C635" s="4" t="inlineStr">
        <is>
          <t>050 812 9260</t>
        </is>
      </c>
      <c r="D635" s="4" t="inlineStr">
        <is>
          <t>د. نورة السبيعي</t>
        </is>
      </c>
      <c r="E635" s="4" t="inlineStr">
        <is>
          <t>كشف استشاري</t>
        </is>
      </c>
      <c r="F635" s="4" t="inlineStr">
        <is>
          <t>واتساب</t>
        </is>
      </c>
      <c r="G635" s="4" t="inlineStr">
        <is>
          <t>نعم</t>
        </is>
      </c>
      <c r="H635" s="4" t="inlineStr">
        <is>
          <t>نعم</t>
        </is>
      </c>
      <c r="I635" s="4" t="inlineStr">
        <is>
          <t>نعم</t>
        </is>
      </c>
      <c r="J635" s="4" t="inlineStr">
        <is>
          <t>حضر</t>
        </is>
      </c>
      <c r="K635" s="12" t="n"/>
      <c r="L635" s="13" t="n"/>
      <c r="M635" s="7">
        <f>IF($A635="","",INDEX(DayNames,WEEKDAY($A635,2)))</f>
        <v/>
      </c>
      <c r="N635" s="7">
        <f>IF($A635="","",IF(AND($G635="نعم",$H635="نعم"),INDEX(Reminders,4),IF($G635="نعم",INDEX(Reminders,2),IF($H635="نعم",INDEX(Reminders,3),INDEX(Reminders,1)))))</f>
        <v/>
      </c>
      <c r="O635" s="14">
        <f>IF($A635="","",$A635-WEEKDAY($A635,1)+1)</f>
        <v/>
      </c>
      <c r="P635" s="15">
        <f>IF($A635="","",IF($J635=INDEX(Outcomes,2),1,0))</f>
        <v/>
      </c>
      <c r="Q635" s="15">
        <f>IF($A635="","",IF(OR($J635=INDEX(Outcomes,2),$J635=INDEX(Outcomes,3)),1,0))</f>
        <v/>
      </c>
    </row>
    <row r="636">
      <c r="A636" s="12" t="n">
        <v>46295</v>
      </c>
      <c r="B636" s="4" t="inlineStr">
        <is>
          <t>روان الشهري</t>
        </is>
      </c>
      <c r="C636" s="4" t="inlineStr">
        <is>
          <t>055 487 6871</t>
        </is>
      </c>
      <c r="D636" s="4" t="inlineStr">
        <is>
          <t>د. سارة الحربي</t>
        </is>
      </c>
      <c r="E636" s="4" t="inlineStr">
        <is>
          <t>بوتوكس</t>
        </is>
      </c>
      <c r="F636" s="4" t="inlineStr">
        <is>
          <t>الموقع الإلكتروني</t>
        </is>
      </c>
      <c r="G636" s="4" t="inlineStr">
        <is>
          <t>نعم</t>
        </is>
      </c>
      <c r="H636" s="4" t="inlineStr">
        <is>
          <t>نعم</t>
        </is>
      </c>
      <c r="I636" s="4" t="inlineStr">
        <is>
          <t>نعم</t>
        </is>
      </c>
      <c r="J636" s="4" t="inlineStr">
        <is>
          <t>حضر</t>
        </is>
      </c>
      <c r="K636" s="12" t="n"/>
      <c r="L636" s="13" t="n">
        <v>200</v>
      </c>
      <c r="M636" s="7">
        <f>IF($A636="","",INDEX(DayNames,WEEKDAY($A636,2)))</f>
        <v/>
      </c>
      <c r="N636" s="7">
        <f>IF($A636="","",IF(AND($G636="نعم",$H636="نعم"),INDEX(Reminders,4),IF($G636="نعم",INDEX(Reminders,2),IF($H636="نعم",INDEX(Reminders,3),INDEX(Reminders,1)))))</f>
        <v/>
      </c>
      <c r="O636" s="14">
        <f>IF($A636="","",$A636-WEEKDAY($A636,1)+1)</f>
        <v/>
      </c>
      <c r="P636" s="15">
        <f>IF($A636="","",IF($J636=INDEX(Outcomes,2),1,0))</f>
        <v/>
      </c>
      <c r="Q636" s="15">
        <f>IF($A636="","",IF(OR($J636=INDEX(Outcomes,2),$J636=INDEX(Outcomes,3)),1,0))</f>
        <v/>
      </c>
    </row>
    <row r="637">
      <c r="A637" s="12" t="n">
        <v>46295</v>
      </c>
      <c r="B637" s="4" t="inlineStr">
        <is>
          <t>العنود الرويلي</t>
        </is>
      </c>
      <c r="C637" s="4" t="inlineStr">
        <is>
          <t>053 334 5296</t>
        </is>
      </c>
      <c r="D637" s="4" t="inlineStr">
        <is>
          <t>د. محمد عادل</t>
        </is>
      </c>
      <c r="E637" s="4" t="inlineStr">
        <is>
          <t>تنظيف بشرة</t>
        </is>
      </c>
      <c r="F637" s="4" t="inlineStr">
        <is>
          <t>واتساب</t>
        </is>
      </c>
      <c r="G637" s="4" t="inlineStr">
        <is>
          <t>نعم</t>
        </is>
      </c>
      <c r="H637" s="4" t="inlineStr">
        <is>
          <t>نعم</t>
        </is>
      </c>
      <c r="I637" s="4" t="inlineStr">
        <is>
          <t>نعم</t>
        </is>
      </c>
      <c r="J637" s="4" t="inlineStr">
        <is>
          <t>حضر</t>
        </is>
      </c>
      <c r="K637" s="12" t="n"/>
      <c r="L637" s="13" t="n"/>
      <c r="M637" s="7">
        <f>IF($A637="","",INDEX(DayNames,WEEKDAY($A637,2)))</f>
        <v/>
      </c>
      <c r="N637" s="7">
        <f>IF($A637="","",IF(AND($G637="نعم",$H637="نعم"),INDEX(Reminders,4),IF($G637="نعم",INDEX(Reminders,2),IF($H637="نعم",INDEX(Reminders,3),INDEX(Reminders,1)))))</f>
        <v/>
      </c>
      <c r="O637" s="14">
        <f>IF($A637="","",$A637-WEEKDAY($A637,1)+1)</f>
        <v/>
      </c>
      <c r="P637" s="15">
        <f>IF($A637="","",IF($J637=INDEX(Outcomes,2),1,0))</f>
        <v/>
      </c>
      <c r="Q637" s="15">
        <f>IF($A637="","",IF(OR($J637=INDEX(Outcomes,2),$J637=INDEX(Outcomes,3)),1,0))</f>
        <v/>
      </c>
    </row>
    <row r="638">
      <c r="A638" s="12" t="n"/>
      <c r="B638" s="4" t="n"/>
      <c r="C638" s="4" t="n"/>
      <c r="D638" s="4" t="n"/>
      <c r="E638" s="4" t="n"/>
      <c r="F638" s="4" t="n"/>
      <c r="G638" s="4" t="n"/>
      <c r="H638" s="4" t="n"/>
      <c r="I638" s="4" t="n"/>
      <c r="J638" s="4" t="n"/>
      <c r="K638" s="12" t="n"/>
      <c r="L638" s="13" t="n"/>
      <c r="M638" s="7">
        <f>IF($A638="","",INDEX(DayNames,WEEKDAY($A638,2)))</f>
        <v/>
      </c>
      <c r="N638" s="7">
        <f>IF($A638="","",IF(AND($G638="نعم",$H638="نعم"),INDEX(Reminders,4),IF($G638="نعم",INDEX(Reminders,2),IF($H638="نعم",INDEX(Reminders,3),INDEX(Reminders,1)))))</f>
        <v/>
      </c>
      <c r="O638" s="14">
        <f>IF($A638="","",$A638-WEEKDAY($A638,1)+1)</f>
        <v/>
      </c>
      <c r="P638" s="15">
        <f>IF($A638="","",IF($J638=INDEX(Outcomes,2),1,0))</f>
        <v/>
      </c>
      <c r="Q638" s="15">
        <f>IF($A638="","",IF(OR($J638=INDEX(Outcomes,2),$J638=INDEX(Outcomes,3)),1,0))</f>
        <v/>
      </c>
    </row>
    <row r="639">
      <c r="A639" s="12" t="n"/>
      <c r="B639" s="4" t="n"/>
      <c r="C639" s="4" t="n"/>
      <c r="D639" s="4" t="n"/>
      <c r="E639" s="4" t="n"/>
      <c r="F639" s="4" t="n"/>
      <c r="G639" s="4" t="n"/>
      <c r="H639" s="4" t="n"/>
      <c r="I639" s="4" t="n"/>
      <c r="J639" s="4" t="n"/>
      <c r="K639" s="12" t="n"/>
      <c r="L639" s="13" t="n"/>
      <c r="M639" s="7">
        <f>IF($A639="","",INDEX(DayNames,WEEKDAY($A639,2)))</f>
        <v/>
      </c>
      <c r="N639" s="7">
        <f>IF($A639="","",IF(AND($G639="نعم",$H639="نعم"),INDEX(Reminders,4),IF($G639="نعم",INDEX(Reminders,2),IF($H639="نعم",INDEX(Reminders,3),INDEX(Reminders,1)))))</f>
        <v/>
      </c>
      <c r="O639" s="14">
        <f>IF($A639="","",$A639-WEEKDAY($A639,1)+1)</f>
        <v/>
      </c>
      <c r="P639" s="15">
        <f>IF($A639="","",IF($J639=INDEX(Outcomes,2),1,0))</f>
        <v/>
      </c>
      <c r="Q639" s="15">
        <f>IF($A639="","",IF(OR($J639=INDEX(Outcomes,2),$J639=INDEX(Outcomes,3)),1,0))</f>
        <v/>
      </c>
    </row>
    <row r="640">
      <c r="A640" s="12" t="n"/>
      <c r="B640" s="4" t="n"/>
      <c r="C640" s="4" t="n"/>
      <c r="D640" s="4" t="n"/>
      <c r="E640" s="4" t="n"/>
      <c r="F640" s="4" t="n"/>
      <c r="G640" s="4" t="n"/>
      <c r="H640" s="4" t="n"/>
      <c r="I640" s="4" t="n"/>
      <c r="J640" s="4" t="n"/>
      <c r="K640" s="12" t="n"/>
      <c r="L640" s="13" t="n"/>
      <c r="M640" s="7">
        <f>IF($A640="","",INDEX(DayNames,WEEKDAY($A640,2)))</f>
        <v/>
      </c>
      <c r="N640" s="7">
        <f>IF($A640="","",IF(AND($G640="نعم",$H640="نعم"),INDEX(Reminders,4),IF($G640="نعم",INDEX(Reminders,2),IF($H640="نعم",INDEX(Reminders,3),INDEX(Reminders,1)))))</f>
        <v/>
      </c>
      <c r="O640" s="14">
        <f>IF($A640="","",$A640-WEEKDAY($A640,1)+1)</f>
        <v/>
      </c>
      <c r="P640" s="15">
        <f>IF($A640="","",IF($J640=INDEX(Outcomes,2),1,0))</f>
        <v/>
      </c>
      <c r="Q640" s="15">
        <f>IF($A640="","",IF(OR($J640=INDEX(Outcomes,2),$J640=INDEX(Outcomes,3)),1,0))</f>
        <v/>
      </c>
    </row>
    <row r="641">
      <c r="A641" s="12" t="n"/>
      <c r="B641" s="4" t="n"/>
      <c r="C641" s="4" t="n"/>
      <c r="D641" s="4" t="n"/>
      <c r="E641" s="4" t="n"/>
      <c r="F641" s="4" t="n"/>
      <c r="G641" s="4" t="n"/>
      <c r="H641" s="4" t="n"/>
      <c r="I641" s="4" t="n"/>
      <c r="J641" s="4" t="n"/>
      <c r="K641" s="12" t="n"/>
      <c r="L641" s="13" t="n"/>
      <c r="M641" s="7">
        <f>IF($A641="","",INDEX(DayNames,WEEKDAY($A641,2)))</f>
        <v/>
      </c>
      <c r="N641" s="7">
        <f>IF($A641="","",IF(AND($G641="نعم",$H641="نعم"),INDEX(Reminders,4),IF($G641="نعم",INDEX(Reminders,2),IF($H641="نعم",INDEX(Reminders,3),INDEX(Reminders,1)))))</f>
        <v/>
      </c>
      <c r="O641" s="14">
        <f>IF($A641="","",$A641-WEEKDAY($A641,1)+1)</f>
        <v/>
      </c>
      <c r="P641" s="15">
        <f>IF($A641="","",IF($J641=INDEX(Outcomes,2),1,0))</f>
        <v/>
      </c>
      <c r="Q641" s="15">
        <f>IF($A641="","",IF(OR($J641=INDEX(Outcomes,2),$J641=INDEX(Outcomes,3)),1,0))</f>
        <v/>
      </c>
    </row>
    <row r="642">
      <c r="A642" s="12" t="n"/>
      <c r="B642" s="4" t="n"/>
      <c r="C642" s="4" t="n"/>
      <c r="D642" s="4" t="n"/>
      <c r="E642" s="4" t="n"/>
      <c r="F642" s="4" t="n"/>
      <c r="G642" s="4" t="n"/>
      <c r="H642" s="4" t="n"/>
      <c r="I642" s="4" t="n"/>
      <c r="J642" s="4" t="n"/>
      <c r="K642" s="12" t="n"/>
      <c r="L642" s="13" t="n"/>
      <c r="M642" s="7">
        <f>IF($A642="","",INDEX(DayNames,WEEKDAY($A642,2)))</f>
        <v/>
      </c>
      <c r="N642" s="7">
        <f>IF($A642="","",IF(AND($G642="نعم",$H642="نعم"),INDEX(Reminders,4),IF($G642="نعم",INDEX(Reminders,2),IF($H642="نعم",INDEX(Reminders,3),INDEX(Reminders,1)))))</f>
        <v/>
      </c>
      <c r="O642" s="14">
        <f>IF($A642="","",$A642-WEEKDAY($A642,1)+1)</f>
        <v/>
      </c>
      <c r="P642" s="15">
        <f>IF($A642="","",IF($J642=INDEX(Outcomes,2),1,0))</f>
        <v/>
      </c>
      <c r="Q642" s="15">
        <f>IF($A642="","",IF(OR($J642=INDEX(Outcomes,2),$J642=INDEX(Outcomes,3)),1,0))</f>
        <v/>
      </c>
    </row>
    <row r="643">
      <c r="A643" s="12" t="n"/>
      <c r="B643" s="4" t="n"/>
      <c r="C643" s="4" t="n"/>
      <c r="D643" s="4" t="n"/>
      <c r="E643" s="4" t="n"/>
      <c r="F643" s="4" t="n"/>
      <c r="G643" s="4" t="n"/>
      <c r="H643" s="4" t="n"/>
      <c r="I643" s="4" t="n"/>
      <c r="J643" s="4" t="n"/>
      <c r="K643" s="12" t="n"/>
      <c r="L643" s="13" t="n"/>
      <c r="M643" s="7">
        <f>IF($A643="","",INDEX(DayNames,WEEKDAY($A643,2)))</f>
        <v/>
      </c>
      <c r="N643" s="7">
        <f>IF($A643="","",IF(AND($G643="نعم",$H643="نعم"),INDEX(Reminders,4),IF($G643="نعم",INDEX(Reminders,2),IF($H643="نعم",INDEX(Reminders,3),INDEX(Reminders,1)))))</f>
        <v/>
      </c>
      <c r="O643" s="14">
        <f>IF($A643="","",$A643-WEEKDAY($A643,1)+1)</f>
        <v/>
      </c>
      <c r="P643" s="15">
        <f>IF($A643="","",IF($J643=INDEX(Outcomes,2),1,0))</f>
        <v/>
      </c>
      <c r="Q643" s="15">
        <f>IF($A643="","",IF(OR($J643=INDEX(Outcomes,2),$J643=INDEX(Outcomes,3)),1,0))</f>
        <v/>
      </c>
    </row>
    <row r="644">
      <c r="A644" s="12" t="n"/>
      <c r="B644" s="4" t="n"/>
      <c r="C644" s="4" t="n"/>
      <c r="D644" s="4" t="n"/>
      <c r="E644" s="4" t="n"/>
      <c r="F644" s="4" t="n"/>
      <c r="G644" s="4" t="n"/>
      <c r="H644" s="4" t="n"/>
      <c r="I644" s="4" t="n"/>
      <c r="J644" s="4" t="n"/>
      <c r="K644" s="12" t="n"/>
      <c r="L644" s="13" t="n"/>
      <c r="M644" s="7">
        <f>IF($A644="","",INDEX(DayNames,WEEKDAY($A644,2)))</f>
        <v/>
      </c>
      <c r="N644" s="7">
        <f>IF($A644="","",IF(AND($G644="نعم",$H644="نعم"),INDEX(Reminders,4),IF($G644="نعم",INDEX(Reminders,2),IF($H644="نعم",INDEX(Reminders,3),INDEX(Reminders,1)))))</f>
        <v/>
      </c>
      <c r="O644" s="14">
        <f>IF($A644="","",$A644-WEEKDAY($A644,1)+1)</f>
        <v/>
      </c>
      <c r="P644" s="15">
        <f>IF($A644="","",IF($J644=INDEX(Outcomes,2),1,0))</f>
        <v/>
      </c>
      <c r="Q644" s="15">
        <f>IF($A644="","",IF(OR($J644=INDEX(Outcomes,2),$J644=INDEX(Outcomes,3)),1,0))</f>
        <v/>
      </c>
    </row>
    <row r="645">
      <c r="A645" s="12" t="n"/>
      <c r="B645" s="4" t="n"/>
      <c r="C645" s="4" t="n"/>
      <c r="D645" s="4" t="n"/>
      <c r="E645" s="4" t="n"/>
      <c r="F645" s="4" t="n"/>
      <c r="G645" s="4" t="n"/>
      <c r="H645" s="4" t="n"/>
      <c r="I645" s="4" t="n"/>
      <c r="J645" s="4" t="n"/>
      <c r="K645" s="12" t="n"/>
      <c r="L645" s="13" t="n"/>
      <c r="M645" s="7">
        <f>IF($A645="","",INDEX(DayNames,WEEKDAY($A645,2)))</f>
        <v/>
      </c>
      <c r="N645" s="7">
        <f>IF($A645="","",IF(AND($G645="نعم",$H645="نعم"),INDEX(Reminders,4),IF($G645="نعم",INDEX(Reminders,2),IF($H645="نعم",INDEX(Reminders,3),INDEX(Reminders,1)))))</f>
        <v/>
      </c>
      <c r="O645" s="14">
        <f>IF($A645="","",$A645-WEEKDAY($A645,1)+1)</f>
        <v/>
      </c>
      <c r="P645" s="15">
        <f>IF($A645="","",IF($J645=INDEX(Outcomes,2),1,0))</f>
        <v/>
      </c>
      <c r="Q645" s="15">
        <f>IF($A645="","",IF(OR($J645=INDEX(Outcomes,2),$J645=INDEX(Outcomes,3)),1,0))</f>
        <v/>
      </c>
    </row>
    <row r="646">
      <c r="A646" s="12" t="n"/>
      <c r="B646" s="4" t="n"/>
      <c r="C646" s="4" t="n"/>
      <c r="D646" s="4" t="n"/>
      <c r="E646" s="4" t="n"/>
      <c r="F646" s="4" t="n"/>
      <c r="G646" s="4" t="n"/>
      <c r="H646" s="4" t="n"/>
      <c r="I646" s="4" t="n"/>
      <c r="J646" s="4" t="n"/>
      <c r="K646" s="12" t="n"/>
      <c r="L646" s="13" t="n"/>
      <c r="M646" s="7">
        <f>IF($A646="","",INDEX(DayNames,WEEKDAY($A646,2)))</f>
        <v/>
      </c>
      <c r="N646" s="7">
        <f>IF($A646="","",IF(AND($G646="نعم",$H646="نعم"),INDEX(Reminders,4),IF($G646="نعم",INDEX(Reminders,2),IF($H646="نعم",INDEX(Reminders,3),INDEX(Reminders,1)))))</f>
        <v/>
      </c>
      <c r="O646" s="14">
        <f>IF($A646="","",$A646-WEEKDAY($A646,1)+1)</f>
        <v/>
      </c>
      <c r="P646" s="15">
        <f>IF($A646="","",IF($J646=INDEX(Outcomes,2),1,0))</f>
        <v/>
      </c>
      <c r="Q646" s="15">
        <f>IF($A646="","",IF(OR($J646=INDEX(Outcomes,2),$J646=INDEX(Outcomes,3)),1,0))</f>
        <v/>
      </c>
    </row>
    <row r="647">
      <c r="A647" s="12" t="n"/>
      <c r="B647" s="4" t="n"/>
      <c r="C647" s="4" t="n"/>
      <c r="D647" s="4" t="n"/>
      <c r="E647" s="4" t="n"/>
      <c r="F647" s="4" t="n"/>
      <c r="G647" s="4" t="n"/>
      <c r="H647" s="4" t="n"/>
      <c r="I647" s="4" t="n"/>
      <c r="J647" s="4" t="n"/>
      <c r="K647" s="12" t="n"/>
      <c r="L647" s="13" t="n"/>
      <c r="M647" s="7">
        <f>IF($A647="","",INDEX(DayNames,WEEKDAY($A647,2)))</f>
        <v/>
      </c>
      <c r="N647" s="7">
        <f>IF($A647="","",IF(AND($G647="نعم",$H647="نعم"),INDEX(Reminders,4),IF($G647="نعم",INDEX(Reminders,2),IF($H647="نعم",INDEX(Reminders,3),INDEX(Reminders,1)))))</f>
        <v/>
      </c>
      <c r="O647" s="14">
        <f>IF($A647="","",$A647-WEEKDAY($A647,1)+1)</f>
        <v/>
      </c>
      <c r="P647" s="15">
        <f>IF($A647="","",IF($J647=INDEX(Outcomes,2),1,0))</f>
        <v/>
      </c>
      <c r="Q647" s="15">
        <f>IF($A647="","",IF(OR($J647=INDEX(Outcomes,2),$J647=INDEX(Outcomes,3)),1,0))</f>
        <v/>
      </c>
    </row>
    <row r="648">
      <c r="A648" s="12" t="n"/>
      <c r="B648" s="4" t="n"/>
      <c r="C648" s="4" t="n"/>
      <c r="D648" s="4" t="n"/>
      <c r="E648" s="4" t="n"/>
      <c r="F648" s="4" t="n"/>
      <c r="G648" s="4" t="n"/>
      <c r="H648" s="4" t="n"/>
      <c r="I648" s="4" t="n"/>
      <c r="J648" s="4" t="n"/>
      <c r="K648" s="12" t="n"/>
      <c r="L648" s="13" t="n"/>
      <c r="M648" s="7">
        <f>IF($A648="","",INDEX(DayNames,WEEKDAY($A648,2)))</f>
        <v/>
      </c>
      <c r="N648" s="7">
        <f>IF($A648="","",IF(AND($G648="نعم",$H648="نعم"),INDEX(Reminders,4),IF($G648="نعم",INDEX(Reminders,2),IF($H648="نعم",INDEX(Reminders,3),INDEX(Reminders,1)))))</f>
        <v/>
      </c>
      <c r="O648" s="14">
        <f>IF($A648="","",$A648-WEEKDAY($A648,1)+1)</f>
        <v/>
      </c>
      <c r="P648" s="15">
        <f>IF($A648="","",IF($J648=INDEX(Outcomes,2),1,0))</f>
        <v/>
      </c>
      <c r="Q648" s="15">
        <f>IF($A648="","",IF(OR($J648=INDEX(Outcomes,2),$J648=INDEX(Outcomes,3)),1,0))</f>
        <v/>
      </c>
    </row>
    <row r="649">
      <c r="A649" s="12" t="n"/>
      <c r="B649" s="4" t="n"/>
      <c r="C649" s="4" t="n"/>
      <c r="D649" s="4" t="n"/>
      <c r="E649" s="4" t="n"/>
      <c r="F649" s="4" t="n"/>
      <c r="G649" s="4" t="n"/>
      <c r="H649" s="4" t="n"/>
      <c r="I649" s="4" t="n"/>
      <c r="J649" s="4" t="n"/>
      <c r="K649" s="12" t="n"/>
      <c r="L649" s="13" t="n"/>
      <c r="M649" s="7">
        <f>IF($A649="","",INDEX(DayNames,WEEKDAY($A649,2)))</f>
        <v/>
      </c>
      <c r="N649" s="7">
        <f>IF($A649="","",IF(AND($G649="نعم",$H649="نعم"),INDEX(Reminders,4),IF($G649="نعم",INDEX(Reminders,2),IF($H649="نعم",INDEX(Reminders,3),INDEX(Reminders,1)))))</f>
        <v/>
      </c>
      <c r="O649" s="14">
        <f>IF($A649="","",$A649-WEEKDAY($A649,1)+1)</f>
        <v/>
      </c>
      <c r="P649" s="15">
        <f>IF($A649="","",IF($J649=INDEX(Outcomes,2),1,0))</f>
        <v/>
      </c>
      <c r="Q649" s="15">
        <f>IF($A649="","",IF(OR($J649=INDEX(Outcomes,2),$J649=INDEX(Outcomes,3)),1,0))</f>
        <v/>
      </c>
    </row>
    <row r="650">
      <c r="A650" s="12" t="n"/>
      <c r="B650" s="4" t="n"/>
      <c r="C650" s="4" t="n"/>
      <c r="D650" s="4" t="n"/>
      <c r="E650" s="4" t="n"/>
      <c r="F650" s="4" t="n"/>
      <c r="G650" s="4" t="n"/>
      <c r="H650" s="4" t="n"/>
      <c r="I650" s="4" t="n"/>
      <c r="J650" s="4" t="n"/>
      <c r="K650" s="12" t="n"/>
      <c r="L650" s="13" t="n"/>
      <c r="M650" s="7">
        <f>IF($A650="","",INDEX(DayNames,WEEKDAY($A650,2)))</f>
        <v/>
      </c>
      <c r="N650" s="7">
        <f>IF($A650="","",IF(AND($G650="نعم",$H650="نعم"),INDEX(Reminders,4),IF($G650="نعم",INDEX(Reminders,2),IF($H650="نعم",INDEX(Reminders,3),INDEX(Reminders,1)))))</f>
        <v/>
      </c>
      <c r="O650" s="14">
        <f>IF($A650="","",$A650-WEEKDAY($A650,1)+1)</f>
        <v/>
      </c>
      <c r="P650" s="15">
        <f>IF($A650="","",IF($J650=INDEX(Outcomes,2),1,0))</f>
        <v/>
      </c>
      <c r="Q650" s="15">
        <f>IF($A650="","",IF(OR($J650=INDEX(Outcomes,2),$J650=INDEX(Outcomes,3)),1,0))</f>
        <v/>
      </c>
    </row>
    <row r="651">
      <c r="A651" s="12" t="n"/>
      <c r="B651" s="4" t="n"/>
      <c r="C651" s="4" t="n"/>
      <c r="D651" s="4" t="n"/>
      <c r="E651" s="4" t="n"/>
      <c r="F651" s="4" t="n"/>
      <c r="G651" s="4" t="n"/>
      <c r="H651" s="4" t="n"/>
      <c r="I651" s="4" t="n"/>
      <c r="J651" s="4" t="n"/>
      <c r="K651" s="12" t="n"/>
      <c r="L651" s="13" t="n"/>
      <c r="M651" s="7">
        <f>IF($A651="","",INDEX(DayNames,WEEKDAY($A651,2)))</f>
        <v/>
      </c>
      <c r="N651" s="7">
        <f>IF($A651="","",IF(AND($G651="نعم",$H651="نعم"),INDEX(Reminders,4),IF($G651="نعم",INDEX(Reminders,2),IF($H651="نعم",INDEX(Reminders,3),INDEX(Reminders,1)))))</f>
        <v/>
      </c>
      <c r="O651" s="14">
        <f>IF($A651="","",$A651-WEEKDAY($A651,1)+1)</f>
        <v/>
      </c>
      <c r="P651" s="15">
        <f>IF($A651="","",IF($J651=INDEX(Outcomes,2),1,0))</f>
        <v/>
      </c>
      <c r="Q651" s="15">
        <f>IF($A651="","",IF(OR($J651=INDEX(Outcomes,2),$J651=INDEX(Outcomes,3)),1,0))</f>
        <v/>
      </c>
    </row>
    <row r="652">
      <c r="A652" s="12" t="n"/>
      <c r="B652" s="4" t="n"/>
      <c r="C652" s="4" t="n"/>
      <c r="D652" s="4" t="n"/>
      <c r="E652" s="4" t="n"/>
      <c r="F652" s="4" t="n"/>
      <c r="G652" s="4" t="n"/>
      <c r="H652" s="4" t="n"/>
      <c r="I652" s="4" t="n"/>
      <c r="J652" s="4" t="n"/>
      <c r="K652" s="12" t="n"/>
      <c r="L652" s="13" t="n"/>
      <c r="M652" s="7">
        <f>IF($A652="","",INDEX(DayNames,WEEKDAY($A652,2)))</f>
        <v/>
      </c>
      <c r="N652" s="7">
        <f>IF($A652="","",IF(AND($G652="نعم",$H652="نعم"),INDEX(Reminders,4),IF($G652="نعم",INDEX(Reminders,2),IF($H652="نعم",INDEX(Reminders,3),INDEX(Reminders,1)))))</f>
        <v/>
      </c>
      <c r="O652" s="14">
        <f>IF($A652="","",$A652-WEEKDAY($A652,1)+1)</f>
        <v/>
      </c>
      <c r="P652" s="15">
        <f>IF($A652="","",IF($J652=INDEX(Outcomes,2),1,0))</f>
        <v/>
      </c>
      <c r="Q652" s="15">
        <f>IF($A652="","",IF(OR($J652=INDEX(Outcomes,2),$J652=INDEX(Outcomes,3)),1,0))</f>
        <v/>
      </c>
    </row>
    <row r="653">
      <c r="A653" s="12" t="n"/>
      <c r="B653" s="4" t="n"/>
      <c r="C653" s="4" t="n"/>
      <c r="D653" s="4" t="n"/>
      <c r="E653" s="4" t="n"/>
      <c r="F653" s="4" t="n"/>
      <c r="G653" s="4" t="n"/>
      <c r="H653" s="4" t="n"/>
      <c r="I653" s="4" t="n"/>
      <c r="J653" s="4" t="n"/>
      <c r="K653" s="12" t="n"/>
      <c r="L653" s="13" t="n"/>
      <c r="M653" s="7">
        <f>IF($A653="","",INDEX(DayNames,WEEKDAY($A653,2)))</f>
        <v/>
      </c>
      <c r="N653" s="7">
        <f>IF($A653="","",IF(AND($G653="نعم",$H653="نعم"),INDEX(Reminders,4),IF($G653="نعم",INDEX(Reminders,2),IF($H653="نعم",INDEX(Reminders,3),INDEX(Reminders,1)))))</f>
        <v/>
      </c>
      <c r="O653" s="14">
        <f>IF($A653="","",$A653-WEEKDAY($A653,1)+1)</f>
        <v/>
      </c>
      <c r="P653" s="15">
        <f>IF($A653="","",IF($J653=INDEX(Outcomes,2),1,0))</f>
        <v/>
      </c>
      <c r="Q653" s="15">
        <f>IF($A653="","",IF(OR($J653=INDEX(Outcomes,2),$J653=INDEX(Outcomes,3)),1,0))</f>
        <v/>
      </c>
    </row>
    <row r="654">
      <c r="A654" s="12" t="n"/>
      <c r="B654" s="4" t="n"/>
      <c r="C654" s="4" t="n"/>
      <c r="D654" s="4" t="n"/>
      <c r="E654" s="4" t="n"/>
      <c r="F654" s="4" t="n"/>
      <c r="G654" s="4" t="n"/>
      <c r="H654" s="4" t="n"/>
      <c r="I654" s="4" t="n"/>
      <c r="J654" s="4" t="n"/>
      <c r="K654" s="12" t="n"/>
      <c r="L654" s="13" t="n"/>
      <c r="M654" s="7">
        <f>IF($A654="","",INDEX(DayNames,WEEKDAY($A654,2)))</f>
        <v/>
      </c>
      <c r="N654" s="7">
        <f>IF($A654="","",IF(AND($G654="نعم",$H654="نعم"),INDEX(Reminders,4),IF($G654="نعم",INDEX(Reminders,2),IF($H654="نعم",INDEX(Reminders,3),INDEX(Reminders,1)))))</f>
        <v/>
      </c>
      <c r="O654" s="14">
        <f>IF($A654="","",$A654-WEEKDAY($A654,1)+1)</f>
        <v/>
      </c>
      <c r="P654" s="15">
        <f>IF($A654="","",IF($J654=INDEX(Outcomes,2),1,0))</f>
        <v/>
      </c>
      <c r="Q654" s="15">
        <f>IF($A654="","",IF(OR($J654=INDEX(Outcomes,2),$J654=INDEX(Outcomes,3)),1,0))</f>
        <v/>
      </c>
    </row>
    <row r="655">
      <c r="A655" s="12" t="n"/>
      <c r="B655" s="4" t="n"/>
      <c r="C655" s="4" t="n"/>
      <c r="D655" s="4" t="n"/>
      <c r="E655" s="4" t="n"/>
      <c r="F655" s="4" t="n"/>
      <c r="G655" s="4" t="n"/>
      <c r="H655" s="4" t="n"/>
      <c r="I655" s="4" t="n"/>
      <c r="J655" s="4" t="n"/>
      <c r="K655" s="12" t="n"/>
      <c r="L655" s="13" t="n"/>
      <c r="M655" s="7">
        <f>IF($A655="","",INDEX(DayNames,WEEKDAY($A655,2)))</f>
        <v/>
      </c>
      <c r="N655" s="7">
        <f>IF($A655="","",IF(AND($G655="نعم",$H655="نعم"),INDEX(Reminders,4),IF($G655="نعم",INDEX(Reminders,2),IF($H655="نعم",INDEX(Reminders,3),INDEX(Reminders,1)))))</f>
        <v/>
      </c>
      <c r="O655" s="14">
        <f>IF($A655="","",$A655-WEEKDAY($A655,1)+1)</f>
        <v/>
      </c>
      <c r="P655" s="15">
        <f>IF($A655="","",IF($J655=INDEX(Outcomes,2),1,0))</f>
        <v/>
      </c>
      <c r="Q655" s="15">
        <f>IF($A655="","",IF(OR($J655=INDEX(Outcomes,2),$J655=INDEX(Outcomes,3)),1,0))</f>
        <v/>
      </c>
    </row>
    <row r="656">
      <c r="A656" s="12" t="n"/>
      <c r="B656" s="4" t="n"/>
      <c r="C656" s="4" t="n"/>
      <c r="D656" s="4" t="n"/>
      <c r="E656" s="4" t="n"/>
      <c r="F656" s="4" t="n"/>
      <c r="G656" s="4" t="n"/>
      <c r="H656" s="4" t="n"/>
      <c r="I656" s="4" t="n"/>
      <c r="J656" s="4" t="n"/>
      <c r="K656" s="12" t="n"/>
      <c r="L656" s="13" t="n"/>
      <c r="M656" s="7">
        <f>IF($A656="","",INDEX(DayNames,WEEKDAY($A656,2)))</f>
        <v/>
      </c>
      <c r="N656" s="7">
        <f>IF($A656="","",IF(AND($G656="نعم",$H656="نعم"),INDEX(Reminders,4),IF($G656="نعم",INDEX(Reminders,2),IF($H656="نعم",INDEX(Reminders,3),INDEX(Reminders,1)))))</f>
        <v/>
      </c>
      <c r="O656" s="14">
        <f>IF($A656="","",$A656-WEEKDAY($A656,1)+1)</f>
        <v/>
      </c>
      <c r="P656" s="15">
        <f>IF($A656="","",IF($J656=INDEX(Outcomes,2),1,0))</f>
        <v/>
      </c>
      <c r="Q656" s="15">
        <f>IF($A656="","",IF(OR($J656=INDEX(Outcomes,2),$J656=INDEX(Outcomes,3)),1,0))</f>
        <v/>
      </c>
    </row>
    <row r="657">
      <c r="A657" s="12" t="n"/>
      <c r="B657" s="4" t="n"/>
      <c r="C657" s="4" t="n"/>
      <c r="D657" s="4" t="n"/>
      <c r="E657" s="4" t="n"/>
      <c r="F657" s="4" t="n"/>
      <c r="G657" s="4" t="n"/>
      <c r="H657" s="4" t="n"/>
      <c r="I657" s="4" t="n"/>
      <c r="J657" s="4" t="n"/>
      <c r="K657" s="12" t="n"/>
      <c r="L657" s="13" t="n"/>
      <c r="M657" s="7">
        <f>IF($A657="","",INDEX(DayNames,WEEKDAY($A657,2)))</f>
        <v/>
      </c>
      <c r="N657" s="7">
        <f>IF($A657="","",IF(AND($G657="نعم",$H657="نعم"),INDEX(Reminders,4),IF($G657="نعم",INDEX(Reminders,2),IF($H657="نعم",INDEX(Reminders,3),INDEX(Reminders,1)))))</f>
        <v/>
      </c>
      <c r="O657" s="14">
        <f>IF($A657="","",$A657-WEEKDAY($A657,1)+1)</f>
        <v/>
      </c>
      <c r="P657" s="15">
        <f>IF($A657="","",IF($J657=INDEX(Outcomes,2),1,0))</f>
        <v/>
      </c>
      <c r="Q657" s="15">
        <f>IF($A657="","",IF(OR($J657=INDEX(Outcomes,2),$J657=INDEX(Outcomes,3)),1,0))</f>
        <v/>
      </c>
    </row>
    <row r="658">
      <c r="A658" s="12" t="n"/>
      <c r="B658" s="4" t="n"/>
      <c r="C658" s="4" t="n"/>
      <c r="D658" s="4" t="n"/>
      <c r="E658" s="4" t="n"/>
      <c r="F658" s="4" t="n"/>
      <c r="G658" s="4" t="n"/>
      <c r="H658" s="4" t="n"/>
      <c r="I658" s="4" t="n"/>
      <c r="J658" s="4" t="n"/>
      <c r="K658" s="12" t="n"/>
      <c r="L658" s="13" t="n"/>
      <c r="M658" s="7">
        <f>IF($A658="","",INDEX(DayNames,WEEKDAY($A658,2)))</f>
        <v/>
      </c>
      <c r="N658" s="7">
        <f>IF($A658="","",IF(AND($G658="نعم",$H658="نعم"),INDEX(Reminders,4),IF($G658="نعم",INDEX(Reminders,2),IF($H658="نعم",INDEX(Reminders,3),INDEX(Reminders,1)))))</f>
        <v/>
      </c>
      <c r="O658" s="14">
        <f>IF($A658="","",$A658-WEEKDAY($A658,1)+1)</f>
        <v/>
      </c>
      <c r="P658" s="15">
        <f>IF($A658="","",IF($J658=INDEX(Outcomes,2),1,0))</f>
        <v/>
      </c>
      <c r="Q658" s="15">
        <f>IF($A658="","",IF(OR($J658=INDEX(Outcomes,2),$J658=INDEX(Outcomes,3)),1,0))</f>
        <v/>
      </c>
    </row>
    <row r="659">
      <c r="A659" s="12" t="n"/>
      <c r="B659" s="4" t="n"/>
      <c r="C659" s="4" t="n"/>
      <c r="D659" s="4" t="n"/>
      <c r="E659" s="4" t="n"/>
      <c r="F659" s="4" t="n"/>
      <c r="G659" s="4" t="n"/>
      <c r="H659" s="4" t="n"/>
      <c r="I659" s="4" t="n"/>
      <c r="J659" s="4" t="n"/>
      <c r="K659" s="12" t="n"/>
      <c r="L659" s="13" t="n"/>
      <c r="M659" s="7">
        <f>IF($A659="","",INDEX(DayNames,WEEKDAY($A659,2)))</f>
        <v/>
      </c>
      <c r="N659" s="7">
        <f>IF($A659="","",IF(AND($G659="نعم",$H659="نعم"),INDEX(Reminders,4),IF($G659="نعم",INDEX(Reminders,2),IF($H659="نعم",INDEX(Reminders,3),INDEX(Reminders,1)))))</f>
        <v/>
      </c>
      <c r="O659" s="14">
        <f>IF($A659="","",$A659-WEEKDAY($A659,1)+1)</f>
        <v/>
      </c>
      <c r="P659" s="15">
        <f>IF($A659="","",IF($J659=INDEX(Outcomes,2),1,0))</f>
        <v/>
      </c>
      <c r="Q659" s="15">
        <f>IF($A659="","",IF(OR($J659=INDEX(Outcomes,2),$J659=INDEX(Outcomes,3)),1,0))</f>
        <v/>
      </c>
    </row>
    <row r="660">
      <c r="A660" s="12" t="n"/>
      <c r="B660" s="4" t="n"/>
      <c r="C660" s="4" t="n"/>
      <c r="D660" s="4" t="n"/>
      <c r="E660" s="4" t="n"/>
      <c r="F660" s="4" t="n"/>
      <c r="G660" s="4" t="n"/>
      <c r="H660" s="4" t="n"/>
      <c r="I660" s="4" t="n"/>
      <c r="J660" s="4" t="n"/>
      <c r="K660" s="12" t="n"/>
      <c r="L660" s="13" t="n"/>
      <c r="M660" s="7">
        <f>IF($A660="","",INDEX(DayNames,WEEKDAY($A660,2)))</f>
        <v/>
      </c>
      <c r="N660" s="7">
        <f>IF($A660="","",IF(AND($G660="نعم",$H660="نعم"),INDEX(Reminders,4),IF($G660="نعم",INDEX(Reminders,2),IF($H660="نعم",INDEX(Reminders,3),INDEX(Reminders,1)))))</f>
        <v/>
      </c>
      <c r="O660" s="14">
        <f>IF($A660="","",$A660-WEEKDAY($A660,1)+1)</f>
        <v/>
      </c>
      <c r="P660" s="15">
        <f>IF($A660="","",IF($J660=INDEX(Outcomes,2),1,0))</f>
        <v/>
      </c>
      <c r="Q660" s="15">
        <f>IF($A660="","",IF(OR($J660=INDEX(Outcomes,2),$J660=INDEX(Outcomes,3)),1,0))</f>
        <v/>
      </c>
    </row>
    <row r="661">
      <c r="A661" s="12" t="n"/>
      <c r="B661" s="4" t="n"/>
      <c r="C661" s="4" t="n"/>
      <c r="D661" s="4" t="n"/>
      <c r="E661" s="4" t="n"/>
      <c r="F661" s="4" t="n"/>
      <c r="G661" s="4" t="n"/>
      <c r="H661" s="4" t="n"/>
      <c r="I661" s="4" t="n"/>
      <c r="J661" s="4" t="n"/>
      <c r="K661" s="12" t="n"/>
      <c r="L661" s="13" t="n"/>
      <c r="M661" s="7">
        <f>IF($A661="","",INDEX(DayNames,WEEKDAY($A661,2)))</f>
        <v/>
      </c>
      <c r="N661" s="7">
        <f>IF($A661="","",IF(AND($G661="نعم",$H661="نعم"),INDEX(Reminders,4),IF($G661="نعم",INDEX(Reminders,2),IF($H661="نعم",INDEX(Reminders,3),INDEX(Reminders,1)))))</f>
        <v/>
      </c>
      <c r="O661" s="14">
        <f>IF($A661="","",$A661-WEEKDAY($A661,1)+1)</f>
        <v/>
      </c>
      <c r="P661" s="15">
        <f>IF($A661="","",IF($J661=INDEX(Outcomes,2),1,0))</f>
        <v/>
      </c>
      <c r="Q661" s="15">
        <f>IF($A661="","",IF(OR($J661=INDEX(Outcomes,2),$J661=INDEX(Outcomes,3)),1,0))</f>
        <v/>
      </c>
    </row>
    <row r="662">
      <c r="A662" s="12" t="n"/>
      <c r="B662" s="4" t="n"/>
      <c r="C662" s="4" t="n"/>
      <c r="D662" s="4" t="n"/>
      <c r="E662" s="4" t="n"/>
      <c r="F662" s="4" t="n"/>
      <c r="G662" s="4" t="n"/>
      <c r="H662" s="4" t="n"/>
      <c r="I662" s="4" t="n"/>
      <c r="J662" s="4" t="n"/>
      <c r="K662" s="12" t="n"/>
      <c r="L662" s="13" t="n"/>
      <c r="M662" s="7">
        <f>IF($A662="","",INDEX(DayNames,WEEKDAY($A662,2)))</f>
        <v/>
      </c>
      <c r="N662" s="7">
        <f>IF($A662="","",IF(AND($G662="نعم",$H662="نعم"),INDEX(Reminders,4),IF($G662="نعم",INDEX(Reminders,2),IF($H662="نعم",INDEX(Reminders,3),INDEX(Reminders,1)))))</f>
        <v/>
      </c>
      <c r="O662" s="14">
        <f>IF($A662="","",$A662-WEEKDAY($A662,1)+1)</f>
        <v/>
      </c>
      <c r="P662" s="15">
        <f>IF($A662="","",IF($J662=INDEX(Outcomes,2),1,0))</f>
        <v/>
      </c>
      <c r="Q662" s="15">
        <f>IF($A662="","",IF(OR($J662=INDEX(Outcomes,2),$J662=INDEX(Outcomes,3)),1,0))</f>
        <v/>
      </c>
    </row>
    <row r="663">
      <c r="A663" s="12" t="n"/>
      <c r="B663" s="4" t="n"/>
      <c r="C663" s="4" t="n"/>
      <c r="D663" s="4" t="n"/>
      <c r="E663" s="4" t="n"/>
      <c r="F663" s="4" t="n"/>
      <c r="G663" s="4" t="n"/>
      <c r="H663" s="4" t="n"/>
      <c r="I663" s="4" t="n"/>
      <c r="J663" s="4" t="n"/>
      <c r="K663" s="12" t="n"/>
      <c r="L663" s="13" t="n"/>
      <c r="M663" s="7">
        <f>IF($A663="","",INDEX(DayNames,WEEKDAY($A663,2)))</f>
        <v/>
      </c>
      <c r="N663" s="7">
        <f>IF($A663="","",IF(AND($G663="نعم",$H663="نعم"),INDEX(Reminders,4),IF($G663="نعم",INDEX(Reminders,2),IF($H663="نعم",INDEX(Reminders,3),INDEX(Reminders,1)))))</f>
        <v/>
      </c>
      <c r="O663" s="14">
        <f>IF($A663="","",$A663-WEEKDAY($A663,1)+1)</f>
        <v/>
      </c>
      <c r="P663" s="15">
        <f>IF($A663="","",IF($J663=INDEX(Outcomes,2),1,0))</f>
        <v/>
      </c>
      <c r="Q663" s="15">
        <f>IF($A663="","",IF(OR($J663=INDEX(Outcomes,2),$J663=INDEX(Outcomes,3)),1,0))</f>
        <v/>
      </c>
    </row>
    <row r="664">
      <c r="A664" s="12" t="n"/>
      <c r="B664" s="4" t="n"/>
      <c r="C664" s="4" t="n"/>
      <c r="D664" s="4" t="n"/>
      <c r="E664" s="4" t="n"/>
      <c r="F664" s="4" t="n"/>
      <c r="G664" s="4" t="n"/>
      <c r="H664" s="4" t="n"/>
      <c r="I664" s="4" t="n"/>
      <c r="J664" s="4" t="n"/>
      <c r="K664" s="12" t="n"/>
      <c r="L664" s="13" t="n"/>
      <c r="M664" s="7">
        <f>IF($A664="","",INDEX(DayNames,WEEKDAY($A664,2)))</f>
        <v/>
      </c>
      <c r="N664" s="7">
        <f>IF($A664="","",IF(AND($G664="نعم",$H664="نعم"),INDEX(Reminders,4),IF($G664="نعم",INDEX(Reminders,2),IF($H664="نعم",INDEX(Reminders,3),INDEX(Reminders,1)))))</f>
        <v/>
      </c>
      <c r="O664" s="14">
        <f>IF($A664="","",$A664-WEEKDAY($A664,1)+1)</f>
        <v/>
      </c>
      <c r="P664" s="15">
        <f>IF($A664="","",IF($J664=INDEX(Outcomes,2),1,0))</f>
        <v/>
      </c>
      <c r="Q664" s="15">
        <f>IF($A664="","",IF(OR($J664=INDEX(Outcomes,2),$J664=INDEX(Outcomes,3)),1,0))</f>
        <v/>
      </c>
    </row>
    <row r="665">
      <c r="A665" s="12" t="n"/>
      <c r="B665" s="4" t="n"/>
      <c r="C665" s="4" t="n"/>
      <c r="D665" s="4" t="n"/>
      <c r="E665" s="4" t="n"/>
      <c r="F665" s="4" t="n"/>
      <c r="G665" s="4" t="n"/>
      <c r="H665" s="4" t="n"/>
      <c r="I665" s="4" t="n"/>
      <c r="J665" s="4" t="n"/>
      <c r="K665" s="12" t="n"/>
      <c r="L665" s="13" t="n"/>
      <c r="M665" s="7">
        <f>IF($A665="","",INDEX(DayNames,WEEKDAY($A665,2)))</f>
        <v/>
      </c>
      <c r="N665" s="7">
        <f>IF($A665="","",IF(AND($G665="نعم",$H665="نعم"),INDEX(Reminders,4),IF($G665="نعم",INDEX(Reminders,2),IF($H665="نعم",INDEX(Reminders,3),INDEX(Reminders,1)))))</f>
        <v/>
      </c>
      <c r="O665" s="14">
        <f>IF($A665="","",$A665-WEEKDAY($A665,1)+1)</f>
        <v/>
      </c>
      <c r="P665" s="15">
        <f>IF($A665="","",IF($J665=INDEX(Outcomes,2),1,0))</f>
        <v/>
      </c>
      <c r="Q665" s="15">
        <f>IF($A665="","",IF(OR($J665=INDEX(Outcomes,2),$J665=INDEX(Outcomes,3)),1,0))</f>
        <v/>
      </c>
    </row>
    <row r="666">
      <c r="A666" s="12" t="n"/>
      <c r="B666" s="4" t="n"/>
      <c r="C666" s="4" t="n"/>
      <c r="D666" s="4" t="n"/>
      <c r="E666" s="4" t="n"/>
      <c r="F666" s="4" t="n"/>
      <c r="G666" s="4" t="n"/>
      <c r="H666" s="4" t="n"/>
      <c r="I666" s="4" t="n"/>
      <c r="J666" s="4" t="n"/>
      <c r="K666" s="12" t="n"/>
      <c r="L666" s="13" t="n"/>
      <c r="M666" s="7">
        <f>IF($A666="","",INDEX(DayNames,WEEKDAY($A666,2)))</f>
        <v/>
      </c>
      <c r="N666" s="7">
        <f>IF($A666="","",IF(AND($G666="نعم",$H666="نعم"),INDEX(Reminders,4),IF($G666="نعم",INDEX(Reminders,2),IF($H666="نعم",INDEX(Reminders,3),INDEX(Reminders,1)))))</f>
        <v/>
      </c>
      <c r="O666" s="14">
        <f>IF($A666="","",$A666-WEEKDAY($A666,1)+1)</f>
        <v/>
      </c>
      <c r="P666" s="15">
        <f>IF($A666="","",IF($J666=INDEX(Outcomes,2),1,0))</f>
        <v/>
      </c>
      <c r="Q666" s="15">
        <f>IF($A666="","",IF(OR($J666=INDEX(Outcomes,2),$J666=INDEX(Outcomes,3)),1,0))</f>
        <v/>
      </c>
    </row>
    <row r="667">
      <c r="A667" s="12" t="n"/>
      <c r="B667" s="4" t="n"/>
      <c r="C667" s="4" t="n"/>
      <c r="D667" s="4" t="n"/>
      <c r="E667" s="4" t="n"/>
      <c r="F667" s="4" t="n"/>
      <c r="G667" s="4" t="n"/>
      <c r="H667" s="4" t="n"/>
      <c r="I667" s="4" t="n"/>
      <c r="J667" s="4" t="n"/>
      <c r="K667" s="12" t="n"/>
      <c r="L667" s="13" t="n"/>
      <c r="M667" s="7">
        <f>IF($A667="","",INDEX(DayNames,WEEKDAY($A667,2)))</f>
        <v/>
      </c>
      <c r="N667" s="7">
        <f>IF($A667="","",IF(AND($G667="نعم",$H667="نعم"),INDEX(Reminders,4),IF($G667="نعم",INDEX(Reminders,2),IF($H667="نعم",INDEX(Reminders,3),INDEX(Reminders,1)))))</f>
        <v/>
      </c>
      <c r="O667" s="14">
        <f>IF($A667="","",$A667-WEEKDAY($A667,1)+1)</f>
        <v/>
      </c>
      <c r="P667" s="15">
        <f>IF($A667="","",IF($J667=INDEX(Outcomes,2),1,0))</f>
        <v/>
      </c>
      <c r="Q667" s="15">
        <f>IF($A667="","",IF(OR($J667=INDEX(Outcomes,2),$J667=INDEX(Outcomes,3)),1,0))</f>
        <v/>
      </c>
    </row>
    <row r="668">
      <c r="A668" s="12" t="n"/>
      <c r="B668" s="4" t="n"/>
      <c r="C668" s="4" t="n"/>
      <c r="D668" s="4" t="n"/>
      <c r="E668" s="4" t="n"/>
      <c r="F668" s="4" t="n"/>
      <c r="G668" s="4" t="n"/>
      <c r="H668" s="4" t="n"/>
      <c r="I668" s="4" t="n"/>
      <c r="J668" s="4" t="n"/>
      <c r="K668" s="12" t="n"/>
      <c r="L668" s="13" t="n"/>
      <c r="M668" s="7">
        <f>IF($A668="","",INDEX(DayNames,WEEKDAY($A668,2)))</f>
        <v/>
      </c>
      <c r="N668" s="7">
        <f>IF($A668="","",IF(AND($G668="نعم",$H668="نعم"),INDEX(Reminders,4),IF($G668="نعم",INDEX(Reminders,2),IF($H668="نعم",INDEX(Reminders,3),INDEX(Reminders,1)))))</f>
        <v/>
      </c>
      <c r="O668" s="14">
        <f>IF($A668="","",$A668-WEEKDAY($A668,1)+1)</f>
        <v/>
      </c>
      <c r="P668" s="15">
        <f>IF($A668="","",IF($J668=INDEX(Outcomes,2),1,0))</f>
        <v/>
      </c>
      <c r="Q668" s="15">
        <f>IF($A668="","",IF(OR($J668=INDEX(Outcomes,2),$J668=INDEX(Outcomes,3)),1,0))</f>
        <v/>
      </c>
    </row>
    <row r="669">
      <c r="A669" s="12" t="n"/>
      <c r="B669" s="4" t="n"/>
      <c r="C669" s="4" t="n"/>
      <c r="D669" s="4" t="n"/>
      <c r="E669" s="4" t="n"/>
      <c r="F669" s="4" t="n"/>
      <c r="G669" s="4" t="n"/>
      <c r="H669" s="4" t="n"/>
      <c r="I669" s="4" t="n"/>
      <c r="J669" s="4" t="n"/>
      <c r="K669" s="12" t="n"/>
      <c r="L669" s="13" t="n"/>
      <c r="M669" s="7">
        <f>IF($A669="","",INDEX(DayNames,WEEKDAY($A669,2)))</f>
        <v/>
      </c>
      <c r="N669" s="7">
        <f>IF($A669="","",IF(AND($G669="نعم",$H669="نعم"),INDEX(Reminders,4),IF($G669="نعم",INDEX(Reminders,2),IF($H669="نعم",INDEX(Reminders,3),INDEX(Reminders,1)))))</f>
        <v/>
      </c>
      <c r="O669" s="14">
        <f>IF($A669="","",$A669-WEEKDAY($A669,1)+1)</f>
        <v/>
      </c>
      <c r="P669" s="15">
        <f>IF($A669="","",IF($J669=INDEX(Outcomes,2),1,0))</f>
        <v/>
      </c>
      <c r="Q669" s="15">
        <f>IF($A669="","",IF(OR($J669=INDEX(Outcomes,2),$J669=INDEX(Outcomes,3)),1,0))</f>
        <v/>
      </c>
    </row>
    <row r="670">
      <c r="A670" s="12" t="n"/>
      <c r="B670" s="4" t="n"/>
      <c r="C670" s="4" t="n"/>
      <c r="D670" s="4" t="n"/>
      <c r="E670" s="4" t="n"/>
      <c r="F670" s="4" t="n"/>
      <c r="G670" s="4" t="n"/>
      <c r="H670" s="4" t="n"/>
      <c r="I670" s="4" t="n"/>
      <c r="J670" s="4" t="n"/>
      <c r="K670" s="12" t="n"/>
      <c r="L670" s="13" t="n"/>
      <c r="M670" s="7">
        <f>IF($A670="","",INDEX(DayNames,WEEKDAY($A670,2)))</f>
        <v/>
      </c>
      <c r="N670" s="7">
        <f>IF($A670="","",IF(AND($G670="نعم",$H670="نعم"),INDEX(Reminders,4),IF($G670="نعم",INDEX(Reminders,2),IF($H670="نعم",INDEX(Reminders,3),INDEX(Reminders,1)))))</f>
        <v/>
      </c>
      <c r="O670" s="14">
        <f>IF($A670="","",$A670-WEEKDAY($A670,1)+1)</f>
        <v/>
      </c>
      <c r="P670" s="15">
        <f>IF($A670="","",IF($J670=INDEX(Outcomes,2),1,0))</f>
        <v/>
      </c>
      <c r="Q670" s="15">
        <f>IF($A670="","",IF(OR($J670=INDEX(Outcomes,2),$J670=INDEX(Outcomes,3)),1,0))</f>
        <v/>
      </c>
    </row>
    <row r="671">
      <c r="A671" s="12" t="n"/>
      <c r="B671" s="4" t="n"/>
      <c r="C671" s="4" t="n"/>
      <c r="D671" s="4" t="n"/>
      <c r="E671" s="4" t="n"/>
      <c r="F671" s="4" t="n"/>
      <c r="G671" s="4" t="n"/>
      <c r="H671" s="4" t="n"/>
      <c r="I671" s="4" t="n"/>
      <c r="J671" s="4" t="n"/>
      <c r="K671" s="12" t="n"/>
      <c r="L671" s="13" t="n"/>
      <c r="M671" s="7">
        <f>IF($A671="","",INDEX(DayNames,WEEKDAY($A671,2)))</f>
        <v/>
      </c>
      <c r="N671" s="7">
        <f>IF($A671="","",IF(AND($G671="نعم",$H671="نعم"),INDEX(Reminders,4),IF($G671="نعم",INDEX(Reminders,2),IF($H671="نعم",INDEX(Reminders,3),INDEX(Reminders,1)))))</f>
        <v/>
      </c>
      <c r="O671" s="14">
        <f>IF($A671="","",$A671-WEEKDAY($A671,1)+1)</f>
        <v/>
      </c>
      <c r="P671" s="15">
        <f>IF($A671="","",IF($J671=INDEX(Outcomes,2),1,0))</f>
        <v/>
      </c>
      <c r="Q671" s="15">
        <f>IF($A671="","",IF(OR($J671=INDEX(Outcomes,2),$J671=INDEX(Outcomes,3)),1,0))</f>
        <v/>
      </c>
    </row>
    <row r="672">
      <c r="A672" s="12" t="n"/>
      <c r="B672" s="4" t="n"/>
      <c r="C672" s="4" t="n"/>
      <c r="D672" s="4" t="n"/>
      <c r="E672" s="4" t="n"/>
      <c r="F672" s="4" t="n"/>
      <c r="G672" s="4" t="n"/>
      <c r="H672" s="4" t="n"/>
      <c r="I672" s="4" t="n"/>
      <c r="J672" s="4" t="n"/>
      <c r="K672" s="12" t="n"/>
      <c r="L672" s="13" t="n"/>
      <c r="M672" s="7">
        <f>IF($A672="","",INDEX(DayNames,WEEKDAY($A672,2)))</f>
        <v/>
      </c>
      <c r="N672" s="7">
        <f>IF($A672="","",IF(AND($G672="نعم",$H672="نعم"),INDEX(Reminders,4),IF($G672="نعم",INDEX(Reminders,2),IF($H672="نعم",INDEX(Reminders,3),INDEX(Reminders,1)))))</f>
        <v/>
      </c>
      <c r="O672" s="14">
        <f>IF($A672="","",$A672-WEEKDAY($A672,1)+1)</f>
        <v/>
      </c>
      <c r="P672" s="15">
        <f>IF($A672="","",IF($J672=INDEX(Outcomes,2),1,0))</f>
        <v/>
      </c>
      <c r="Q672" s="15">
        <f>IF($A672="","",IF(OR($J672=INDEX(Outcomes,2),$J672=INDEX(Outcomes,3)),1,0))</f>
        <v/>
      </c>
    </row>
    <row r="673">
      <c r="A673" s="12" t="n"/>
      <c r="B673" s="4" t="n"/>
      <c r="C673" s="4" t="n"/>
      <c r="D673" s="4" t="n"/>
      <c r="E673" s="4" t="n"/>
      <c r="F673" s="4" t="n"/>
      <c r="G673" s="4" t="n"/>
      <c r="H673" s="4" t="n"/>
      <c r="I673" s="4" t="n"/>
      <c r="J673" s="4" t="n"/>
      <c r="K673" s="12" t="n"/>
      <c r="L673" s="13" t="n"/>
      <c r="M673" s="7">
        <f>IF($A673="","",INDEX(DayNames,WEEKDAY($A673,2)))</f>
        <v/>
      </c>
      <c r="N673" s="7">
        <f>IF($A673="","",IF(AND($G673="نعم",$H673="نعم"),INDEX(Reminders,4),IF($G673="نعم",INDEX(Reminders,2),IF($H673="نعم",INDEX(Reminders,3),INDEX(Reminders,1)))))</f>
        <v/>
      </c>
      <c r="O673" s="14">
        <f>IF($A673="","",$A673-WEEKDAY($A673,1)+1)</f>
        <v/>
      </c>
      <c r="P673" s="15">
        <f>IF($A673="","",IF($J673=INDEX(Outcomes,2),1,0))</f>
        <v/>
      </c>
      <c r="Q673" s="15">
        <f>IF($A673="","",IF(OR($J673=INDEX(Outcomes,2),$J673=INDEX(Outcomes,3)),1,0))</f>
        <v/>
      </c>
    </row>
    <row r="674">
      <c r="A674" s="12" t="n"/>
      <c r="B674" s="4" t="n"/>
      <c r="C674" s="4" t="n"/>
      <c r="D674" s="4" t="n"/>
      <c r="E674" s="4" t="n"/>
      <c r="F674" s="4" t="n"/>
      <c r="G674" s="4" t="n"/>
      <c r="H674" s="4" t="n"/>
      <c r="I674" s="4" t="n"/>
      <c r="J674" s="4" t="n"/>
      <c r="K674" s="12" t="n"/>
      <c r="L674" s="13" t="n"/>
      <c r="M674" s="7">
        <f>IF($A674="","",INDEX(DayNames,WEEKDAY($A674,2)))</f>
        <v/>
      </c>
      <c r="N674" s="7">
        <f>IF($A674="","",IF(AND($G674="نعم",$H674="نعم"),INDEX(Reminders,4),IF($G674="نعم",INDEX(Reminders,2),IF($H674="نعم",INDEX(Reminders,3),INDEX(Reminders,1)))))</f>
        <v/>
      </c>
      <c r="O674" s="14">
        <f>IF($A674="","",$A674-WEEKDAY($A674,1)+1)</f>
        <v/>
      </c>
      <c r="P674" s="15">
        <f>IF($A674="","",IF($J674=INDEX(Outcomes,2),1,0))</f>
        <v/>
      </c>
      <c r="Q674" s="15">
        <f>IF($A674="","",IF(OR($J674=INDEX(Outcomes,2),$J674=INDEX(Outcomes,3)),1,0))</f>
        <v/>
      </c>
    </row>
    <row r="675">
      <c r="A675" s="12" t="n"/>
      <c r="B675" s="4" t="n"/>
      <c r="C675" s="4" t="n"/>
      <c r="D675" s="4" t="n"/>
      <c r="E675" s="4" t="n"/>
      <c r="F675" s="4" t="n"/>
      <c r="G675" s="4" t="n"/>
      <c r="H675" s="4" t="n"/>
      <c r="I675" s="4" t="n"/>
      <c r="J675" s="4" t="n"/>
      <c r="K675" s="12" t="n"/>
      <c r="L675" s="13" t="n"/>
      <c r="M675" s="7">
        <f>IF($A675="","",INDEX(DayNames,WEEKDAY($A675,2)))</f>
        <v/>
      </c>
      <c r="N675" s="7">
        <f>IF($A675="","",IF(AND($G675="نعم",$H675="نعم"),INDEX(Reminders,4),IF($G675="نعم",INDEX(Reminders,2),IF($H675="نعم",INDEX(Reminders,3),INDEX(Reminders,1)))))</f>
        <v/>
      </c>
      <c r="O675" s="14">
        <f>IF($A675="","",$A675-WEEKDAY($A675,1)+1)</f>
        <v/>
      </c>
      <c r="P675" s="15">
        <f>IF($A675="","",IF($J675=INDEX(Outcomes,2),1,0))</f>
        <v/>
      </c>
      <c r="Q675" s="15">
        <f>IF($A675="","",IF(OR($J675=INDEX(Outcomes,2),$J675=INDEX(Outcomes,3)),1,0))</f>
        <v/>
      </c>
    </row>
    <row r="676">
      <c r="A676" s="12" t="n"/>
      <c r="B676" s="4" t="n"/>
      <c r="C676" s="4" t="n"/>
      <c r="D676" s="4" t="n"/>
      <c r="E676" s="4" t="n"/>
      <c r="F676" s="4" t="n"/>
      <c r="G676" s="4" t="n"/>
      <c r="H676" s="4" t="n"/>
      <c r="I676" s="4" t="n"/>
      <c r="J676" s="4" t="n"/>
      <c r="K676" s="12" t="n"/>
      <c r="L676" s="13" t="n"/>
      <c r="M676" s="7">
        <f>IF($A676="","",INDEX(DayNames,WEEKDAY($A676,2)))</f>
        <v/>
      </c>
      <c r="N676" s="7">
        <f>IF($A676="","",IF(AND($G676="نعم",$H676="نعم"),INDEX(Reminders,4),IF($G676="نعم",INDEX(Reminders,2),IF($H676="نعم",INDEX(Reminders,3),INDEX(Reminders,1)))))</f>
        <v/>
      </c>
      <c r="O676" s="14">
        <f>IF($A676="","",$A676-WEEKDAY($A676,1)+1)</f>
        <v/>
      </c>
      <c r="P676" s="15">
        <f>IF($A676="","",IF($J676=INDEX(Outcomes,2),1,0))</f>
        <v/>
      </c>
      <c r="Q676" s="15">
        <f>IF($A676="","",IF(OR($J676=INDEX(Outcomes,2),$J676=INDEX(Outcomes,3)),1,0))</f>
        <v/>
      </c>
    </row>
    <row r="677">
      <c r="A677" s="12" t="n"/>
      <c r="B677" s="4" t="n"/>
      <c r="C677" s="4" t="n"/>
      <c r="D677" s="4" t="n"/>
      <c r="E677" s="4" t="n"/>
      <c r="F677" s="4" t="n"/>
      <c r="G677" s="4" t="n"/>
      <c r="H677" s="4" t="n"/>
      <c r="I677" s="4" t="n"/>
      <c r="J677" s="4" t="n"/>
      <c r="K677" s="12" t="n"/>
      <c r="L677" s="13" t="n"/>
      <c r="M677" s="7">
        <f>IF($A677="","",INDEX(DayNames,WEEKDAY($A677,2)))</f>
        <v/>
      </c>
      <c r="N677" s="7">
        <f>IF($A677="","",IF(AND($G677="نعم",$H677="نعم"),INDEX(Reminders,4),IF($G677="نعم",INDEX(Reminders,2),IF($H677="نعم",INDEX(Reminders,3),INDEX(Reminders,1)))))</f>
        <v/>
      </c>
      <c r="O677" s="14">
        <f>IF($A677="","",$A677-WEEKDAY($A677,1)+1)</f>
        <v/>
      </c>
      <c r="P677" s="15">
        <f>IF($A677="","",IF($J677=INDEX(Outcomes,2),1,0))</f>
        <v/>
      </c>
      <c r="Q677" s="15">
        <f>IF($A677="","",IF(OR($J677=INDEX(Outcomes,2),$J677=INDEX(Outcomes,3)),1,0))</f>
        <v/>
      </c>
    </row>
    <row r="678">
      <c r="A678" s="12" t="n"/>
      <c r="B678" s="4" t="n"/>
      <c r="C678" s="4" t="n"/>
      <c r="D678" s="4" t="n"/>
      <c r="E678" s="4" t="n"/>
      <c r="F678" s="4" t="n"/>
      <c r="G678" s="4" t="n"/>
      <c r="H678" s="4" t="n"/>
      <c r="I678" s="4" t="n"/>
      <c r="J678" s="4" t="n"/>
      <c r="K678" s="12" t="n"/>
      <c r="L678" s="13" t="n"/>
      <c r="M678" s="7">
        <f>IF($A678="","",INDEX(DayNames,WEEKDAY($A678,2)))</f>
        <v/>
      </c>
      <c r="N678" s="7">
        <f>IF($A678="","",IF(AND($G678="نعم",$H678="نعم"),INDEX(Reminders,4),IF($G678="نعم",INDEX(Reminders,2),IF($H678="نعم",INDEX(Reminders,3),INDEX(Reminders,1)))))</f>
        <v/>
      </c>
      <c r="O678" s="14">
        <f>IF($A678="","",$A678-WEEKDAY($A678,1)+1)</f>
        <v/>
      </c>
      <c r="P678" s="15">
        <f>IF($A678="","",IF($J678=INDEX(Outcomes,2),1,0))</f>
        <v/>
      </c>
      <c r="Q678" s="15">
        <f>IF($A678="","",IF(OR($J678=INDEX(Outcomes,2),$J678=INDEX(Outcomes,3)),1,0))</f>
        <v/>
      </c>
    </row>
    <row r="679">
      <c r="A679" s="12" t="n"/>
      <c r="B679" s="4" t="n"/>
      <c r="C679" s="4" t="n"/>
      <c r="D679" s="4" t="n"/>
      <c r="E679" s="4" t="n"/>
      <c r="F679" s="4" t="n"/>
      <c r="G679" s="4" t="n"/>
      <c r="H679" s="4" t="n"/>
      <c r="I679" s="4" t="n"/>
      <c r="J679" s="4" t="n"/>
      <c r="K679" s="12" t="n"/>
      <c r="L679" s="13" t="n"/>
      <c r="M679" s="7">
        <f>IF($A679="","",INDEX(DayNames,WEEKDAY($A679,2)))</f>
        <v/>
      </c>
      <c r="N679" s="7">
        <f>IF($A679="","",IF(AND($G679="نعم",$H679="نعم"),INDEX(Reminders,4),IF($G679="نعم",INDEX(Reminders,2),IF($H679="نعم",INDEX(Reminders,3),INDEX(Reminders,1)))))</f>
        <v/>
      </c>
      <c r="O679" s="14">
        <f>IF($A679="","",$A679-WEEKDAY($A679,1)+1)</f>
        <v/>
      </c>
      <c r="P679" s="15">
        <f>IF($A679="","",IF($J679=INDEX(Outcomes,2),1,0))</f>
        <v/>
      </c>
      <c r="Q679" s="15">
        <f>IF($A679="","",IF(OR($J679=INDEX(Outcomes,2),$J679=INDEX(Outcomes,3)),1,0))</f>
        <v/>
      </c>
    </row>
    <row r="680">
      <c r="A680" s="12" t="n"/>
      <c r="B680" s="4" t="n"/>
      <c r="C680" s="4" t="n"/>
      <c r="D680" s="4" t="n"/>
      <c r="E680" s="4" t="n"/>
      <c r="F680" s="4" t="n"/>
      <c r="G680" s="4" t="n"/>
      <c r="H680" s="4" t="n"/>
      <c r="I680" s="4" t="n"/>
      <c r="J680" s="4" t="n"/>
      <c r="K680" s="12" t="n"/>
      <c r="L680" s="13" t="n"/>
      <c r="M680" s="7">
        <f>IF($A680="","",INDEX(DayNames,WEEKDAY($A680,2)))</f>
        <v/>
      </c>
      <c r="N680" s="7">
        <f>IF($A680="","",IF(AND($G680="نعم",$H680="نعم"),INDEX(Reminders,4),IF($G680="نعم",INDEX(Reminders,2),IF($H680="نعم",INDEX(Reminders,3),INDEX(Reminders,1)))))</f>
        <v/>
      </c>
      <c r="O680" s="14">
        <f>IF($A680="","",$A680-WEEKDAY($A680,1)+1)</f>
        <v/>
      </c>
      <c r="P680" s="15">
        <f>IF($A680="","",IF($J680=INDEX(Outcomes,2),1,0))</f>
        <v/>
      </c>
      <c r="Q680" s="15">
        <f>IF($A680="","",IF(OR($J680=INDEX(Outcomes,2),$J680=INDEX(Outcomes,3)),1,0))</f>
        <v/>
      </c>
    </row>
    <row r="681">
      <c r="A681" s="12" t="n"/>
      <c r="B681" s="4" t="n"/>
      <c r="C681" s="4" t="n"/>
      <c r="D681" s="4" t="n"/>
      <c r="E681" s="4" t="n"/>
      <c r="F681" s="4" t="n"/>
      <c r="G681" s="4" t="n"/>
      <c r="H681" s="4" t="n"/>
      <c r="I681" s="4" t="n"/>
      <c r="J681" s="4" t="n"/>
      <c r="K681" s="12" t="n"/>
      <c r="L681" s="13" t="n"/>
      <c r="M681" s="7">
        <f>IF($A681="","",INDEX(DayNames,WEEKDAY($A681,2)))</f>
        <v/>
      </c>
      <c r="N681" s="7">
        <f>IF($A681="","",IF(AND($G681="نعم",$H681="نعم"),INDEX(Reminders,4),IF($G681="نعم",INDEX(Reminders,2),IF($H681="نعم",INDEX(Reminders,3),INDEX(Reminders,1)))))</f>
        <v/>
      </c>
      <c r="O681" s="14">
        <f>IF($A681="","",$A681-WEEKDAY($A681,1)+1)</f>
        <v/>
      </c>
      <c r="P681" s="15">
        <f>IF($A681="","",IF($J681=INDEX(Outcomes,2),1,0))</f>
        <v/>
      </c>
      <c r="Q681" s="15">
        <f>IF($A681="","",IF(OR($J681=INDEX(Outcomes,2),$J681=INDEX(Outcomes,3)),1,0))</f>
        <v/>
      </c>
    </row>
    <row r="682">
      <c r="A682" s="12" t="n"/>
      <c r="B682" s="4" t="n"/>
      <c r="C682" s="4" t="n"/>
      <c r="D682" s="4" t="n"/>
      <c r="E682" s="4" t="n"/>
      <c r="F682" s="4" t="n"/>
      <c r="G682" s="4" t="n"/>
      <c r="H682" s="4" t="n"/>
      <c r="I682" s="4" t="n"/>
      <c r="J682" s="4" t="n"/>
      <c r="K682" s="12" t="n"/>
      <c r="L682" s="13" t="n"/>
      <c r="M682" s="7">
        <f>IF($A682="","",INDEX(DayNames,WEEKDAY($A682,2)))</f>
        <v/>
      </c>
      <c r="N682" s="7">
        <f>IF($A682="","",IF(AND($G682="نعم",$H682="نعم"),INDEX(Reminders,4),IF($G682="نعم",INDEX(Reminders,2),IF($H682="نعم",INDEX(Reminders,3),INDEX(Reminders,1)))))</f>
        <v/>
      </c>
      <c r="O682" s="14">
        <f>IF($A682="","",$A682-WEEKDAY($A682,1)+1)</f>
        <v/>
      </c>
      <c r="P682" s="15">
        <f>IF($A682="","",IF($J682=INDEX(Outcomes,2),1,0))</f>
        <v/>
      </c>
      <c r="Q682" s="15">
        <f>IF($A682="","",IF(OR($J682=INDEX(Outcomes,2),$J682=INDEX(Outcomes,3)),1,0))</f>
        <v/>
      </c>
    </row>
    <row r="683">
      <c r="A683" s="12" t="n"/>
      <c r="B683" s="4" t="n"/>
      <c r="C683" s="4" t="n"/>
      <c r="D683" s="4" t="n"/>
      <c r="E683" s="4" t="n"/>
      <c r="F683" s="4" t="n"/>
      <c r="G683" s="4" t="n"/>
      <c r="H683" s="4" t="n"/>
      <c r="I683" s="4" t="n"/>
      <c r="J683" s="4" t="n"/>
      <c r="K683" s="12" t="n"/>
      <c r="L683" s="13" t="n"/>
      <c r="M683" s="7">
        <f>IF($A683="","",INDEX(DayNames,WEEKDAY($A683,2)))</f>
        <v/>
      </c>
      <c r="N683" s="7">
        <f>IF($A683="","",IF(AND($G683="نعم",$H683="نعم"),INDEX(Reminders,4),IF($G683="نعم",INDEX(Reminders,2),IF($H683="نعم",INDEX(Reminders,3),INDEX(Reminders,1)))))</f>
        <v/>
      </c>
      <c r="O683" s="14">
        <f>IF($A683="","",$A683-WEEKDAY($A683,1)+1)</f>
        <v/>
      </c>
      <c r="P683" s="15">
        <f>IF($A683="","",IF($J683=INDEX(Outcomes,2),1,0))</f>
        <v/>
      </c>
      <c r="Q683" s="15">
        <f>IF($A683="","",IF(OR($J683=INDEX(Outcomes,2),$J683=INDEX(Outcomes,3)),1,0))</f>
        <v/>
      </c>
    </row>
    <row r="684">
      <c r="A684" s="12" t="n"/>
      <c r="B684" s="4" t="n"/>
      <c r="C684" s="4" t="n"/>
      <c r="D684" s="4" t="n"/>
      <c r="E684" s="4" t="n"/>
      <c r="F684" s="4" t="n"/>
      <c r="G684" s="4" t="n"/>
      <c r="H684" s="4" t="n"/>
      <c r="I684" s="4" t="n"/>
      <c r="J684" s="4" t="n"/>
      <c r="K684" s="12" t="n"/>
      <c r="L684" s="13" t="n"/>
      <c r="M684" s="7">
        <f>IF($A684="","",INDEX(DayNames,WEEKDAY($A684,2)))</f>
        <v/>
      </c>
      <c r="N684" s="7">
        <f>IF($A684="","",IF(AND($G684="نعم",$H684="نعم"),INDEX(Reminders,4),IF($G684="نعم",INDEX(Reminders,2),IF($H684="نعم",INDEX(Reminders,3),INDEX(Reminders,1)))))</f>
        <v/>
      </c>
      <c r="O684" s="14">
        <f>IF($A684="","",$A684-WEEKDAY($A684,1)+1)</f>
        <v/>
      </c>
      <c r="P684" s="15">
        <f>IF($A684="","",IF($J684=INDEX(Outcomes,2),1,0))</f>
        <v/>
      </c>
      <c r="Q684" s="15">
        <f>IF($A684="","",IF(OR($J684=INDEX(Outcomes,2),$J684=INDEX(Outcomes,3)),1,0))</f>
        <v/>
      </c>
    </row>
    <row r="685">
      <c r="A685" s="12" t="n"/>
      <c r="B685" s="4" t="n"/>
      <c r="C685" s="4" t="n"/>
      <c r="D685" s="4" t="n"/>
      <c r="E685" s="4" t="n"/>
      <c r="F685" s="4" t="n"/>
      <c r="G685" s="4" t="n"/>
      <c r="H685" s="4" t="n"/>
      <c r="I685" s="4" t="n"/>
      <c r="J685" s="4" t="n"/>
      <c r="K685" s="12" t="n"/>
      <c r="L685" s="13" t="n"/>
      <c r="M685" s="7">
        <f>IF($A685="","",INDEX(DayNames,WEEKDAY($A685,2)))</f>
        <v/>
      </c>
      <c r="N685" s="7">
        <f>IF($A685="","",IF(AND($G685="نعم",$H685="نعم"),INDEX(Reminders,4),IF($G685="نعم",INDEX(Reminders,2),IF($H685="نعم",INDEX(Reminders,3),INDEX(Reminders,1)))))</f>
        <v/>
      </c>
      <c r="O685" s="14">
        <f>IF($A685="","",$A685-WEEKDAY($A685,1)+1)</f>
        <v/>
      </c>
      <c r="P685" s="15">
        <f>IF($A685="","",IF($J685=INDEX(Outcomes,2),1,0))</f>
        <v/>
      </c>
      <c r="Q685" s="15">
        <f>IF($A685="","",IF(OR($J685=INDEX(Outcomes,2),$J685=INDEX(Outcomes,3)),1,0))</f>
        <v/>
      </c>
    </row>
    <row r="686">
      <c r="A686" s="12" t="n"/>
      <c r="B686" s="4" t="n"/>
      <c r="C686" s="4" t="n"/>
      <c r="D686" s="4" t="n"/>
      <c r="E686" s="4" t="n"/>
      <c r="F686" s="4" t="n"/>
      <c r="G686" s="4" t="n"/>
      <c r="H686" s="4" t="n"/>
      <c r="I686" s="4" t="n"/>
      <c r="J686" s="4" t="n"/>
      <c r="K686" s="12" t="n"/>
      <c r="L686" s="13" t="n"/>
      <c r="M686" s="7">
        <f>IF($A686="","",INDEX(DayNames,WEEKDAY($A686,2)))</f>
        <v/>
      </c>
      <c r="N686" s="7">
        <f>IF($A686="","",IF(AND($G686="نعم",$H686="نعم"),INDEX(Reminders,4),IF($G686="نعم",INDEX(Reminders,2),IF($H686="نعم",INDEX(Reminders,3),INDEX(Reminders,1)))))</f>
        <v/>
      </c>
      <c r="O686" s="14">
        <f>IF($A686="","",$A686-WEEKDAY($A686,1)+1)</f>
        <v/>
      </c>
      <c r="P686" s="15">
        <f>IF($A686="","",IF($J686=INDEX(Outcomes,2),1,0))</f>
        <v/>
      </c>
      <c r="Q686" s="15">
        <f>IF($A686="","",IF(OR($J686=INDEX(Outcomes,2),$J686=INDEX(Outcomes,3)),1,0))</f>
        <v/>
      </c>
    </row>
    <row r="687">
      <c r="A687" s="12" t="n"/>
      <c r="B687" s="4" t="n"/>
      <c r="C687" s="4" t="n"/>
      <c r="D687" s="4" t="n"/>
      <c r="E687" s="4" t="n"/>
      <c r="F687" s="4" t="n"/>
      <c r="G687" s="4" t="n"/>
      <c r="H687" s="4" t="n"/>
      <c r="I687" s="4" t="n"/>
      <c r="J687" s="4" t="n"/>
      <c r="K687" s="12" t="n"/>
      <c r="L687" s="13" t="n"/>
      <c r="M687" s="7">
        <f>IF($A687="","",INDEX(DayNames,WEEKDAY($A687,2)))</f>
        <v/>
      </c>
      <c r="N687" s="7">
        <f>IF($A687="","",IF(AND($G687="نعم",$H687="نعم"),INDEX(Reminders,4),IF($G687="نعم",INDEX(Reminders,2),IF($H687="نعم",INDEX(Reminders,3),INDEX(Reminders,1)))))</f>
        <v/>
      </c>
      <c r="O687" s="14">
        <f>IF($A687="","",$A687-WEEKDAY($A687,1)+1)</f>
        <v/>
      </c>
      <c r="P687" s="15">
        <f>IF($A687="","",IF($J687=INDEX(Outcomes,2),1,0))</f>
        <v/>
      </c>
      <c r="Q687" s="15">
        <f>IF($A687="","",IF(OR($J687=INDEX(Outcomes,2),$J687=INDEX(Outcomes,3)),1,0))</f>
        <v/>
      </c>
    </row>
    <row r="688">
      <c r="A688" s="12" t="n"/>
      <c r="B688" s="4" t="n"/>
      <c r="C688" s="4" t="n"/>
      <c r="D688" s="4" t="n"/>
      <c r="E688" s="4" t="n"/>
      <c r="F688" s="4" t="n"/>
      <c r="G688" s="4" t="n"/>
      <c r="H688" s="4" t="n"/>
      <c r="I688" s="4" t="n"/>
      <c r="J688" s="4" t="n"/>
      <c r="K688" s="12" t="n"/>
      <c r="L688" s="13" t="n"/>
      <c r="M688" s="7">
        <f>IF($A688="","",INDEX(DayNames,WEEKDAY($A688,2)))</f>
        <v/>
      </c>
      <c r="N688" s="7">
        <f>IF($A688="","",IF(AND($G688="نعم",$H688="نعم"),INDEX(Reminders,4),IF($G688="نعم",INDEX(Reminders,2),IF($H688="نعم",INDEX(Reminders,3),INDEX(Reminders,1)))))</f>
        <v/>
      </c>
      <c r="O688" s="14">
        <f>IF($A688="","",$A688-WEEKDAY($A688,1)+1)</f>
        <v/>
      </c>
      <c r="P688" s="15">
        <f>IF($A688="","",IF($J688=INDEX(Outcomes,2),1,0))</f>
        <v/>
      </c>
      <c r="Q688" s="15">
        <f>IF($A688="","",IF(OR($J688=INDEX(Outcomes,2),$J688=INDEX(Outcomes,3)),1,0))</f>
        <v/>
      </c>
    </row>
    <row r="689">
      <c r="A689" s="12" t="n"/>
      <c r="B689" s="4" t="n"/>
      <c r="C689" s="4" t="n"/>
      <c r="D689" s="4" t="n"/>
      <c r="E689" s="4" t="n"/>
      <c r="F689" s="4" t="n"/>
      <c r="G689" s="4" t="n"/>
      <c r="H689" s="4" t="n"/>
      <c r="I689" s="4" t="n"/>
      <c r="J689" s="4" t="n"/>
      <c r="K689" s="12" t="n"/>
      <c r="L689" s="13" t="n"/>
      <c r="M689" s="7">
        <f>IF($A689="","",INDEX(DayNames,WEEKDAY($A689,2)))</f>
        <v/>
      </c>
      <c r="N689" s="7">
        <f>IF($A689="","",IF(AND($G689="نعم",$H689="نعم"),INDEX(Reminders,4),IF($G689="نعم",INDEX(Reminders,2),IF($H689="نعم",INDEX(Reminders,3),INDEX(Reminders,1)))))</f>
        <v/>
      </c>
      <c r="O689" s="14">
        <f>IF($A689="","",$A689-WEEKDAY($A689,1)+1)</f>
        <v/>
      </c>
      <c r="P689" s="15">
        <f>IF($A689="","",IF($J689=INDEX(Outcomes,2),1,0))</f>
        <v/>
      </c>
      <c r="Q689" s="15">
        <f>IF($A689="","",IF(OR($J689=INDEX(Outcomes,2),$J689=INDEX(Outcomes,3)),1,0))</f>
        <v/>
      </c>
    </row>
    <row r="690">
      <c r="A690" s="12" t="n"/>
      <c r="B690" s="4" t="n"/>
      <c r="C690" s="4" t="n"/>
      <c r="D690" s="4" t="n"/>
      <c r="E690" s="4" t="n"/>
      <c r="F690" s="4" t="n"/>
      <c r="G690" s="4" t="n"/>
      <c r="H690" s="4" t="n"/>
      <c r="I690" s="4" t="n"/>
      <c r="J690" s="4" t="n"/>
      <c r="K690" s="12" t="n"/>
      <c r="L690" s="13" t="n"/>
      <c r="M690" s="7">
        <f>IF($A690="","",INDEX(DayNames,WEEKDAY($A690,2)))</f>
        <v/>
      </c>
      <c r="N690" s="7">
        <f>IF($A690="","",IF(AND($G690="نعم",$H690="نعم"),INDEX(Reminders,4),IF($G690="نعم",INDEX(Reminders,2),IF($H690="نعم",INDEX(Reminders,3),INDEX(Reminders,1)))))</f>
        <v/>
      </c>
      <c r="O690" s="14">
        <f>IF($A690="","",$A690-WEEKDAY($A690,1)+1)</f>
        <v/>
      </c>
      <c r="P690" s="15">
        <f>IF($A690="","",IF($J690=INDEX(Outcomes,2),1,0))</f>
        <v/>
      </c>
      <c r="Q690" s="15">
        <f>IF($A690="","",IF(OR($J690=INDEX(Outcomes,2),$J690=INDEX(Outcomes,3)),1,0))</f>
        <v/>
      </c>
    </row>
    <row r="691">
      <c r="A691" s="12" t="n"/>
      <c r="B691" s="4" t="n"/>
      <c r="C691" s="4" t="n"/>
      <c r="D691" s="4" t="n"/>
      <c r="E691" s="4" t="n"/>
      <c r="F691" s="4" t="n"/>
      <c r="G691" s="4" t="n"/>
      <c r="H691" s="4" t="n"/>
      <c r="I691" s="4" t="n"/>
      <c r="J691" s="4" t="n"/>
      <c r="K691" s="12" t="n"/>
      <c r="L691" s="13" t="n"/>
      <c r="M691" s="7">
        <f>IF($A691="","",INDEX(DayNames,WEEKDAY($A691,2)))</f>
        <v/>
      </c>
      <c r="N691" s="7">
        <f>IF($A691="","",IF(AND($G691="نعم",$H691="نعم"),INDEX(Reminders,4),IF($G691="نعم",INDEX(Reminders,2),IF($H691="نعم",INDEX(Reminders,3),INDEX(Reminders,1)))))</f>
        <v/>
      </c>
      <c r="O691" s="14">
        <f>IF($A691="","",$A691-WEEKDAY($A691,1)+1)</f>
        <v/>
      </c>
      <c r="P691" s="15">
        <f>IF($A691="","",IF($J691=INDEX(Outcomes,2),1,0))</f>
        <v/>
      </c>
      <c r="Q691" s="15">
        <f>IF($A691="","",IF(OR($J691=INDEX(Outcomes,2),$J691=INDEX(Outcomes,3)),1,0))</f>
        <v/>
      </c>
    </row>
    <row r="692">
      <c r="A692" s="12" t="n"/>
      <c r="B692" s="4" t="n"/>
      <c r="C692" s="4" t="n"/>
      <c r="D692" s="4" t="n"/>
      <c r="E692" s="4" t="n"/>
      <c r="F692" s="4" t="n"/>
      <c r="G692" s="4" t="n"/>
      <c r="H692" s="4" t="n"/>
      <c r="I692" s="4" t="n"/>
      <c r="J692" s="4" t="n"/>
      <c r="K692" s="12" t="n"/>
      <c r="L692" s="13" t="n"/>
      <c r="M692" s="7">
        <f>IF($A692="","",INDEX(DayNames,WEEKDAY($A692,2)))</f>
        <v/>
      </c>
      <c r="N692" s="7">
        <f>IF($A692="","",IF(AND($G692="نعم",$H692="نعم"),INDEX(Reminders,4),IF($G692="نعم",INDEX(Reminders,2),IF($H692="نعم",INDEX(Reminders,3),INDEX(Reminders,1)))))</f>
        <v/>
      </c>
      <c r="O692" s="14">
        <f>IF($A692="","",$A692-WEEKDAY($A692,1)+1)</f>
        <v/>
      </c>
      <c r="P692" s="15">
        <f>IF($A692="","",IF($J692=INDEX(Outcomes,2),1,0))</f>
        <v/>
      </c>
      <c r="Q692" s="15">
        <f>IF($A692="","",IF(OR($J692=INDEX(Outcomes,2),$J692=INDEX(Outcomes,3)),1,0))</f>
        <v/>
      </c>
    </row>
    <row r="693">
      <c r="A693" s="12" t="n"/>
      <c r="B693" s="4" t="n"/>
      <c r="C693" s="4" t="n"/>
      <c r="D693" s="4" t="n"/>
      <c r="E693" s="4" t="n"/>
      <c r="F693" s="4" t="n"/>
      <c r="G693" s="4" t="n"/>
      <c r="H693" s="4" t="n"/>
      <c r="I693" s="4" t="n"/>
      <c r="J693" s="4" t="n"/>
      <c r="K693" s="12" t="n"/>
      <c r="L693" s="13" t="n"/>
      <c r="M693" s="7">
        <f>IF($A693="","",INDEX(DayNames,WEEKDAY($A693,2)))</f>
        <v/>
      </c>
      <c r="N693" s="7">
        <f>IF($A693="","",IF(AND($G693="نعم",$H693="نعم"),INDEX(Reminders,4),IF($G693="نعم",INDEX(Reminders,2),IF($H693="نعم",INDEX(Reminders,3),INDEX(Reminders,1)))))</f>
        <v/>
      </c>
      <c r="O693" s="14">
        <f>IF($A693="","",$A693-WEEKDAY($A693,1)+1)</f>
        <v/>
      </c>
      <c r="P693" s="15">
        <f>IF($A693="","",IF($J693=INDEX(Outcomes,2),1,0))</f>
        <v/>
      </c>
      <c r="Q693" s="15">
        <f>IF($A693="","",IF(OR($J693=INDEX(Outcomes,2),$J693=INDEX(Outcomes,3)),1,0))</f>
        <v/>
      </c>
    </row>
    <row r="694">
      <c r="A694" s="12" t="n"/>
      <c r="B694" s="4" t="n"/>
      <c r="C694" s="4" t="n"/>
      <c r="D694" s="4" t="n"/>
      <c r="E694" s="4" t="n"/>
      <c r="F694" s="4" t="n"/>
      <c r="G694" s="4" t="n"/>
      <c r="H694" s="4" t="n"/>
      <c r="I694" s="4" t="n"/>
      <c r="J694" s="4" t="n"/>
      <c r="K694" s="12" t="n"/>
      <c r="L694" s="13" t="n"/>
      <c r="M694" s="7">
        <f>IF($A694="","",INDEX(DayNames,WEEKDAY($A694,2)))</f>
        <v/>
      </c>
      <c r="N694" s="7">
        <f>IF($A694="","",IF(AND($G694="نعم",$H694="نعم"),INDEX(Reminders,4),IF($G694="نعم",INDEX(Reminders,2),IF($H694="نعم",INDEX(Reminders,3),INDEX(Reminders,1)))))</f>
        <v/>
      </c>
      <c r="O694" s="14">
        <f>IF($A694="","",$A694-WEEKDAY($A694,1)+1)</f>
        <v/>
      </c>
      <c r="P694" s="15">
        <f>IF($A694="","",IF($J694=INDEX(Outcomes,2),1,0))</f>
        <v/>
      </c>
      <c r="Q694" s="15">
        <f>IF($A694="","",IF(OR($J694=INDEX(Outcomes,2),$J694=INDEX(Outcomes,3)),1,0))</f>
        <v/>
      </c>
    </row>
    <row r="695">
      <c r="A695" s="12" t="n"/>
      <c r="B695" s="4" t="n"/>
      <c r="C695" s="4" t="n"/>
      <c r="D695" s="4" t="n"/>
      <c r="E695" s="4" t="n"/>
      <c r="F695" s="4" t="n"/>
      <c r="G695" s="4" t="n"/>
      <c r="H695" s="4" t="n"/>
      <c r="I695" s="4" t="n"/>
      <c r="J695" s="4" t="n"/>
      <c r="K695" s="12" t="n"/>
      <c r="L695" s="13" t="n"/>
      <c r="M695" s="7">
        <f>IF($A695="","",INDEX(DayNames,WEEKDAY($A695,2)))</f>
        <v/>
      </c>
      <c r="N695" s="7">
        <f>IF($A695="","",IF(AND($G695="نعم",$H695="نعم"),INDEX(Reminders,4),IF($G695="نعم",INDEX(Reminders,2),IF($H695="نعم",INDEX(Reminders,3),INDEX(Reminders,1)))))</f>
        <v/>
      </c>
      <c r="O695" s="14">
        <f>IF($A695="","",$A695-WEEKDAY($A695,1)+1)</f>
        <v/>
      </c>
      <c r="P695" s="15">
        <f>IF($A695="","",IF($J695=INDEX(Outcomes,2),1,0))</f>
        <v/>
      </c>
      <c r="Q695" s="15">
        <f>IF($A695="","",IF(OR($J695=INDEX(Outcomes,2),$J695=INDEX(Outcomes,3)),1,0))</f>
        <v/>
      </c>
    </row>
    <row r="696">
      <c r="A696" s="12" t="n"/>
      <c r="B696" s="4" t="n"/>
      <c r="C696" s="4" t="n"/>
      <c r="D696" s="4" t="n"/>
      <c r="E696" s="4" t="n"/>
      <c r="F696" s="4" t="n"/>
      <c r="G696" s="4" t="n"/>
      <c r="H696" s="4" t="n"/>
      <c r="I696" s="4" t="n"/>
      <c r="J696" s="4" t="n"/>
      <c r="K696" s="12" t="n"/>
      <c r="L696" s="13" t="n"/>
      <c r="M696" s="7">
        <f>IF($A696="","",INDEX(DayNames,WEEKDAY($A696,2)))</f>
        <v/>
      </c>
      <c r="N696" s="7">
        <f>IF($A696="","",IF(AND($G696="نعم",$H696="نعم"),INDEX(Reminders,4),IF($G696="نعم",INDEX(Reminders,2),IF($H696="نعم",INDEX(Reminders,3),INDEX(Reminders,1)))))</f>
        <v/>
      </c>
      <c r="O696" s="14">
        <f>IF($A696="","",$A696-WEEKDAY($A696,1)+1)</f>
        <v/>
      </c>
      <c r="P696" s="15">
        <f>IF($A696="","",IF($J696=INDEX(Outcomes,2),1,0))</f>
        <v/>
      </c>
      <c r="Q696" s="15">
        <f>IF($A696="","",IF(OR($J696=INDEX(Outcomes,2),$J696=INDEX(Outcomes,3)),1,0))</f>
        <v/>
      </c>
    </row>
    <row r="697">
      <c r="A697" s="12" t="n"/>
      <c r="B697" s="4" t="n"/>
      <c r="C697" s="4" t="n"/>
      <c r="D697" s="4" t="n"/>
      <c r="E697" s="4" t="n"/>
      <c r="F697" s="4" t="n"/>
      <c r="G697" s="4" t="n"/>
      <c r="H697" s="4" t="n"/>
      <c r="I697" s="4" t="n"/>
      <c r="J697" s="4" t="n"/>
      <c r="K697" s="12" t="n"/>
      <c r="L697" s="13" t="n"/>
      <c r="M697" s="7">
        <f>IF($A697="","",INDEX(DayNames,WEEKDAY($A697,2)))</f>
        <v/>
      </c>
      <c r="N697" s="7">
        <f>IF($A697="","",IF(AND($G697="نعم",$H697="نعم"),INDEX(Reminders,4),IF($G697="نعم",INDEX(Reminders,2),IF($H697="نعم",INDEX(Reminders,3),INDEX(Reminders,1)))))</f>
        <v/>
      </c>
      <c r="O697" s="14">
        <f>IF($A697="","",$A697-WEEKDAY($A697,1)+1)</f>
        <v/>
      </c>
      <c r="P697" s="15">
        <f>IF($A697="","",IF($J697=INDEX(Outcomes,2),1,0))</f>
        <v/>
      </c>
      <c r="Q697" s="15">
        <f>IF($A697="","",IF(OR($J697=INDEX(Outcomes,2),$J697=INDEX(Outcomes,3)),1,0))</f>
        <v/>
      </c>
    </row>
    <row r="698">
      <c r="A698" s="12" t="n"/>
      <c r="B698" s="4" t="n"/>
      <c r="C698" s="4" t="n"/>
      <c r="D698" s="4" t="n"/>
      <c r="E698" s="4" t="n"/>
      <c r="F698" s="4" t="n"/>
      <c r="G698" s="4" t="n"/>
      <c r="H698" s="4" t="n"/>
      <c r="I698" s="4" t="n"/>
      <c r="J698" s="4" t="n"/>
      <c r="K698" s="12" t="n"/>
      <c r="L698" s="13" t="n"/>
      <c r="M698" s="7">
        <f>IF($A698="","",INDEX(DayNames,WEEKDAY($A698,2)))</f>
        <v/>
      </c>
      <c r="N698" s="7">
        <f>IF($A698="","",IF(AND($G698="نعم",$H698="نعم"),INDEX(Reminders,4),IF($G698="نعم",INDEX(Reminders,2),IF($H698="نعم",INDEX(Reminders,3),INDEX(Reminders,1)))))</f>
        <v/>
      </c>
      <c r="O698" s="14">
        <f>IF($A698="","",$A698-WEEKDAY($A698,1)+1)</f>
        <v/>
      </c>
      <c r="P698" s="15">
        <f>IF($A698="","",IF($J698=INDEX(Outcomes,2),1,0))</f>
        <v/>
      </c>
      <c r="Q698" s="15">
        <f>IF($A698="","",IF(OR($J698=INDEX(Outcomes,2),$J698=INDEX(Outcomes,3)),1,0))</f>
        <v/>
      </c>
    </row>
    <row r="699">
      <c r="A699" s="12" t="n"/>
      <c r="B699" s="4" t="n"/>
      <c r="C699" s="4" t="n"/>
      <c r="D699" s="4" t="n"/>
      <c r="E699" s="4" t="n"/>
      <c r="F699" s="4" t="n"/>
      <c r="G699" s="4" t="n"/>
      <c r="H699" s="4" t="n"/>
      <c r="I699" s="4" t="n"/>
      <c r="J699" s="4" t="n"/>
      <c r="K699" s="12" t="n"/>
      <c r="L699" s="13" t="n"/>
      <c r="M699" s="7">
        <f>IF($A699="","",INDEX(DayNames,WEEKDAY($A699,2)))</f>
        <v/>
      </c>
      <c r="N699" s="7">
        <f>IF($A699="","",IF(AND($G699="نعم",$H699="نعم"),INDEX(Reminders,4),IF($G699="نعم",INDEX(Reminders,2),IF($H699="نعم",INDEX(Reminders,3),INDEX(Reminders,1)))))</f>
        <v/>
      </c>
      <c r="O699" s="14">
        <f>IF($A699="","",$A699-WEEKDAY($A699,1)+1)</f>
        <v/>
      </c>
      <c r="P699" s="15">
        <f>IF($A699="","",IF($J699=INDEX(Outcomes,2),1,0))</f>
        <v/>
      </c>
      <c r="Q699" s="15">
        <f>IF($A699="","",IF(OR($J699=INDEX(Outcomes,2),$J699=INDEX(Outcomes,3)),1,0))</f>
        <v/>
      </c>
    </row>
    <row r="700">
      <c r="A700" s="12" t="n"/>
      <c r="B700" s="4" t="n"/>
      <c r="C700" s="4" t="n"/>
      <c r="D700" s="4" t="n"/>
      <c r="E700" s="4" t="n"/>
      <c r="F700" s="4" t="n"/>
      <c r="G700" s="4" t="n"/>
      <c r="H700" s="4" t="n"/>
      <c r="I700" s="4" t="n"/>
      <c r="J700" s="4" t="n"/>
      <c r="K700" s="12" t="n"/>
      <c r="L700" s="13" t="n"/>
      <c r="M700" s="7">
        <f>IF($A700="","",INDEX(DayNames,WEEKDAY($A700,2)))</f>
        <v/>
      </c>
      <c r="N700" s="7">
        <f>IF($A700="","",IF(AND($G700="نعم",$H700="نعم"),INDEX(Reminders,4),IF($G700="نعم",INDEX(Reminders,2),IF($H700="نعم",INDEX(Reminders,3),INDEX(Reminders,1)))))</f>
        <v/>
      </c>
      <c r="O700" s="14">
        <f>IF($A700="","",$A700-WEEKDAY($A700,1)+1)</f>
        <v/>
      </c>
      <c r="P700" s="15">
        <f>IF($A700="","",IF($J700=INDEX(Outcomes,2),1,0))</f>
        <v/>
      </c>
      <c r="Q700" s="15">
        <f>IF($A700="","",IF(OR($J700=INDEX(Outcomes,2),$J700=INDEX(Outcomes,3)),1,0))</f>
        <v/>
      </c>
    </row>
    <row r="701">
      <c r="A701" s="12" t="n"/>
      <c r="B701" s="4" t="n"/>
      <c r="C701" s="4" t="n"/>
      <c r="D701" s="4" t="n"/>
      <c r="E701" s="4" t="n"/>
      <c r="F701" s="4" t="n"/>
      <c r="G701" s="4" t="n"/>
      <c r="H701" s="4" t="n"/>
      <c r="I701" s="4" t="n"/>
      <c r="J701" s="4" t="n"/>
      <c r="K701" s="12" t="n"/>
      <c r="L701" s="13" t="n"/>
      <c r="M701" s="7">
        <f>IF($A701="","",INDEX(DayNames,WEEKDAY($A701,2)))</f>
        <v/>
      </c>
      <c r="N701" s="7">
        <f>IF($A701="","",IF(AND($G701="نعم",$H701="نعم"),INDEX(Reminders,4),IF($G701="نعم",INDEX(Reminders,2),IF($H701="نعم",INDEX(Reminders,3),INDEX(Reminders,1)))))</f>
        <v/>
      </c>
      <c r="O701" s="14">
        <f>IF($A701="","",$A701-WEEKDAY($A701,1)+1)</f>
        <v/>
      </c>
      <c r="P701" s="15">
        <f>IF($A701="","",IF($J701=INDEX(Outcomes,2),1,0))</f>
        <v/>
      </c>
      <c r="Q701" s="15">
        <f>IF($A701="","",IF(OR($J701=INDEX(Outcomes,2),$J701=INDEX(Outcomes,3)),1,0))</f>
        <v/>
      </c>
    </row>
    <row r="702">
      <c r="A702" s="12" t="n"/>
      <c r="B702" s="4" t="n"/>
      <c r="C702" s="4" t="n"/>
      <c r="D702" s="4" t="n"/>
      <c r="E702" s="4" t="n"/>
      <c r="F702" s="4" t="n"/>
      <c r="G702" s="4" t="n"/>
      <c r="H702" s="4" t="n"/>
      <c r="I702" s="4" t="n"/>
      <c r="J702" s="4" t="n"/>
      <c r="K702" s="12" t="n"/>
      <c r="L702" s="13" t="n"/>
      <c r="M702" s="7">
        <f>IF($A702="","",INDEX(DayNames,WEEKDAY($A702,2)))</f>
        <v/>
      </c>
      <c r="N702" s="7">
        <f>IF($A702="","",IF(AND($G702="نعم",$H702="نعم"),INDEX(Reminders,4),IF($G702="نعم",INDEX(Reminders,2),IF($H702="نعم",INDEX(Reminders,3),INDEX(Reminders,1)))))</f>
        <v/>
      </c>
      <c r="O702" s="14">
        <f>IF($A702="","",$A702-WEEKDAY($A702,1)+1)</f>
        <v/>
      </c>
      <c r="P702" s="15">
        <f>IF($A702="","",IF($J702=INDEX(Outcomes,2),1,0))</f>
        <v/>
      </c>
      <c r="Q702" s="15">
        <f>IF($A702="","",IF(OR($J702=INDEX(Outcomes,2),$J702=INDEX(Outcomes,3)),1,0))</f>
        <v/>
      </c>
    </row>
    <row r="703">
      <c r="A703" s="12" t="n"/>
      <c r="B703" s="4" t="n"/>
      <c r="C703" s="4" t="n"/>
      <c r="D703" s="4" t="n"/>
      <c r="E703" s="4" t="n"/>
      <c r="F703" s="4" t="n"/>
      <c r="G703" s="4" t="n"/>
      <c r="H703" s="4" t="n"/>
      <c r="I703" s="4" t="n"/>
      <c r="J703" s="4" t="n"/>
      <c r="K703" s="12" t="n"/>
      <c r="L703" s="13" t="n"/>
      <c r="M703" s="7">
        <f>IF($A703="","",INDEX(DayNames,WEEKDAY($A703,2)))</f>
        <v/>
      </c>
      <c r="N703" s="7">
        <f>IF($A703="","",IF(AND($G703="نعم",$H703="نعم"),INDEX(Reminders,4),IF($G703="نعم",INDEX(Reminders,2),IF($H703="نعم",INDEX(Reminders,3),INDEX(Reminders,1)))))</f>
        <v/>
      </c>
      <c r="O703" s="14">
        <f>IF($A703="","",$A703-WEEKDAY($A703,1)+1)</f>
        <v/>
      </c>
      <c r="P703" s="15">
        <f>IF($A703="","",IF($J703=INDEX(Outcomes,2),1,0))</f>
        <v/>
      </c>
      <c r="Q703" s="15">
        <f>IF($A703="","",IF(OR($J703=INDEX(Outcomes,2),$J703=INDEX(Outcomes,3)),1,0))</f>
        <v/>
      </c>
    </row>
    <row r="704">
      <c r="A704" s="12" t="n"/>
      <c r="B704" s="4" t="n"/>
      <c r="C704" s="4" t="n"/>
      <c r="D704" s="4" t="n"/>
      <c r="E704" s="4" t="n"/>
      <c r="F704" s="4" t="n"/>
      <c r="G704" s="4" t="n"/>
      <c r="H704" s="4" t="n"/>
      <c r="I704" s="4" t="n"/>
      <c r="J704" s="4" t="n"/>
      <c r="K704" s="12" t="n"/>
      <c r="L704" s="13" t="n"/>
      <c r="M704" s="7">
        <f>IF($A704="","",INDEX(DayNames,WEEKDAY($A704,2)))</f>
        <v/>
      </c>
      <c r="N704" s="7">
        <f>IF($A704="","",IF(AND($G704="نعم",$H704="نعم"),INDEX(Reminders,4),IF($G704="نعم",INDEX(Reminders,2),IF($H704="نعم",INDEX(Reminders,3),INDEX(Reminders,1)))))</f>
        <v/>
      </c>
      <c r="O704" s="14">
        <f>IF($A704="","",$A704-WEEKDAY($A704,1)+1)</f>
        <v/>
      </c>
      <c r="P704" s="15">
        <f>IF($A704="","",IF($J704=INDEX(Outcomes,2),1,0))</f>
        <v/>
      </c>
      <c r="Q704" s="15">
        <f>IF($A704="","",IF(OR($J704=INDEX(Outcomes,2),$J704=INDEX(Outcomes,3)),1,0))</f>
        <v/>
      </c>
    </row>
    <row r="705">
      <c r="A705" s="12" t="n"/>
      <c r="B705" s="4" t="n"/>
      <c r="C705" s="4" t="n"/>
      <c r="D705" s="4" t="n"/>
      <c r="E705" s="4" t="n"/>
      <c r="F705" s="4" t="n"/>
      <c r="G705" s="4" t="n"/>
      <c r="H705" s="4" t="n"/>
      <c r="I705" s="4" t="n"/>
      <c r="J705" s="4" t="n"/>
      <c r="K705" s="12" t="n"/>
      <c r="L705" s="13" t="n"/>
      <c r="M705" s="7">
        <f>IF($A705="","",INDEX(DayNames,WEEKDAY($A705,2)))</f>
        <v/>
      </c>
      <c r="N705" s="7">
        <f>IF($A705="","",IF(AND($G705="نعم",$H705="نعم"),INDEX(Reminders,4),IF($G705="نعم",INDEX(Reminders,2),IF($H705="نعم",INDEX(Reminders,3),INDEX(Reminders,1)))))</f>
        <v/>
      </c>
      <c r="O705" s="14">
        <f>IF($A705="","",$A705-WEEKDAY($A705,1)+1)</f>
        <v/>
      </c>
      <c r="P705" s="15">
        <f>IF($A705="","",IF($J705=INDEX(Outcomes,2),1,0))</f>
        <v/>
      </c>
      <c r="Q705" s="15">
        <f>IF($A705="","",IF(OR($J705=INDEX(Outcomes,2),$J705=INDEX(Outcomes,3)),1,0))</f>
        <v/>
      </c>
    </row>
    <row r="706">
      <c r="A706" s="12" t="n"/>
      <c r="B706" s="4" t="n"/>
      <c r="C706" s="4" t="n"/>
      <c r="D706" s="4" t="n"/>
      <c r="E706" s="4" t="n"/>
      <c r="F706" s="4" t="n"/>
      <c r="G706" s="4" t="n"/>
      <c r="H706" s="4" t="n"/>
      <c r="I706" s="4" t="n"/>
      <c r="J706" s="4" t="n"/>
      <c r="K706" s="12" t="n"/>
      <c r="L706" s="13" t="n"/>
      <c r="M706" s="7">
        <f>IF($A706="","",INDEX(DayNames,WEEKDAY($A706,2)))</f>
        <v/>
      </c>
      <c r="N706" s="7">
        <f>IF($A706="","",IF(AND($G706="نعم",$H706="نعم"),INDEX(Reminders,4),IF($G706="نعم",INDEX(Reminders,2),IF($H706="نعم",INDEX(Reminders,3),INDEX(Reminders,1)))))</f>
        <v/>
      </c>
      <c r="O706" s="14">
        <f>IF($A706="","",$A706-WEEKDAY($A706,1)+1)</f>
        <v/>
      </c>
      <c r="P706" s="15">
        <f>IF($A706="","",IF($J706=INDEX(Outcomes,2),1,0))</f>
        <v/>
      </c>
      <c r="Q706" s="15">
        <f>IF($A706="","",IF(OR($J706=INDEX(Outcomes,2),$J706=INDEX(Outcomes,3)),1,0))</f>
        <v/>
      </c>
    </row>
    <row r="707">
      <c r="A707" s="12" t="n"/>
      <c r="B707" s="4" t="n"/>
      <c r="C707" s="4" t="n"/>
      <c r="D707" s="4" t="n"/>
      <c r="E707" s="4" t="n"/>
      <c r="F707" s="4" t="n"/>
      <c r="G707" s="4" t="n"/>
      <c r="H707" s="4" t="n"/>
      <c r="I707" s="4" t="n"/>
      <c r="J707" s="4" t="n"/>
      <c r="K707" s="12" t="n"/>
      <c r="L707" s="13" t="n"/>
      <c r="M707" s="7">
        <f>IF($A707="","",INDEX(DayNames,WEEKDAY($A707,2)))</f>
        <v/>
      </c>
      <c r="N707" s="7">
        <f>IF($A707="","",IF(AND($G707="نعم",$H707="نعم"),INDEX(Reminders,4),IF($G707="نعم",INDEX(Reminders,2),IF($H707="نعم",INDEX(Reminders,3),INDEX(Reminders,1)))))</f>
        <v/>
      </c>
      <c r="O707" s="14">
        <f>IF($A707="","",$A707-WEEKDAY($A707,1)+1)</f>
        <v/>
      </c>
      <c r="P707" s="15">
        <f>IF($A707="","",IF($J707=INDEX(Outcomes,2),1,0))</f>
        <v/>
      </c>
      <c r="Q707" s="15">
        <f>IF($A707="","",IF(OR($J707=INDEX(Outcomes,2),$J707=INDEX(Outcomes,3)),1,0))</f>
        <v/>
      </c>
    </row>
    <row r="708">
      <c r="A708" s="12" t="n"/>
      <c r="B708" s="4" t="n"/>
      <c r="C708" s="4" t="n"/>
      <c r="D708" s="4" t="n"/>
      <c r="E708" s="4" t="n"/>
      <c r="F708" s="4" t="n"/>
      <c r="G708" s="4" t="n"/>
      <c r="H708" s="4" t="n"/>
      <c r="I708" s="4" t="n"/>
      <c r="J708" s="4" t="n"/>
      <c r="K708" s="12" t="n"/>
      <c r="L708" s="13" t="n"/>
      <c r="M708" s="7">
        <f>IF($A708="","",INDEX(DayNames,WEEKDAY($A708,2)))</f>
        <v/>
      </c>
      <c r="N708" s="7">
        <f>IF($A708="","",IF(AND($G708="نعم",$H708="نعم"),INDEX(Reminders,4),IF($G708="نعم",INDEX(Reminders,2),IF($H708="نعم",INDEX(Reminders,3),INDEX(Reminders,1)))))</f>
        <v/>
      </c>
      <c r="O708" s="14">
        <f>IF($A708="","",$A708-WEEKDAY($A708,1)+1)</f>
        <v/>
      </c>
      <c r="P708" s="15">
        <f>IF($A708="","",IF($J708=INDEX(Outcomes,2),1,0))</f>
        <v/>
      </c>
      <c r="Q708" s="15">
        <f>IF($A708="","",IF(OR($J708=INDEX(Outcomes,2),$J708=INDEX(Outcomes,3)),1,0))</f>
        <v/>
      </c>
    </row>
    <row r="709">
      <c r="A709" s="12" t="n"/>
      <c r="B709" s="4" t="n"/>
      <c r="C709" s="4" t="n"/>
      <c r="D709" s="4" t="n"/>
      <c r="E709" s="4" t="n"/>
      <c r="F709" s="4" t="n"/>
      <c r="G709" s="4" t="n"/>
      <c r="H709" s="4" t="n"/>
      <c r="I709" s="4" t="n"/>
      <c r="J709" s="4" t="n"/>
      <c r="K709" s="12" t="n"/>
      <c r="L709" s="13" t="n"/>
      <c r="M709" s="7">
        <f>IF($A709="","",INDEX(DayNames,WEEKDAY($A709,2)))</f>
        <v/>
      </c>
      <c r="N709" s="7">
        <f>IF($A709="","",IF(AND($G709="نعم",$H709="نعم"),INDEX(Reminders,4),IF($G709="نعم",INDEX(Reminders,2),IF($H709="نعم",INDEX(Reminders,3),INDEX(Reminders,1)))))</f>
        <v/>
      </c>
      <c r="O709" s="14">
        <f>IF($A709="","",$A709-WEEKDAY($A709,1)+1)</f>
        <v/>
      </c>
      <c r="P709" s="15">
        <f>IF($A709="","",IF($J709=INDEX(Outcomes,2),1,0))</f>
        <v/>
      </c>
      <c r="Q709" s="15">
        <f>IF($A709="","",IF(OR($J709=INDEX(Outcomes,2),$J709=INDEX(Outcomes,3)),1,0))</f>
        <v/>
      </c>
    </row>
    <row r="710">
      <c r="A710" s="12" t="n"/>
      <c r="B710" s="4" t="n"/>
      <c r="C710" s="4" t="n"/>
      <c r="D710" s="4" t="n"/>
      <c r="E710" s="4" t="n"/>
      <c r="F710" s="4" t="n"/>
      <c r="G710" s="4" t="n"/>
      <c r="H710" s="4" t="n"/>
      <c r="I710" s="4" t="n"/>
      <c r="J710" s="4" t="n"/>
      <c r="K710" s="12" t="n"/>
      <c r="L710" s="13" t="n"/>
      <c r="M710" s="7">
        <f>IF($A710="","",INDEX(DayNames,WEEKDAY($A710,2)))</f>
        <v/>
      </c>
      <c r="N710" s="7">
        <f>IF($A710="","",IF(AND($G710="نعم",$H710="نعم"),INDEX(Reminders,4),IF($G710="نعم",INDEX(Reminders,2),IF($H710="نعم",INDEX(Reminders,3),INDEX(Reminders,1)))))</f>
        <v/>
      </c>
      <c r="O710" s="14">
        <f>IF($A710="","",$A710-WEEKDAY($A710,1)+1)</f>
        <v/>
      </c>
      <c r="P710" s="15">
        <f>IF($A710="","",IF($J710=INDEX(Outcomes,2),1,0))</f>
        <v/>
      </c>
      <c r="Q710" s="15">
        <f>IF($A710="","",IF(OR($J710=INDEX(Outcomes,2),$J710=INDEX(Outcomes,3)),1,0))</f>
        <v/>
      </c>
    </row>
    <row r="711">
      <c r="A711" s="12" t="n"/>
      <c r="B711" s="4" t="n"/>
      <c r="C711" s="4" t="n"/>
      <c r="D711" s="4" t="n"/>
      <c r="E711" s="4" t="n"/>
      <c r="F711" s="4" t="n"/>
      <c r="G711" s="4" t="n"/>
      <c r="H711" s="4" t="n"/>
      <c r="I711" s="4" t="n"/>
      <c r="J711" s="4" t="n"/>
      <c r="K711" s="12" t="n"/>
      <c r="L711" s="13" t="n"/>
      <c r="M711" s="7">
        <f>IF($A711="","",INDEX(DayNames,WEEKDAY($A711,2)))</f>
        <v/>
      </c>
      <c r="N711" s="7">
        <f>IF($A711="","",IF(AND($G711="نعم",$H711="نعم"),INDEX(Reminders,4),IF($G711="نعم",INDEX(Reminders,2),IF($H711="نعم",INDEX(Reminders,3),INDEX(Reminders,1)))))</f>
        <v/>
      </c>
      <c r="O711" s="14">
        <f>IF($A711="","",$A711-WEEKDAY($A711,1)+1)</f>
        <v/>
      </c>
      <c r="P711" s="15">
        <f>IF($A711="","",IF($J711=INDEX(Outcomes,2),1,0))</f>
        <v/>
      </c>
      <c r="Q711" s="15">
        <f>IF($A711="","",IF(OR($J711=INDEX(Outcomes,2),$J711=INDEX(Outcomes,3)),1,0))</f>
        <v/>
      </c>
    </row>
    <row r="712">
      <c r="A712" s="12" t="n"/>
      <c r="B712" s="4" t="n"/>
      <c r="C712" s="4" t="n"/>
      <c r="D712" s="4" t="n"/>
      <c r="E712" s="4" t="n"/>
      <c r="F712" s="4" t="n"/>
      <c r="G712" s="4" t="n"/>
      <c r="H712" s="4" t="n"/>
      <c r="I712" s="4" t="n"/>
      <c r="J712" s="4" t="n"/>
      <c r="K712" s="12" t="n"/>
      <c r="L712" s="13" t="n"/>
      <c r="M712" s="7">
        <f>IF($A712="","",INDEX(DayNames,WEEKDAY($A712,2)))</f>
        <v/>
      </c>
      <c r="N712" s="7">
        <f>IF($A712="","",IF(AND($G712="نعم",$H712="نعم"),INDEX(Reminders,4),IF($G712="نعم",INDEX(Reminders,2),IF($H712="نعم",INDEX(Reminders,3),INDEX(Reminders,1)))))</f>
        <v/>
      </c>
      <c r="O712" s="14">
        <f>IF($A712="","",$A712-WEEKDAY($A712,1)+1)</f>
        <v/>
      </c>
      <c r="P712" s="15">
        <f>IF($A712="","",IF($J712=INDEX(Outcomes,2),1,0))</f>
        <v/>
      </c>
      <c r="Q712" s="15">
        <f>IF($A712="","",IF(OR($J712=INDEX(Outcomes,2),$J712=INDEX(Outcomes,3)),1,0))</f>
        <v/>
      </c>
    </row>
    <row r="713">
      <c r="A713" s="12" t="n"/>
      <c r="B713" s="4" t="n"/>
      <c r="C713" s="4" t="n"/>
      <c r="D713" s="4" t="n"/>
      <c r="E713" s="4" t="n"/>
      <c r="F713" s="4" t="n"/>
      <c r="G713" s="4" t="n"/>
      <c r="H713" s="4" t="n"/>
      <c r="I713" s="4" t="n"/>
      <c r="J713" s="4" t="n"/>
      <c r="K713" s="12" t="n"/>
      <c r="L713" s="13" t="n"/>
      <c r="M713" s="7">
        <f>IF($A713="","",INDEX(DayNames,WEEKDAY($A713,2)))</f>
        <v/>
      </c>
      <c r="N713" s="7">
        <f>IF($A713="","",IF(AND($G713="نعم",$H713="نعم"),INDEX(Reminders,4),IF($G713="نعم",INDEX(Reminders,2),IF($H713="نعم",INDEX(Reminders,3),INDEX(Reminders,1)))))</f>
        <v/>
      </c>
      <c r="O713" s="14">
        <f>IF($A713="","",$A713-WEEKDAY($A713,1)+1)</f>
        <v/>
      </c>
      <c r="P713" s="15">
        <f>IF($A713="","",IF($J713=INDEX(Outcomes,2),1,0))</f>
        <v/>
      </c>
      <c r="Q713" s="15">
        <f>IF($A713="","",IF(OR($J713=INDEX(Outcomes,2),$J713=INDEX(Outcomes,3)),1,0))</f>
        <v/>
      </c>
    </row>
    <row r="714">
      <c r="A714" s="12" t="n"/>
      <c r="B714" s="4" t="n"/>
      <c r="C714" s="4" t="n"/>
      <c r="D714" s="4" t="n"/>
      <c r="E714" s="4" t="n"/>
      <c r="F714" s="4" t="n"/>
      <c r="G714" s="4" t="n"/>
      <c r="H714" s="4" t="n"/>
      <c r="I714" s="4" t="n"/>
      <c r="J714" s="4" t="n"/>
      <c r="K714" s="12" t="n"/>
      <c r="L714" s="13" t="n"/>
      <c r="M714" s="7">
        <f>IF($A714="","",INDEX(DayNames,WEEKDAY($A714,2)))</f>
        <v/>
      </c>
      <c r="N714" s="7">
        <f>IF($A714="","",IF(AND($G714="نعم",$H714="نعم"),INDEX(Reminders,4),IF($G714="نعم",INDEX(Reminders,2),IF($H714="نعم",INDEX(Reminders,3),INDEX(Reminders,1)))))</f>
        <v/>
      </c>
      <c r="O714" s="14">
        <f>IF($A714="","",$A714-WEEKDAY($A714,1)+1)</f>
        <v/>
      </c>
      <c r="P714" s="15">
        <f>IF($A714="","",IF($J714=INDEX(Outcomes,2),1,0))</f>
        <v/>
      </c>
      <c r="Q714" s="15">
        <f>IF($A714="","",IF(OR($J714=INDEX(Outcomes,2),$J714=INDEX(Outcomes,3)),1,0))</f>
        <v/>
      </c>
    </row>
    <row r="715">
      <c r="A715" s="12" t="n"/>
      <c r="B715" s="4" t="n"/>
      <c r="C715" s="4" t="n"/>
      <c r="D715" s="4" t="n"/>
      <c r="E715" s="4" t="n"/>
      <c r="F715" s="4" t="n"/>
      <c r="G715" s="4" t="n"/>
      <c r="H715" s="4" t="n"/>
      <c r="I715" s="4" t="n"/>
      <c r="J715" s="4" t="n"/>
      <c r="K715" s="12" t="n"/>
      <c r="L715" s="13" t="n"/>
      <c r="M715" s="7">
        <f>IF($A715="","",INDEX(DayNames,WEEKDAY($A715,2)))</f>
        <v/>
      </c>
      <c r="N715" s="7">
        <f>IF($A715="","",IF(AND($G715="نعم",$H715="نعم"),INDEX(Reminders,4),IF($G715="نعم",INDEX(Reminders,2),IF($H715="نعم",INDEX(Reminders,3),INDEX(Reminders,1)))))</f>
        <v/>
      </c>
      <c r="O715" s="14">
        <f>IF($A715="","",$A715-WEEKDAY($A715,1)+1)</f>
        <v/>
      </c>
      <c r="P715" s="15">
        <f>IF($A715="","",IF($J715=INDEX(Outcomes,2),1,0))</f>
        <v/>
      </c>
      <c r="Q715" s="15">
        <f>IF($A715="","",IF(OR($J715=INDEX(Outcomes,2),$J715=INDEX(Outcomes,3)),1,0))</f>
        <v/>
      </c>
    </row>
    <row r="716">
      <c r="A716" s="12" t="n"/>
      <c r="B716" s="4" t="n"/>
      <c r="C716" s="4" t="n"/>
      <c r="D716" s="4" t="n"/>
      <c r="E716" s="4" t="n"/>
      <c r="F716" s="4" t="n"/>
      <c r="G716" s="4" t="n"/>
      <c r="H716" s="4" t="n"/>
      <c r="I716" s="4" t="n"/>
      <c r="J716" s="4" t="n"/>
      <c r="K716" s="12" t="n"/>
      <c r="L716" s="13" t="n"/>
      <c r="M716" s="7">
        <f>IF($A716="","",INDEX(DayNames,WEEKDAY($A716,2)))</f>
        <v/>
      </c>
      <c r="N716" s="7">
        <f>IF($A716="","",IF(AND($G716="نعم",$H716="نعم"),INDEX(Reminders,4),IF($G716="نعم",INDEX(Reminders,2),IF($H716="نعم",INDEX(Reminders,3),INDEX(Reminders,1)))))</f>
        <v/>
      </c>
      <c r="O716" s="14">
        <f>IF($A716="","",$A716-WEEKDAY($A716,1)+1)</f>
        <v/>
      </c>
      <c r="P716" s="15">
        <f>IF($A716="","",IF($J716=INDEX(Outcomes,2),1,0))</f>
        <v/>
      </c>
      <c r="Q716" s="15">
        <f>IF($A716="","",IF(OR($J716=INDEX(Outcomes,2),$J716=INDEX(Outcomes,3)),1,0))</f>
        <v/>
      </c>
    </row>
    <row r="717">
      <c r="A717" s="12" t="n"/>
      <c r="B717" s="4" t="n"/>
      <c r="C717" s="4" t="n"/>
      <c r="D717" s="4" t="n"/>
      <c r="E717" s="4" t="n"/>
      <c r="F717" s="4" t="n"/>
      <c r="G717" s="4" t="n"/>
      <c r="H717" s="4" t="n"/>
      <c r="I717" s="4" t="n"/>
      <c r="J717" s="4" t="n"/>
      <c r="K717" s="12" t="n"/>
      <c r="L717" s="13" t="n"/>
      <c r="M717" s="7">
        <f>IF($A717="","",INDEX(DayNames,WEEKDAY($A717,2)))</f>
        <v/>
      </c>
      <c r="N717" s="7">
        <f>IF($A717="","",IF(AND($G717="نعم",$H717="نعم"),INDEX(Reminders,4),IF($G717="نعم",INDEX(Reminders,2),IF($H717="نعم",INDEX(Reminders,3),INDEX(Reminders,1)))))</f>
        <v/>
      </c>
      <c r="O717" s="14">
        <f>IF($A717="","",$A717-WEEKDAY($A717,1)+1)</f>
        <v/>
      </c>
      <c r="P717" s="15">
        <f>IF($A717="","",IF($J717=INDEX(Outcomes,2),1,0))</f>
        <v/>
      </c>
      <c r="Q717" s="15">
        <f>IF($A717="","",IF(OR($J717=INDEX(Outcomes,2),$J717=INDEX(Outcomes,3)),1,0))</f>
        <v/>
      </c>
    </row>
    <row r="718">
      <c r="A718" s="12" t="n"/>
      <c r="B718" s="4" t="n"/>
      <c r="C718" s="4" t="n"/>
      <c r="D718" s="4" t="n"/>
      <c r="E718" s="4" t="n"/>
      <c r="F718" s="4" t="n"/>
      <c r="G718" s="4" t="n"/>
      <c r="H718" s="4" t="n"/>
      <c r="I718" s="4" t="n"/>
      <c r="J718" s="4" t="n"/>
      <c r="K718" s="12" t="n"/>
      <c r="L718" s="13" t="n"/>
      <c r="M718" s="7">
        <f>IF($A718="","",INDEX(DayNames,WEEKDAY($A718,2)))</f>
        <v/>
      </c>
      <c r="N718" s="7">
        <f>IF($A718="","",IF(AND($G718="نعم",$H718="نعم"),INDEX(Reminders,4),IF($G718="نعم",INDEX(Reminders,2),IF($H718="نعم",INDEX(Reminders,3),INDEX(Reminders,1)))))</f>
        <v/>
      </c>
      <c r="O718" s="14">
        <f>IF($A718="","",$A718-WEEKDAY($A718,1)+1)</f>
        <v/>
      </c>
      <c r="P718" s="15">
        <f>IF($A718="","",IF($J718=INDEX(Outcomes,2),1,0))</f>
        <v/>
      </c>
      <c r="Q718" s="15">
        <f>IF($A718="","",IF(OR($J718=INDEX(Outcomes,2),$J718=INDEX(Outcomes,3)),1,0))</f>
        <v/>
      </c>
    </row>
    <row r="719">
      <c r="A719" s="12" t="n"/>
      <c r="B719" s="4" t="n"/>
      <c r="C719" s="4" t="n"/>
      <c r="D719" s="4" t="n"/>
      <c r="E719" s="4" t="n"/>
      <c r="F719" s="4" t="n"/>
      <c r="G719" s="4" t="n"/>
      <c r="H719" s="4" t="n"/>
      <c r="I719" s="4" t="n"/>
      <c r="J719" s="4" t="n"/>
      <c r="K719" s="12" t="n"/>
      <c r="L719" s="13" t="n"/>
      <c r="M719" s="7">
        <f>IF($A719="","",INDEX(DayNames,WEEKDAY($A719,2)))</f>
        <v/>
      </c>
      <c r="N719" s="7">
        <f>IF($A719="","",IF(AND($G719="نعم",$H719="نعم"),INDEX(Reminders,4),IF($G719="نعم",INDEX(Reminders,2),IF($H719="نعم",INDEX(Reminders,3),INDEX(Reminders,1)))))</f>
        <v/>
      </c>
      <c r="O719" s="14">
        <f>IF($A719="","",$A719-WEEKDAY($A719,1)+1)</f>
        <v/>
      </c>
      <c r="P719" s="15">
        <f>IF($A719="","",IF($J719=INDEX(Outcomes,2),1,0))</f>
        <v/>
      </c>
      <c r="Q719" s="15">
        <f>IF($A719="","",IF(OR($J719=INDEX(Outcomes,2),$J719=INDEX(Outcomes,3)),1,0))</f>
        <v/>
      </c>
    </row>
    <row r="720">
      <c r="A720" s="12" t="n"/>
      <c r="B720" s="4" t="n"/>
      <c r="C720" s="4" t="n"/>
      <c r="D720" s="4" t="n"/>
      <c r="E720" s="4" t="n"/>
      <c r="F720" s="4" t="n"/>
      <c r="G720" s="4" t="n"/>
      <c r="H720" s="4" t="n"/>
      <c r="I720" s="4" t="n"/>
      <c r="J720" s="4" t="n"/>
      <c r="K720" s="12" t="n"/>
      <c r="L720" s="13" t="n"/>
      <c r="M720" s="7">
        <f>IF($A720="","",INDEX(DayNames,WEEKDAY($A720,2)))</f>
        <v/>
      </c>
      <c r="N720" s="7">
        <f>IF($A720="","",IF(AND($G720="نعم",$H720="نعم"),INDEX(Reminders,4),IF($G720="نعم",INDEX(Reminders,2),IF($H720="نعم",INDEX(Reminders,3),INDEX(Reminders,1)))))</f>
        <v/>
      </c>
      <c r="O720" s="14">
        <f>IF($A720="","",$A720-WEEKDAY($A720,1)+1)</f>
        <v/>
      </c>
      <c r="P720" s="15">
        <f>IF($A720="","",IF($J720=INDEX(Outcomes,2),1,0))</f>
        <v/>
      </c>
      <c r="Q720" s="15">
        <f>IF($A720="","",IF(OR($J720=INDEX(Outcomes,2),$J720=INDEX(Outcomes,3)),1,0))</f>
        <v/>
      </c>
    </row>
    <row r="721">
      <c r="A721" s="12" t="n"/>
      <c r="B721" s="4" t="n"/>
      <c r="C721" s="4" t="n"/>
      <c r="D721" s="4" t="n"/>
      <c r="E721" s="4" t="n"/>
      <c r="F721" s="4" t="n"/>
      <c r="G721" s="4" t="n"/>
      <c r="H721" s="4" t="n"/>
      <c r="I721" s="4" t="n"/>
      <c r="J721" s="4" t="n"/>
      <c r="K721" s="12" t="n"/>
      <c r="L721" s="13" t="n"/>
      <c r="M721" s="7">
        <f>IF($A721="","",INDEX(DayNames,WEEKDAY($A721,2)))</f>
        <v/>
      </c>
      <c r="N721" s="7">
        <f>IF($A721="","",IF(AND($G721="نعم",$H721="نعم"),INDEX(Reminders,4),IF($G721="نعم",INDEX(Reminders,2),IF($H721="نعم",INDEX(Reminders,3),INDEX(Reminders,1)))))</f>
        <v/>
      </c>
      <c r="O721" s="14">
        <f>IF($A721="","",$A721-WEEKDAY($A721,1)+1)</f>
        <v/>
      </c>
      <c r="P721" s="15">
        <f>IF($A721="","",IF($J721=INDEX(Outcomes,2),1,0))</f>
        <v/>
      </c>
      <c r="Q721" s="15">
        <f>IF($A721="","",IF(OR($J721=INDEX(Outcomes,2),$J721=INDEX(Outcomes,3)),1,0))</f>
        <v/>
      </c>
    </row>
    <row r="722">
      <c r="A722" s="12" t="n"/>
      <c r="B722" s="4" t="n"/>
      <c r="C722" s="4" t="n"/>
      <c r="D722" s="4" t="n"/>
      <c r="E722" s="4" t="n"/>
      <c r="F722" s="4" t="n"/>
      <c r="G722" s="4" t="n"/>
      <c r="H722" s="4" t="n"/>
      <c r="I722" s="4" t="n"/>
      <c r="J722" s="4" t="n"/>
      <c r="K722" s="12" t="n"/>
      <c r="L722" s="13" t="n"/>
      <c r="M722" s="7">
        <f>IF($A722="","",INDEX(DayNames,WEEKDAY($A722,2)))</f>
        <v/>
      </c>
      <c r="N722" s="7">
        <f>IF($A722="","",IF(AND($G722="نعم",$H722="نعم"),INDEX(Reminders,4),IF($G722="نعم",INDEX(Reminders,2),IF($H722="نعم",INDEX(Reminders,3),INDEX(Reminders,1)))))</f>
        <v/>
      </c>
      <c r="O722" s="14">
        <f>IF($A722="","",$A722-WEEKDAY($A722,1)+1)</f>
        <v/>
      </c>
      <c r="P722" s="15">
        <f>IF($A722="","",IF($J722=INDEX(Outcomes,2),1,0))</f>
        <v/>
      </c>
      <c r="Q722" s="15">
        <f>IF($A722="","",IF(OR($J722=INDEX(Outcomes,2),$J722=INDEX(Outcomes,3)),1,0))</f>
        <v/>
      </c>
    </row>
    <row r="723">
      <c r="A723" s="12" t="n"/>
      <c r="B723" s="4" t="n"/>
      <c r="C723" s="4" t="n"/>
      <c r="D723" s="4" t="n"/>
      <c r="E723" s="4" t="n"/>
      <c r="F723" s="4" t="n"/>
      <c r="G723" s="4" t="n"/>
      <c r="H723" s="4" t="n"/>
      <c r="I723" s="4" t="n"/>
      <c r="J723" s="4" t="n"/>
      <c r="K723" s="12" t="n"/>
      <c r="L723" s="13" t="n"/>
      <c r="M723" s="7">
        <f>IF($A723="","",INDEX(DayNames,WEEKDAY($A723,2)))</f>
        <v/>
      </c>
      <c r="N723" s="7">
        <f>IF($A723="","",IF(AND($G723="نعم",$H723="نعم"),INDEX(Reminders,4),IF($G723="نعم",INDEX(Reminders,2),IF($H723="نعم",INDEX(Reminders,3),INDEX(Reminders,1)))))</f>
        <v/>
      </c>
      <c r="O723" s="14">
        <f>IF($A723="","",$A723-WEEKDAY($A723,1)+1)</f>
        <v/>
      </c>
      <c r="P723" s="15">
        <f>IF($A723="","",IF($J723=INDEX(Outcomes,2),1,0))</f>
        <v/>
      </c>
      <c r="Q723" s="15">
        <f>IF($A723="","",IF(OR($J723=INDEX(Outcomes,2),$J723=INDEX(Outcomes,3)),1,0))</f>
        <v/>
      </c>
    </row>
    <row r="724">
      <c r="A724" s="12" t="n"/>
      <c r="B724" s="4" t="n"/>
      <c r="C724" s="4" t="n"/>
      <c r="D724" s="4" t="n"/>
      <c r="E724" s="4" t="n"/>
      <c r="F724" s="4" t="n"/>
      <c r="G724" s="4" t="n"/>
      <c r="H724" s="4" t="n"/>
      <c r="I724" s="4" t="n"/>
      <c r="J724" s="4" t="n"/>
      <c r="K724" s="12" t="n"/>
      <c r="L724" s="13" t="n"/>
      <c r="M724" s="7">
        <f>IF($A724="","",INDEX(DayNames,WEEKDAY($A724,2)))</f>
        <v/>
      </c>
      <c r="N724" s="7">
        <f>IF($A724="","",IF(AND($G724="نعم",$H724="نعم"),INDEX(Reminders,4),IF($G724="نعم",INDEX(Reminders,2),IF($H724="نعم",INDEX(Reminders,3),INDEX(Reminders,1)))))</f>
        <v/>
      </c>
      <c r="O724" s="14">
        <f>IF($A724="","",$A724-WEEKDAY($A724,1)+1)</f>
        <v/>
      </c>
      <c r="P724" s="15">
        <f>IF($A724="","",IF($J724=INDEX(Outcomes,2),1,0))</f>
        <v/>
      </c>
      <c r="Q724" s="15">
        <f>IF($A724="","",IF(OR($J724=INDEX(Outcomes,2),$J724=INDEX(Outcomes,3)),1,0))</f>
        <v/>
      </c>
    </row>
    <row r="725">
      <c r="A725" s="12" t="n"/>
      <c r="B725" s="4" t="n"/>
      <c r="C725" s="4" t="n"/>
      <c r="D725" s="4" t="n"/>
      <c r="E725" s="4" t="n"/>
      <c r="F725" s="4" t="n"/>
      <c r="G725" s="4" t="n"/>
      <c r="H725" s="4" t="n"/>
      <c r="I725" s="4" t="n"/>
      <c r="J725" s="4" t="n"/>
      <c r="K725" s="12" t="n"/>
      <c r="L725" s="13" t="n"/>
      <c r="M725" s="7">
        <f>IF($A725="","",INDEX(DayNames,WEEKDAY($A725,2)))</f>
        <v/>
      </c>
      <c r="N725" s="7">
        <f>IF($A725="","",IF(AND($G725="نعم",$H725="نعم"),INDEX(Reminders,4),IF($G725="نعم",INDEX(Reminders,2),IF($H725="نعم",INDEX(Reminders,3),INDEX(Reminders,1)))))</f>
        <v/>
      </c>
      <c r="O725" s="14">
        <f>IF($A725="","",$A725-WEEKDAY($A725,1)+1)</f>
        <v/>
      </c>
      <c r="P725" s="15">
        <f>IF($A725="","",IF($J725=INDEX(Outcomes,2),1,0))</f>
        <v/>
      </c>
      <c r="Q725" s="15">
        <f>IF($A725="","",IF(OR($J725=INDEX(Outcomes,2),$J725=INDEX(Outcomes,3)),1,0))</f>
        <v/>
      </c>
    </row>
    <row r="726">
      <c r="A726" s="12" t="n"/>
      <c r="B726" s="4" t="n"/>
      <c r="C726" s="4" t="n"/>
      <c r="D726" s="4" t="n"/>
      <c r="E726" s="4" t="n"/>
      <c r="F726" s="4" t="n"/>
      <c r="G726" s="4" t="n"/>
      <c r="H726" s="4" t="n"/>
      <c r="I726" s="4" t="n"/>
      <c r="J726" s="4" t="n"/>
      <c r="K726" s="12" t="n"/>
      <c r="L726" s="13" t="n"/>
      <c r="M726" s="7">
        <f>IF($A726="","",INDEX(DayNames,WEEKDAY($A726,2)))</f>
        <v/>
      </c>
      <c r="N726" s="7">
        <f>IF($A726="","",IF(AND($G726="نعم",$H726="نعم"),INDEX(Reminders,4),IF($G726="نعم",INDEX(Reminders,2),IF($H726="نعم",INDEX(Reminders,3),INDEX(Reminders,1)))))</f>
        <v/>
      </c>
      <c r="O726" s="14">
        <f>IF($A726="","",$A726-WEEKDAY($A726,1)+1)</f>
        <v/>
      </c>
      <c r="P726" s="15">
        <f>IF($A726="","",IF($J726=INDEX(Outcomes,2),1,0))</f>
        <v/>
      </c>
      <c r="Q726" s="15">
        <f>IF($A726="","",IF(OR($J726=INDEX(Outcomes,2),$J726=INDEX(Outcomes,3)),1,0))</f>
        <v/>
      </c>
    </row>
    <row r="727">
      <c r="A727" s="12" t="n"/>
      <c r="B727" s="4" t="n"/>
      <c r="C727" s="4" t="n"/>
      <c r="D727" s="4" t="n"/>
      <c r="E727" s="4" t="n"/>
      <c r="F727" s="4" t="n"/>
      <c r="G727" s="4" t="n"/>
      <c r="H727" s="4" t="n"/>
      <c r="I727" s="4" t="n"/>
      <c r="J727" s="4" t="n"/>
      <c r="K727" s="12" t="n"/>
      <c r="L727" s="13" t="n"/>
      <c r="M727" s="7">
        <f>IF($A727="","",INDEX(DayNames,WEEKDAY($A727,2)))</f>
        <v/>
      </c>
      <c r="N727" s="7">
        <f>IF($A727="","",IF(AND($G727="نعم",$H727="نعم"),INDEX(Reminders,4),IF($G727="نعم",INDEX(Reminders,2),IF($H727="نعم",INDEX(Reminders,3),INDEX(Reminders,1)))))</f>
        <v/>
      </c>
      <c r="O727" s="14">
        <f>IF($A727="","",$A727-WEEKDAY($A727,1)+1)</f>
        <v/>
      </c>
      <c r="P727" s="15">
        <f>IF($A727="","",IF($J727=INDEX(Outcomes,2),1,0))</f>
        <v/>
      </c>
      <c r="Q727" s="15">
        <f>IF($A727="","",IF(OR($J727=INDEX(Outcomes,2),$J727=INDEX(Outcomes,3)),1,0))</f>
        <v/>
      </c>
    </row>
    <row r="728">
      <c r="A728" s="12" t="n"/>
      <c r="B728" s="4" t="n"/>
      <c r="C728" s="4" t="n"/>
      <c r="D728" s="4" t="n"/>
      <c r="E728" s="4" t="n"/>
      <c r="F728" s="4" t="n"/>
      <c r="G728" s="4" t="n"/>
      <c r="H728" s="4" t="n"/>
      <c r="I728" s="4" t="n"/>
      <c r="J728" s="4" t="n"/>
      <c r="K728" s="12" t="n"/>
      <c r="L728" s="13" t="n"/>
      <c r="M728" s="7">
        <f>IF($A728="","",INDEX(DayNames,WEEKDAY($A728,2)))</f>
        <v/>
      </c>
      <c r="N728" s="7">
        <f>IF($A728="","",IF(AND($G728="نعم",$H728="نعم"),INDEX(Reminders,4),IF($G728="نعم",INDEX(Reminders,2),IF($H728="نعم",INDEX(Reminders,3),INDEX(Reminders,1)))))</f>
        <v/>
      </c>
      <c r="O728" s="14">
        <f>IF($A728="","",$A728-WEEKDAY($A728,1)+1)</f>
        <v/>
      </c>
      <c r="P728" s="15">
        <f>IF($A728="","",IF($J728=INDEX(Outcomes,2),1,0))</f>
        <v/>
      </c>
      <c r="Q728" s="15">
        <f>IF($A728="","",IF(OR($J728=INDEX(Outcomes,2),$J728=INDEX(Outcomes,3)),1,0))</f>
        <v/>
      </c>
    </row>
    <row r="729">
      <c r="A729" s="12" t="n"/>
      <c r="B729" s="4" t="n"/>
      <c r="C729" s="4" t="n"/>
      <c r="D729" s="4" t="n"/>
      <c r="E729" s="4" t="n"/>
      <c r="F729" s="4" t="n"/>
      <c r="G729" s="4" t="n"/>
      <c r="H729" s="4" t="n"/>
      <c r="I729" s="4" t="n"/>
      <c r="J729" s="4" t="n"/>
      <c r="K729" s="12" t="n"/>
      <c r="L729" s="13" t="n"/>
      <c r="M729" s="7">
        <f>IF($A729="","",INDEX(DayNames,WEEKDAY($A729,2)))</f>
        <v/>
      </c>
      <c r="N729" s="7">
        <f>IF($A729="","",IF(AND($G729="نعم",$H729="نعم"),INDEX(Reminders,4),IF($G729="نعم",INDEX(Reminders,2),IF($H729="نعم",INDEX(Reminders,3),INDEX(Reminders,1)))))</f>
        <v/>
      </c>
      <c r="O729" s="14">
        <f>IF($A729="","",$A729-WEEKDAY($A729,1)+1)</f>
        <v/>
      </c>
      <c r="P729" s="15">
        <f>IF($A729="","",IF($J729=INDEX(Outcomes,2),1,0))</f>
        <v/>
      </c>
      <c r="Q729" s="15">
        <f>IF($A729="","",IF(OR($J729=INDEX(Outcomes,2),$J729=INDEX(Outcomes,3)),1,0))</f>
        <v/>
      </c>
    </row>
    <row r="730">
      <c r="A730" s="12" t="n"/>
      <c r="B730" s="4" t="n"/>
      <c r="C730" s="4" t="n"/>
      <c r="D730" s="4" t="n"/>
      <c r="E730" s="4" t="n"/>
      <c r="F730" s="4" t="n"/>
      <c r="G730" s="4" t="n"/>
      <c r="H730" s="4" t="n"/>
      <c r="I730" s="4" t="n"/>
      <c r="J730" s="4" t="n"/>
      <c r="K730" s="12" t="n"/>
      <c r="L730" s="13" t="n"/>
      <c r="M730" s="7">
        <f>IF($A730="","",INDEX(DayNames,WEEKDAY($A730,2)))</f>
        <v/>
      </c>
      <c r="N730" s="7">
        <f>IF($A730="","",IF(AND($G730="نعم",$H730="نعم"),INDEX(Reminders,4),IF($G730="نعم",INDEX(Reminders,2),IF($H730="نعم",INDEX(Reminders,3),INDEX(Reminders,1)))))</f>
        <v/>
      </c>
      <c r="O730" s="14">
        <f>IF($A730="","",$A730-WEEKDAY($A730,1)+1)</f>
        <v/>
      </c>
      <c r="P730" s="15">
        <f>IF($A730="","",IF($J730=INDEX(Outcomes,2),1,0))</f>
        <v/>
      </c>
      <c r="Q730" s="15">
        <f>IF($A730="","",IF(OR($J730=INDEX(Outcomes,2),$J730=INDEX(Outcomes,3)),1,0))</f>
        <v/>
      </c>
    </row>
    <row r="731">
      <c r="A731" s="12" t="n"/>
      <c r="B731" s="4" t="n"/>
      <c r="C731" s="4" t="n"/>
      <c r="D731" s="4" t="n"/>
      <c r="E731" s="4" t="n"/>
      <c r="F731" s="4" t="n"/>
      <c r="G731" s="4" t="n"/>
      <c r="H731" s="4" t="n"/>
      <c r="I731" s="4" t="n"/>
      <c r="J731" s="4" t="n"/>
      <c r="K731" s="12" t="n"/>
      <c r="L731" s="13" t="n"/>
      <c r="M731" s="7">
        <f>IF($A731="","",INDEX(DayNames,WEEKDAY($A731,2)))</f>
        <v/>
      </c>
      <c r="N731" s="7">
        <f>IF($A731="","",IF(AND($G731="نعم",$H731="نعم"),INDEX(Reminders,4),IF($G731="نعم",INDEX(Reminders,2),IF($H731="نعم",INDEX(Reminders,3),INDEX(Reminders,1)))))</f>
        <v/>
      </c>
      <c r="O731" s="14">
        <f>IF($A731="","",$A731-WEEKDAY($A731,1)+1)</f>
        <v/>
      </c>
      <c r="P731" s="15">
        <f>IF($A731="","",IF($J731=INDEX(Outcomes,2),1,0))</f>
        <v/>
      </c>
      <c r="Q731" s="15">
        <f>IF($A731="","",IF(OR($J731=INDEX(Outcomes,2),$J731=INDEX(Outcomes,3)),1,0))</f>
        <v/>
      </c>
    </row>
    <row r="732">
      <c r="A732" s="12" t="n"/>
      <c r="B732" s="4" t="n"/>
      <c r="C732" s="4" t="n"/>
      <c r="D732" s="4" t="n"/>
      <c r="E732" s="4" t="n"/>
      <c r="F732" s="4" t="n"/>
      <c r="G732" s="4" t="n"/>
      <c r="H732" s="4" t="n"/>
      <c r="I732" s="4" t="n"/>
      <c r="J732" s="4" t="n"/>
      <c r="K732" s="12" t="n"/>
      <c r="L732" s="13" t="n"/>
      <c r="M732" s="7">
        <f>IF($A732="","",INDEX(DayNames,WEEKDAY($A732,2)))</f>
        <v/>
      </c>
      <c r="N732" s="7">
        <f>IF($A732="","",IF(AND($G732="نعم",$H732="نعم"),INDEX(Reminders,4),IF($G732="نعم",INDEX(Reminders,2),IF($H732="نعم",INDEX(Reminders,3),INDEX(Reminders,1)))))</f>
        <v/>
      </c>
      <c r="O732" s="14">
        <f>IF($A732="","",$A732-WEEKDAY($A732,1)+1)</f>
        <v/>
      </c>
      <c r="P732" s="15">
        <f>IF($A732="","",IF($J732=INDEX(Outcomes,2),1,0))</f>
        <v/>
      </c>
      <c r="Q732" s="15">
        <f>IF($A732="","",IF(OR($J732=INDEX(Outcomes,2),$J732=INDEX(Outcomes,3)),1,0))</f>
        <v/>
      </c>
    </row>
    <row r="733">
      <c r="A733" s="12" t="n"/>
      <c r="B733" s="4" t="n"/>
      <c r="C733" s="4" t="n"/>
      <c r="D733" s="4" t="n"/>
      <c r="E733" s="4" t="n"/>
      <c r="F733" s="4" t="n"/>
      <c r="G733" s="4" t="n"/>
      <c r="H733" s="4" t="n"/>
      <c r="I733" s="4" t="n"/>
      <c r="J733" s="4" t="n"/>
      <c r="K733" s="12" t="n"/>
      <c r="L733" s="13" t="n"/>
      <c r="M733" s="7">
        <f>IF($A733="","",INDEX(DayNames,WEEKDAY($A733,2)))</f>
        <v/>
      </c>
      <c r="N733" s="7">
        <f>IF($A733="","",IF(AND($G733="نعم",$H733="نعم"),INDEX(Reminders,4),IF($G733="نعم",INDEX(Reminders,2),IF($H733="نعم",INDEX(Reminders,3),INDEX(Reminders,1)))))</f>
        <v/>
      </c>
      <c r="O733" s="14">
        <f>IF($A733="","",$A733-WEEKDAY($A733,1)+1)</f>
        <v/>
      </c>
      <c r="P733" s="15">
        <f>IF($A733="","",IF($J733=INDEX(Outcomes,2),1,0))</f>
        <v/>
      </c>
      <c r="Q733" s="15">
        <f>IF($A733="","",IF(OR($J733=INDEX(Outcomes,2),$J733=INDEX(Outcomes,3)),1,0))</f>
        <v/>
      </c>
    </row>
    <row r="734">
      <c r="A734" s="12" t="n"/>
      <c r="B734" s="4" t="n"/>
      <c r="C734" s="4" t="n"/>
      <c r="D734" s="4" t="n"/>
      <c r="E734" s="4" t="n"/>
      <c r="F734" s="4" t="n"/>
      <c r="G734" s="4" t="n"/>
      <c r="H734" s="4" t="n"/>
      <c r="I734" s="4" t="n"/>
      <c r="J734" s="4" t="n"/>
      <c r="K734" s="12" t="n"/>
      <c r="L734" s="13" t="n"/>
      <c r="M734" s="7">
        <f>IF($A734="","",INDEX(DayNames,WEEKDAY($A734,2)))</f>
        <v/>
      </c>
      <c r="N734" s="7">
        <f>IF($A734="","",IF(AND($G734="نعم",$H734="نعم"),INDEX(Reminders,4),IF($G734="نعم",INDEX(Reminders,2),IF($H734="نعم",INDEX(Reminders,3),INDEX(Reminders,1)))))</f>
        <v/>
      </c>
      <c r="O734" s="14">
        <f>IF($A734="","",$A734-WEEKDAY($A734,1)+1)</f>
        <v/>
      </c>
      <c r="P734" s="15">
        <f>IF($A734="","",IF($J734=INDEX(Outcomes,2),1,0))</f>
        <v/>
      </c>
      <c r="Q734" s="15">
        <f>IF($A734="","",IF(OR($J734=INDEX(Outcomes,2),$J734=INDEX(Outcomes,3)),1,0))</f>
        <v/>
      </c>
    </row>
    <row r="735">
      <c r="A735" s="12" t="n"/>
      <c r="B735" s="4" t="n"/>
      <c r="C735" s="4" t="n"/>
      <c r="D735" s="4" t="n"/>
      <c r="E735" s="4" t="n"/>
      <c r="F735" s="4" t="n"/>
      <c r="G735" s="4" t="n"/>
      <c r="H735" s="4" t="n"/>
      <c r="I735" s="4" t="n"/>
      <c r="J735" s="4" t="n"/>
      <c r="K735" s="12" t="n"/>
      <c r="L735" s="13" t="n"/>
      <c r="M735" s="7">
        <f>IF($A735="","",INDEX(DayNames,WEEKDAY($A735,2)))</f>
        <v/>
      </c>
      <c r="N735" s="7">
        <f>IF($A735="","",IF(AND($G735="نعم",$H735="نعم"),INDEX(Reminders,4),IF($G735="نعم",INDEX(Reminders,2),IF($H735="نعم",INDEX(Reminders,3),INDEX(Reminders,1)))))</f>
        <v/>
      </c>
      <c r="O735" s="14">
        <f>IF($A735="","",$A735-WEEKDAY($A735,1)+1)</f>
        <v/>
      </c>
      <c r="P735" s="15">
        <f>IF($A735="","",IF($J735=INDEX(Outcomes,2),1,0))</f>
        <v/>
      </c>
      <c r="Q735" s="15">
        <f>IF($A735="","",IF(OR($J735=INDEX(Outcomes,2),$J735=INDEX(Outcomes,3)),1,0))</f>
        <v/>
      </c>
    </row>
    <row r="736">
      <c r="A736" s="12" t="n"/>
      <c r="B736" s="4" t="n"/>
      <c r="C736" s="4" t="n"/>
      <c r="D736" s="4" t="n"/>
      <c r="E736" s="4" t="n"/>
      <c r="F736" s="4" t="n"/>
      <c r="G736" s="4" t="n"/>
      <c r="H736" s="4" t="n"/>
      <c r="I736" s="4" t="n"/>
      <c r="J736" s="4" t="n"/>
      <c r="K736" s="12" t="n"/>
      <c r="L736" s="13" t="n"/>
      <c r="M736" s="7">
        <f>IF($A736="","",INDEX(DayNames,WEEKDAY($A736,2)))</f>
        <v/>
      </c>
      <c r="N736" s="7">
        <f>IF($A736="","",IF(AND($G736="نعم",$H736="نعم"),INDEX(Reminders,4),IF($G736="نعم",INDEX(Reminders,2),IF($H736="نعم",INDEX(Reminders,3),INDEX(Reminders,1)))))</f>
        <v/>
      </c>
      <c r="O736" s="14">
        <f>IF($A736="","",$A736-WEEKDAY($A736,1)+1)</f>
        <v/>
      </c>
      <c r="P736" s="15">
        <f>IF($A736="","",IF($J736=INDEX(Outcomes,2),1,0))</f>
        <v/>
      </c>
      <c r="Q736" s="15">
        <f>IF($A736="","",IF(OR($J736=INDEX(Outcomes,2),$J736=INDEX(Outcomes,3)),1,0))</f>
        <v/>
      </c>
    </row>
    <row r="737">
      <c r="A737" s="12" t="n"/>
      <c r="B737" s="4" t="n"/>
      <c r="C737" s="4" t="n"/>
      <c r="D737" s="4" t="n"/>
      <c r="E737" s="4" t="n"/>
      <c r="F737" s="4" t="n"/>
      <c r="G737" s="4" t="n"/>
      <c r="H737" s="4" t="n"/>
      <c r="I737" s="4" t="n"/>
      <c r="J737" s="4" t="n"/>
      <c r="K737" s="12" t="n"/>
      <c r="L737" s="13" t="n"/>
      <c r="M737" s="7">
        <f>IF($A737="","",INDEX(DayNames,WEEKDAY($A737,2)))</f>
        <v/>
      </c>
      <c r="N737" s="7">
        <f>IF($A737="","",IF(AND($G737="نعم",$H737="نعم"),INDEX(Reminders,4),IF($G737="نعم",INDEX(Reminders,2),IF($H737="نعم",INDEX(Reminders,3),INDEX(Reminders,1)))))</f>
        <v/>
      </c>
      <c r="O737" s="14">
        <f>IF($A737="","",$A737-WEEKDAY($A737,1)+1)</f>
        <v/>
      </c>
      <c r="P737" s="15">
        <f>IF($A737="","",IF($J737=INDEX(Outcomes,2),1,0))</f>
        <v/>
      </c>
      <c r="Q737" s="15">
        <f>IF($A737="","",IF(OR($J737=INDEX(Outcomes,2),$J737=INDEX(Outcomes,3)),1,0))</f>
        <v/>
      </c>
    </row>
    <row r="738">
      <c r="A738" s="12" t="n"/>
      <c r="B738" s="4" t="n"/>
      <c r="C738" s="4" t="n"/>
      <c r="D738" s="4" t="n"/>
      <c r="E738" s="4" t="n"/>
      <c r="F738" s="4" t="n"/>
      <c r="G738" s="4" t="n"/>
      <c r="H738" s="4" t="n"/>
      <c r="I738" s="4" t="n"/>
      <c r="J738" s="4" t="n"/>
      <c r="K738" s="12" t="n"/>
      <c r="L738" s="13" t="n"/>
      <c r="M738" s="7">
        <f>IF($A738="","",INDEX(DayNames,WEEKDAY($A738,2)))</f>
        <v/>
      </c>
      <c r="N738" s="7">
        <f>IF($A738="","",IF(AND($G738="نعم",$H738="نعم"),INDEX(Reminders,4),IF($G738="نعم",INDEX(Reminders,2),IF($H738="نعم",INDEX(Reminders,3),INDEX(Reminders,1)))))</f>
        <v/>
      </c>
      <c r="O738" s="14">
        <f>IF($A738="","",$A738-WEEKDAY($A738,1)+1)</f>
        <v/>
      </c>
      <c r="P738" s="15">
        <f>IF($A738="","",IF($J738=INDEX(Outcomes,2),1,0))</f>
        <v/>
      </c>
      <c r="Q738" s="15">
        <f>IF($A738="","",IF(OR($J738=INDEX(Outcomes,2),$J738=INDEX(Outcomes,3)),1,0))</f>
        <v/>
      </c>
    </row>
    <row r="739">
      <c r="A739" s="12" t="n"/>
      <c r="B739" s="4" t="n"/>
      <c r="C739" s="4" t="n"/>
      <c r="D739" s="4" t="n"/>
      <c r="E739" s="4" t="n"/>
      <c r="F739" s="4" t="n"/>
      <c r="G739" s="4" t="n"/>
      <c r="H739" s="4" t="n"/>
      <c r="I739" s="4" t="n"/>
      <c r="J739" s="4" t="n"/>
      <c r="K739" s="12" t="n"/>
      <c r="L739" s="13" t="n"/>
      <c r="M739" s="7">
        <f>IF($A739="","",INDEX(DayNames,WEEKDAY($A739,2)))</f>
        <v/>
      </c>
      <c r="N739" s="7">
        <f>IF($A739="","",IF(AND($G739="نعم",$H739="نعم"),INDEX(Reminders,4),IF($G739="نعم",INDEX(Reminders,2),IF($H739="نعم",INDEX(Reminders,3),INDEX(Reminders,1)))))</f>
        <v/>
      </c>
      <c r="O739" s="14">
        <f>IF($A739="","",$A739-WEEKDAY($A739,1)+1)</f>
        <v/>
      </c>
      <c r="P739" s="15">
        <f>IF($A739="","",IF($J739=INDEX(Outcomes,2),1,0))</f>
        <v/>
      </c>
      <c r="Q739" s="15">
        <f>IF($A739="","",IF(OR($J739=INDEX(Outcomes,2),$J739=INDEX(Outcomes,3)),1,0))</f>
        <v/>
      </c>
    </row>
    <row r="740">
      <c r="A740" s="12" t="n"/>
      <c r="B740" s="4" t="n"/>
      <c r="C740" s="4" t="n"/>
      <c r="D740" s="4" t="n"/>
      <c r="E740" s="4" t="n"/>
      <c r="F740" s="4" t="n"/>
      <c r="G740" s="4" t="n"/>
      <c r="H740" s="4" t="n"/>
      <c r="I740" s="4" t="n"/>
      <c r="J740" s="4" t="n"/>
      <c r="K740" s="12" t="n"/>
      <c r="L740" s="13" t="n"/>
      <c r="M740" s="7">
        <f>IF($A740="","",INDEX(DayNames,WEEKDAY($A740,2)))</f>
        <v/>
      </c>
      <c r="N740" s="7">
        <f>IF($A740="","",IF(AND($G740="نعم",$H740="نعم"),INDEX(Reminders,4),IF($G740="نعم",INDEX(Reminders,2),IF($H740="نعم",INDEX(Reminders,3),INDEX(Reminders,1)))))</f>
        <v/>
      </c>
      <c r="O740" s="14">
        <f>IF($A740="","",$A740-WEEKDAY($A740,1)+1)</f>
        <v/>
      </c>
      <c r="P740" s="15">
        <f>IF($A740="","",IF($J740=INDEX(Outcomes,2),1,0))</f>
        <v/>
      </c>
      <c r="Q740" s="15">
        <f>IF($A740="","",IF(OR($J740=INDEX(Outcomes,2),$J740=INDEX(Outcomes,3)),1,0))</f>
        <v/>
      </c>
    </row>
    <row r="741">
      <c r="A741" s="12" t="n"/>
      <c r="B741" s="4" t="n"/>
      <c r="C741" s="4" t="n"/>
      <c r="D741" s="4" t="n"/>
      <c r="E741" s="4" t="n"/>
      <c r="F741" s="4" t="n"/>
      <c r="G741" s="4" t="n"/>
      <c r="H741" s="4" t="n"/>
      <c r="I741" s="4" t="n"/>
      <c r="J741" s="4" t="n"/>
      <c r="K741" s="12" t="n"/>
      <c r="L741" s="13" t="n"/>
      <c r="M741" s="7">
        <f>IF($A741="","",INDEX(DayNames,WEEKDAY($A741,2)))</f>
        <v/>
      </c>
      <c r="N741" s="7">
        <f>IF($A741="","",IF(AND($G741="نعم",$H741="نعم"),INDEX(Reminders,4),IF($G741="نعم",INDEX(Reminders,2),IF($H741="نعم",INDEX(Reminders,3),INDEX(Reminders,1)))))</f>
        <v/>
      </c>
      <c r="O741" s="14">
        <f>IF($A741="","",$A741-WEEKDAY($A741,1)+1)</f>
        <v/>
      </c>
      <c r="P741" s="15">
        <f>IF($A741="","",IF($J741=INDEX(Outcomes,2),1,0))</f>
        <v/>
      </c>
      <c r="Q741" s="15">
        <f>IF($A741="","",IF(OR($J741=INDEX(Outcomes,2),$J741=INDEX(Outcomes,3)),1,0))</f>
        <v/>
      </c>
    </row>
    <row r="742">
      <c r="A742" s="12" t="n"/>
      <c r="B742" s="4" t="n"/>
      <c r="C742" s="4" t="n"/>
      <c r="D742" s="4" t="n"/>
      <c r="E742" s="4" t="n"/>
      <c r="F742" s="4" t="n"/>
      <c r="G742" s="4" t="n"/>
      <c r="H742" s="4" t="n"/>
      <c r="I742" s="4" t="n"/>
      <c r="J742" s="4" t="n"/>
      <c r="K742" s="12" t="n"/>
      <c r="L742" s="13" t="n"/>
      <c r="M742" s="7">
        <f>IF($A742="","",INDEX(DayNames,WEEKDAY($A742,2)))</f>
        <v/>
      </c>
      <c r="N742" s="7">
        <f>IF($A742="","",IF(AND($G742="نعم",$H742="نعم"),INDEX(Reminders,4),IF($G742="نعم",INDEX(Reminders,2),IF($H742="نعم",INDEX(Reminders,3),INDEX(Reminders,1)))))</f>
        <v/>
      </c>
      <c r="O742" s="14">
        <f>IF($A742="","",$A742-WEEKDAY($A742,1)+1)</f>
        <v/>
      </c>
      <c r="P742" s="15">
        <f>IF($A742="","",IF($J742=INDEX(Outcomes,2),1,0))</f>
        <v/>
      </c>
      <c r="Q742" s="15">
        <f>IF($A742="","",IF(OR($J742=INDEX(Outcomes,2),$J742=INDEX(Outcomes,3)),1,0))</f>
        <v/>
      </c>
    </row>
    <row r="743">
      <c r="A743" s="12" t="n"/>
      <c r="B743" s="4" t="n"/>
      <c r="C743" s="4" t="n"/>
      <c r="D743" s="4" t="n"/>
      <c r="E743" s="4" t="n"/>
      <c r="F743" s="4" t="n"/>
      <c r="G743" s="4" t="n"/>
      <c r="H743" s="4" t="n"/>
      <c r="I743" s="4" t="n"/>
      <c r="J743" s="4" t="n"/>
      <c r="K743" s="12" t="n"/>
      <c r="L743" s="13" t="n"/>
      <c r="M743" s="7">
        <f>IF($A743="","",INDEX(DayNames,WEEKDAY($A743,2)))</f>
        <v/>
      </c>
      <c r="N743" s="7">
        <f>IF($A743="","",IF(AND($G743="نعم",$H743="نعم"),INDEX(Reminders,4),IF($G743="نعم",INDEX(Reminders,2),IF($H743="نعم",INDEX(Reminders,3),INDEX(Reminders,1)))))</f>
        <v/>
      </c>
      <c r="O743" s="14">
        <f>IF($A743="","",$A743-WEEKDAY($A743,1)+1)</f>
        <v/>
      </c>
      <c r="P743" s="15">
        <f>IF($A743="","",IF($J743=INDEX(Outcomes,2),1,0))</f>
        <v/>
      </c>
      <c r="Q743" s="15">
        <f>IF($A743="","",IF(OR($J743=INDEX(Outcomes,2),$J743=INDEX(Outcomes,3)),1,0))</f>
        <v/>
      </c>
    </row>
    <row r="744">
      <c r="A744" s="12" t="n"/>
      <c r="B744" s="4" t="n"/>
      <c r="C744" s="4" t="n"/>
      <c r="D744" s="4" t="n"/>
      <c r="E744" s="4" t="n"/>
      <c r="F744" s="4" t="n"/>
      <c r="G744" s="4" t="n"/>
      <c r="H744" s="4" t="n"/>
      <c r="I744" s="4" t="n"/>
      <c r="J744" s="4" t="n"/>
      <c r="K744" s="12" t="n"/>
      <c r="L744" s="13" t="n"/>
      <c r="M744" s="7">
        <f>IF($A744="","",INDEX(DayNames,WEEKDAY($A744,2)))</f>
        <v/>
      </c>
      <c r="N744" s="7">
        <f>IF($A744="","",IF(AND($G744="نعم",$H744="نعم"),INDEX(Reminders,4),IF($G744="نعم",INDEX(Reminders,2),IF($H744="نعم",INDEX(Reminders,3),INDEX(Reminders,1)))))</f>
        <v/>
      </c>
      <c r="O744" s="14">
        <f>IF($A744="","",$A744-WEEKDAY($A744,1)+1)</f>
        <v/>
      </c>
      <c r="P744" s="15">
        <f>IF($A744="","",IF($J744=INDEX(Outcomes,2),1,0))</f>
        <v/>
      </c>
      <c r="Q744" s="15">
        <f>IF($A744="","",IF(OR($J744=INDEX(Outcomes,2),$J744=INDEX(Outcomes,3)),1,0))</f>
        <v/>
      </c>
    </row>
    <row r="745">
      <c r="A745" s="12" t="n"/>
      <c r="B745" s="4" t="n"/>
      <c r="C745" s="4" t="n"/>
      <c r="D745" s="4" t="n"/>
      <c r="E745" s="4" t="n"/>
      <c r="F745" s="4" t="n"/>
      <c r="G745" s="4" t="n"/>
      <c r="H745" s="4" t="n"/>
      <c r="I745" s="4" t="n"/>
      <c r="J745" s="4" t="n"/>
      <c r="K745" s="12" t="n"/>
      <c r="L745" s="13" t="n"/>
      <c r="M745" s="7">
        <f>IF($A745="","",INDEX(DayNames,WEEKDAY($A745,2)))</f>
        <v/>
      </c>
      <c r="N745" s="7">
        <f>IF($A745="","",IF(AND($G745="نعم",$H745="نعم"),INDEX(Reminders,4),IF($G745="نعم",INDEX(Reminders,2),IF($H745="نعم",INDEX(Reminders,3),INDEX(Reminders,1)))))</f>
        <v/>
      </c>
      <c r="O745" s="14">
        <f>IF($A745="","",$A745-WEEKDAY($A745,1)+1)</f>
        <v/>
      </c>
      <c r="P745" s="15">
        <f>IF($A745="","",IF($J745=INDEX(Outcomes,2),1,0))</f>
        <v/>
      </c>
      <c r="Q745" s="15">
        <f>IF($A745="","",IF(OR($J745=INDEX(Outcomes,2),$J745=INDEX(Outcomes,3)),1,0))</f>
        <v/>
      </c>
    </row>
    <row r="746">
      <c r="A746" s="12" t="n"/>
      <c r="B746" s="4" t="n"/>
      <c r="C746" s="4" t="n"/>
      <c r="D746" s="4" t="n"/>
      <c r="E746" s="4" t="n"/>
      <c r="F746" s="4" t="n"/>
      <c r="G746" s="4" t="n"/>
      <c r="H746" s="4" t="n"/>
      <c r="I746" s="4" t="n"/>
      <c r="J746" s="4" t="n"/>
      <c r="K746" s="12" t="n"/>
      <c r="L746" s="13" t="n"/>
      <c r="M746" s="7">
        <f>IF($A746="","",INDEX(DayNames,WEEKDAY($A746,2)))</f>
        <v/>
      </c>
      <c r="N746" s="7">
        <f>IF($A746="","",IF(AND($G746="نعم",$H746="نعم"),INDEX(Reminders,4),IF($G746="نعم",INDEX(Reminders,2),IF($H746="نعم",INDEX(Reminders,3),INDEX(Reminders,1)))))</f>
        <v/>
      </c>
      <c r="O746" s="14">
        <f>IF($A746="","",$A746-WEEKDAY($A746,1)+1)</f>
        <v/>
      </c>
      <c r="P746" s="15">
        <f>IF($A746="","",IF($J746=INDEX(Outcomes,2),1,0))</f>
        <v/>
      </c>
      <c r="Q746" s="15">
        <f>IF($A746="","",IF(OR($J746=INDEX(Outcomes,2),$J746=INDEX(Outcomes,3)),1,0))</f>
        <v/>
      </c>
    </row>
    <row r="747">
      <c r="A747" s="12" t="n"/>
      <c r="B747" s="4" t="n"/>
      <c r="C747" s="4" t="n"/>
      <c r="D747" s="4" t="n"/>
      <c r="E747" s="4" t="n"/>
      <c r="F747" s="4" t="n"/>
      <c r="G747" s="4" t="n"/>
      <c r="H747" s="4" t="n"/>
      <c r="I747" s="4" t="n"/>
      <c r="J747" s="4" t="n"/>
      <c r="K747" s="12" t="n"/>
      <c r="L747" s="13" t="n"/>
      <c r="M747" s="7">
        <f>IF($A747="","",INDEX(DayNames,WEEKDAY($A747,2)))</f>
        <v/>
      </c>
      <c r="N747" s="7">
        <f>IF($A747="","",IF(AND($G747="نعم",$H747="نعم"),INDEX(Reminders,4),IF($G747="نعم",INDEX(Reminders,2),IF($H747="نعم",INDEX(Reminders,3),INDEX(Reminders,1)))))</f>
        <v/>
      </c>
      <c r="O747" s="14">
        <f>IF($A747="","",$A747-WEEKDAY($A747,1)+1)</f>
        <v/>
      </c>
      <c r="P747" s="15">
        <f>IF($A747="","",IF($J747=INDEX(Outcomes,2),1,0))</f>
        <v/>
      </c>
      <c r="Q747" s="15">
        <f>IF($A747="","",IF(OR($J747=INDEX(Outcomes,2),$J747=INDEX(Outcomes,3)),1,0))</f>
        <v/>
      </c>
    </row>
    <row r="748">
      <c r="A748" s="12" t="n"/>
      <c r="B748" s="4" t="n"/>
      <c r="C748" s="4" t="n"/>
      <c r="D748" s="4" t="n"/>
      <c r="E748" s="4" t="n"/>
      <c r="F748" s="4" t="n"/>
      <c r="G748" s="4" t="n"/>
      <c r="H748" s="4" t="n"/>
      <c r="I748" s="4" t="n"/>
      <c r="J748" s="4" t="n"/>
      <c r="K748" s="12" t="n"/>
      <c r="L748" s="13" t="n"/>
      <c r="M748" s="7">
        <f>IF($A748="","",INDEX(DayNames,WEEKDAY($A748,2)))</f>
        <v/>
      </c>
      <c r="N748" s="7">
        <f>IF($A748="","",IF(AND($G748="نعم",$H748="نعم"),INDEX(Reminders,4),IF($G748="نعم",INDEX(Reminders,2),IF($H748="نعم",INDEX(Reminders,3),INDEX(Reminders,1)))))</f>
        <v/>
      </c>
      <c r="O748" s="14">
        <f>IF($A748="","",$A748-WEEKDAY($A748,1)+1)</f>
        <v/>
      </c>
      <c r="P748" s="15">
        <f>IF($A748="","",IF($J748=INDEX(Outcomes,2),1,0))</f>
        <v/>
      </c>
      <c r="Q748" s="15">
        <f>IF($A748="","",IF(OR($J748=INDEX(Outcomes,2),$J748=INDEX(Outcomes,3)),1,0))</f>
        <v/>
      </c>
    </row>
    <row r="749">
      <c r="A749" s="12" t="n"/>
      <c r="B749" s="4" t="n"/>
      <c r="C749" s="4" t="n"/>
      <c r="D749" s="4" t="n"/>
      <c r="E749" s="4" t="n"/>
      <c r="F749" s="4" t="n"/>
      <c r="G749" s="4" t="n"/>
      <c r="H749" s="4" t="n"/>
      <c r="I749" s="4" t="n"/>
      <c r="J749" s="4" t="n"/>
      <c r="K749" s="12" t="n"/>
      <c r="L749" s="13" t="n"/>
      <c r="M749" s="7">
        <f>IF($A749="","",INDEX(DayNames,WEEKDAY($A749,2)))</f>
        <v/>
      </c>
      <c r="N749" s="7">
        <f>IF($A749="","",IF(AND($G749="نعم",$H749="نعم"),INDEX(Reminders,4),IF($G749="نعم",INDEX(Reminders,2),IF($H749="نعم",INDEX(Reminders,3),INDEX(Reminders,1)))))</f>
        <v/>
      </c>
      <c r="O749" s="14">
        <f>IF($A749="","",$A749-WEEKDAY($A749,1)+1)</f>
        <v/>
      </c>
      <c r="P749" s="15">
        <f>IF($A749="","",IF($J749=INDEX(Outcomes,2),1,0))</f>
        <v/>
      </c>
      <c r="Q749" s="15">
        <f>IF($A749="","",IF(OR($J749=INDEX(Outcomes,2),$J749=INDEX(Outcomes,3)),1,0))</f>
        <v/>
      </c>
    </row>
    <row r="750">
      <c r="A750" s="12" t="n"/>
      <c r="B750" s="4" t="n"/>
      <c r="C750" s="4" t="n"/>
      <c r="D750" s="4" t="n"/>
      <c r="E750" s="4" t="n"/>
      <c r="F750" s="4" t="n"/>
      <c r="G750" s="4" t="n"/>
      <c r="H750" s="4" t="n"/>
      <c r="I750" s="4" t="n"/>
      <c r="J750" s="4" t="n"/>
      <c r="K750" s="12" t="n"/>
      <c r="L750" s="13" t="n"/>
      <c r="M750" s="7">
        <f>IF($A750="","",INDEX(DayNames,WEEKDAY($A750,2)))</f>
        <v/>
      </c>
      <c r="N750" s="7">
        <f>IF($A750="","",IF(AND($G750="نعم",$H750="نعم"),INDEX(Reminders,4),IF($G750="نعم",INDEX(Reminders,2),IF($H750="نعم",INDEX(Reminders,3),INDEX(Reminders,1)))))</f>
        <v/>
      </c>
      <c r="O750" s="14">
        <f>IF($A750="","",$A750-WEEKDAY($A750,1)+1)</f>
        <v/>
      </c>
      <c r="P750" s="15">
        <f>IF($A750="","",IF($J750=INDEX(Outcomes,2),1,0))</f>
        <v/>
      </c>
      <c r="Q750" s="15">
        <f>IF($A750="","",IF(OR($J750=INDEX(Outcomes,2),$J750=INDEX(Outcomes,3)),1,0))</f>
        <v/>
      </c>
    </row>
    <row r="751">
      <c r="A751" s="12" t="n"/>
      <c r="B751" s="4" t="n"/>
      <c r="C751" s="4" t="n"/>
      <c r="D751" s="4" t="n"/>
      <c r="E751" s="4" t="n"/>
      <c r="F751" s="4" t="n"/>
      <c r="G751" s="4" t="n"/>
      <c r="H751" s="4" t="n"/>
      <c r="I751" s="4" t="n"/>
      <c r="J751" s="4" t="n"/>
      <c r="K751" s="12" t="n"/>
      <c r="L751" s="13" t="n"/>
      <c r="M751" s="7">
        <f>IF($A751="","",INDEX(DayNames,WEEKDAY($A751,2)))</f>
        <v/>
      </c>
      <c r="N751" s="7">
        <f>IF($A751="","",IF(AND($G751="نعم",$H751="نعم"),INDEX(Reminders,4),IF($G751="نعم",INDEX(Reminders,2),IF($H751="نعم",INDEX(Reminders,3),INDEX(Reminders,1)))))</f>
        <v/>
      </c>
      <c r="O751" s="14">
        <f>IF($A751="","",$A751-WEEKDAY($A751,1)+1)</f>
        <v/>
      </c>
      <c r="P751" s="15">
        <f>IF($A751="","",IF($J751=INDEX(Outcomes,2),1,0))</f>
        <v/>
      </c>
      <c r="Q751" s="15">
        <f>IF($A751="","",IF(OR($J751=INDEX(Outcomes,2),$J751=INDEX(Outcomes,3)),1,0))</f>
        <v/>
      </c>
    </row>
    <row r="752">
      <c r="A752" s="12" t="n"/>
      <c r="B752" s="4" t="n"/>
      <c r="C752" s="4" t="n"/>
      <c r="D752" s="4" t="n"/>
      <c r="E752" s="4" t="n"/>
      <c r="F752" s="4" t="n"/>
      <c r="G752" s="4" t="n"/>
      <c r="H752" s="4" t="n"/>
      <c r="I752" s="4" t="n"/>
      <c r="J752" s="4" t="n"/>
      <c r="K752" s="12" t="n"/>
      <c r="L752" s="13" t="n"/>
      <c r="M752" s="7">
        <f>IF($A752="","",INDEX(DayNames,WEEKDAY($A752,2)))</f>
        <v/>
      </c>
      <c r="N752" s="7">
        <f>IF($A752="","",IF(AND($G752="نعم",$H752="نعم"),INDEX(Reminders,4),IF($G752="نعم",INDEX(Reminders,2),IF($H752="نعم",INDEX(Reminders,3),INDEX(Reminders,1)))))</f>
        <v/>
      </c>
      <c r="O752" s="14">
        <f>IF($A752="","",$A752-WEEKDAY($A752,1)+1)</f>
        <v/>
      </c>
      <c r="P752" s="15">
        <f>IF($A752="","",IF($J752=INDEX(Outcomes,2),1,0))</f>
        <v/>
      </c>
      <c r="Q752" s="15">
        <f>IF($A752="","",IF(OR($J752=INDEX(Outcomes,2),$J752=INDEX(Outcomes,3)),1,0))</f>
        <v/>
      </c>
    </row>
    <row r="753">
      <c r="A753" s="12" t="n"/>
      <c r="B753" s="4" t="n"/>
      <c r="C753" s="4" t="n"/>
      <c r="D753" s="4" t="n"/>
      <c r="E753" s="4" t="n"/>
      <c r="F753" s="4" t="n"/>
      <c r="G753" s="4" t="n"/>
      <c r="H753" s="4" t="n"/>
      <c r="I753" s="4" t="n"/>
      <c r="J753" s="4" t="n"/>
      <c r="K753" s="12" t="n"/>
      <c r="L753" s="13" t="n"/>
      <c r="M753" s="7">
        <f>IF($A753="","",INDEX(DayNames,WEEKDAY($A753,2)))</f>
        <v/>
      </c>
      <c r="N753" s="7">
        <f>IF($A753="","",IF(AND($G753="نعم",$H753="نعم"),INDEX(Reminders,4),IF($G753="نعم",INDEX(Reminders,2),IF($H753="نعم",INDEX(Reminders,3),INDEX(Reminders,1)))))</f>
        <v/>
      </c>
      <c r="O753" s="14">
        <f>IF($A753="","",$A753-WEEKDAY($A753,1)+1)</f>
        <v/>
      </c>
      <c r="P753" s="15">
        <f>IF($A753="","",IF($J753=INDEX(Outcomes,2),1,0))</f>
        <v/>
      </c>
      <c r="Q753" s="15">
        <f>IF($A753="","",IF(OR($J753=INDEX(Outcomes,2),$J753=INDEX(Outcomes,3)),1,0))</f>
        <v/>
      </c>
    </row>
    <row r="754">
      <c r="A754" s="12" t="n"/>
      <c r="B754" s="4" t="n"/>
      <c r="C754" s="4" t="n"/>
      <c r="D754" s="4" t="n"/>
      <c r="E754" s="4" t="n"/>
      <c r="F754" s="4" t="n"/>
      <c r="G754" s="4" t="n"/>
      <c r="H754" s="4" t="n"/>
      <c r="I754" s="4" t="n"/>
      <c r="J754" s="4" t="n"/>
      <c r="K754" s="12" t="n"/>
      <c r="L754" s="13" t="n"/>
      <c r="M754" s="7">
        <f>IF($A754="","",INDEX(DayNames,WEEKDAY($A754,2)))</f>
        <v/>
      </c>
      <c r="N754" s="7">
        <f>IF($A754="","",IF(AND($G754="نعم",$H754="نعم"),INDEX(Reminders,4),IF($G754="نعم",INDEX(Reminders,2),IF($H754="نعم",INDEX(Reminders,3),INDEX(Reminders,1)))))</f>
        <v/>
      </c>
      <c r="O754" s="14">
        <f>IF($A754="","",$A754-WEEKDAY($A754,1)+1)</f>
        <v/>
      </c>
      <c r="P754" s="15">
        <f>IF($A754="","",IF($J754=INDEX(Outcomes,2),1,0))</f>
        <v/>
      </c>
      <c r="Q754" s="15">
        <f>IF($A754="","",IF(OR($J754=INDEX(Outcomes,2),$J754=INDEX(Outcomes,3)),1,0))</f>
        <v/>
      </c>
    </row>
    <row r="755">
      <c r="A755" s="12" t="n"/>
      <c r="B755" s="4" t="n"/>
      <c r="C755" s="4" t="n"/>
      <c r="D755" s="4" t="n"/>
      <c r="E755" s="4" t="n"/>
      <c r="F755" s="4" t="n"/>
      <c r="G755" s="4" t="n"/>
      <c r="H755" s="4" t="n"/>
      <c r="I755" s="4" t="n"/>
      <c r="J755" s="4" t="n"/>
      <c r="K755" s="12" t="n"/>
      <c r="L755" s="13" t="n"/>
      <c r="M755" s="7">
        <f>IF($A755="","",INDEX(DayNames,WEEKDAY($A755,2)))</f>
        <v/>
      </c>
      <c r="N755" s="7">
        <f>IF($A755="","",IF(AND($G755="نعم",$H755="نعم"),INDEX(Reminders,4),IF($G755="نعم",INDEX(Reminders,2),IF($H755="نعم",INDEX(Reminders,3),INDEX(Reminders,1)))))</f>
        <v/>
      </c>
      <c r="O755" s="14">
        <f>IF($A755="","",$A755-WEEKDAY($A755,1)+1)</f>
        <v/>
      </c>
      <c r="P755" s="15">
        <f>IF($A755="","",IF($J755=INDEX(Outcomes,2),1,0))</f>
        <v/>
      </c>
      <c r="Q755" s="15">
        <f>IF($A755="","",IF(OR($J755=INDEX(Outcomes,2),$J755=INDEX(Outcomes,3)),1,0))</f>
        <v/>
      </c>
    </row>
    <row r="756">
      <c r="A756" s="12" t="n"/>
      <c r="B756" s="4" t="n"/>
      <c r="C756" s="4" t="n"/>
      <c r="D756" s="4" t="n"/>
      <c r="E756" s="4" t="n"/>
      <c r="F756" s="4" t="n"/>
      <c r="G756" s="4" t="n"/>
      <c r="H756" s="4" t="n"/>
      <c r="I756" s="4" t="n"/>
      <c r="J756" s="4" t="n"/>
      <c r="K756" s="12" t="n"/>
      <c r="L756" s="13" t="n"/>
      <c r="M756" s="7">
        <f>IF($A756="","",INDEX(DayNames,WEEKDAY($A756,2)))</f>
        <v/>
      </c>
      <c r="N756" s="7">
        <f>IF($A756="","",IF(AND($G756="نعم",$H756="نعم"),INDEX(Reminders,4),IF($G756="نعم",INDEX(Reminders,2),IF($H756="نعم",INDEX(Reminders,3),INDEX(Reminders,1)))))</f>
        <v/>
      </c>
      <c r="O756" s="14">
        <f>IF($A756="","",$A756-WEEKDAY($A756,1)+1)</f>
        <v/>
      </c>
      <c r="P756" s="15">
        <f>IF($A756="","",IF($J756=INDEX(Outcomes,2),1,0))</f>
        <v/>
      </c>
      <c r="Q756" s="15">
        <f>IF($A756="","",IF(OR($J756=INDEX(Outcomes,2),$J756=INDEX(Outcomes,3)),1,0))</f>
        <v/>
      </c>
    </row>
    <row r="757">
      <c r="A757" s="12" t="n"/>
      <c r="B757" s="4" t="n"/>
      <c r="C757" s="4" t="n"/>
      <c r="D757" s="4" t="n"/>
      <c r="E757" s="4" t="n"/>
      <c r="F757" s="4" t="n"/>
      <c r="G757" s="4" t="n"/>
      <c r="H757" s="4" t="n"/>
      <c r="I757" s="4" t="n"/>
      <c r="J757" s="4" t="n"/>
      <c r="K757" s="12" t="n"/>
      <c r="L757" s="13" t="n"/>
      <c r="M757" s="7">
        <f>IF($A757="","",INDEX(DayNames,WEEKDAY($A757,2)))</f>
        <v/>
      </c>
      <c r="N757" s="7">
        <f>IF($A757="","",IF(AND($G757="نعم",$H757="نعم"),INDEX(Reminders,4),IF($G757="نعم",INDEX(Reminders,2),IF($H757="نعم",INDEX(Reminders,3),INDEX(Reminders,1)))))</f>
        <v/>
      </c>
      <c r="O757" s="14">
        <f>IF($A757="","",$A757-WEEKDAY($A757,1)+1)</f>
        <v/>
      </c>
      <c r="P757" s="15">
        <f>IF($A757="","",IF($J757=INDEX(Outcomes,2),1,0))</f>
        <v/>
      </c>
      <c r="Q757" s="15">
        <f>IF($A757="","",IF(OR($J757=INDEX(Outcomes,2),$J757=INDEX(Outcomes,3)),1,0))</f>
        <v/>
      </c>
    </row>
    <row r="758">
      <c r="A758" s="12" t="n"/>
      <c r="B758" s="4" t="n"/>
      <c r="C758" s="4" t="n"/>
      <c r="D758" s="4" t="n"/>
      <c r="E758" s="4" t="n"/>
      <c r="F758" s="4" t="n"/>
      <c r="G758" s="4" t="n"/>
      <c r="H758" s="4" t="n"/>
      <c r="I758" s="4" t="n"/>
      <c r="J758" s="4" t="n"/>
      <c r="K758" s="12" t="n"/>
      <c r="L758" s="13" t="n"/>
      <c r="M758" s="7">
        <f>IF($A758="","",INDEX(DayNames,WEEKDAY($A758,2)))</f>
        <v/>
      </c>
      <c r="N758" s="7">
        <f>IF($A758="","",IF(AND($G758="نعم",$H758="نعم"),INDEX(Reminders,4),IF($G758="نعم",INDEX(Reminders,2),IF($H758="نعم",INDEX(Reminders,3),INDEX(Reminders,1)))))</f>
        <v/>
      </c>
      <c r="O758" s="14">
        <f>IF($A758="","",$A758-WEEKDAY($A758,1)+1)</f>
        <v/>
      </c>
      <c r="P758" s="15">
        <f>IF($A758="","",IF($J758=INDEX(Outcomes,2),1,0))</f>
        <v/>
      </c>
      <c r="Q758" s="15">
        <f>IF($A758="","",IF(OR($J758=INDEX(Outcomes,2),$J758=INDEX(Outcomes,3)),1,0))</f>
        <v/>
      </c>
    </row>
    <row r="759">
      <c r="A759" s="12" t="n"/>
      <c r="B759" s="4" t="n"/>
      <c r="C759" s="4" t="n"/>
      <c r="D759" s="4" t="n"/>
      <c r="E759" s="4" t="n"/>
      <c r="F759" s="4" t="n"/>
      <c r="G759" s="4" t="n"/>
      <c r="H759" s="4" t="n"/>
      <c r="I759" s="4" t="n"/>
      <c r="J759" s="4" t="n"/>
      <c r="K759" s="12" t="n"/>
      <c r="L759" s="13" t="n"/>
      <c r="M759" s="7">
        <f>IF($A759="","",INDEX(DayNames,WEEKDAY($A759,2)))</f>
        <v/>
      </c>
      <c r="N759" s="7">
        <f>IF($A759="","",IF(AND($G759="نعم",$H759="نعم"),INDEX(Reminders,4),IF($G759="نعم",INDEX(Reminders,2),IF($H759="نعم",INDEX(Reminders,3),INDEX(Reminders,1)))))</f>
        <v/>
      </c>
      <c r="O759" s="14">
        <f>IF($A759="","",$A759-WEEKDAY($A759,1)+1)</f>
        <v/>
      </c>
      <c r="P759" s="15">
        <f>IF($A759="","",IF($J759=INDEX(Outcomes,2),1,0))</f>
        <v/>
      </c>
      <c r="Q759" s="15">
        <f>IF($A759="","",IF(OR($J759=INDEX(Outcomes,2),$J759=INDEX(Outcomes,3)),1,0))</f>
        <v/>
      </c>
    </row>
    <row r="760">
      <c r="A760" s="12" t="n"/>
      <c r="B760" s="4" t="n"/>
      <c r="C760" s="4" t="n"/>
      <c r="D760" s="4" t="n"/>
      <c r="E760" s="4" t="n"/>
      <c r="F760" s="4" t="n"/>
      <c r="G760" s="4" t="n"/>
      <c r="H760" s="4" t="n"/>
      <c r="I760" s="4" t="n"/>
      <c r="J760" s="4" t="n"/>
      <c r="K760" s="12" t="n"/>
      <c r="L760" s="13" t="n"/>
      <c r="M760" s="7">
        <f>IF($A760="","",INDEX(DayNames,WEEKDAY($A760,2)))</f>
        <v/>
      </c>
      <c r="N760" s="7">
        <f>IF($A760="","",IF(AND($G760="نعم",$H760="نعم"),INDEX(Reminders,4),IF($G760="نعم",INDEX(Reminders,2),IF($H760="نعم",INDEX(Reminders,3),INDEX(Reminders,1)))))</f>
        <v/>
      </c>
      <c r="O760" s="14">
        <f>IF($A760="","",$A760-WEEKDAY($A760,1)+1)</f>
        <v/>
      </c>
      <c r="P760" s="15">
        <f>IF($A760="","",IF($J760=INDEX(Outcomes,2),1,0))</f>
        <v/>
      </c>
      <c r="Q760" s="15">
        <f>IF($A760="","",IF(OR($J760=INDEX(Outcomes,2),$J760=INDEX(Outcomes,3)),1,0))</f>
        <v/>
      </c>
    </row>
    <row r="761">
      <c r="A761" s="12" t="n"/>
      <c r="B761" s="4" t="n"/>
      <c r="C761" s="4" t="n"/>
      <c r="D761" s="4" t="n"/>
      <c r="E761" s="4" t="n"/>
      <c r="F761" s="4" t="n"/>
      <c r="G761" s="4" t="n"/>
      <c r="H761" s="4" t="n"/>
      <c r="I761" s="4" t="n"/>
      <c r="J761" s="4" t="n"/>
      <c r="K761" s="12" t="n"/>
      <c r="L761" s="13" t="n"/>
      <c r="M761" s="7">
        <f>IF($A761="","",INDEX(DayNames,WEEKDAY($A761,2)))</f>
        <v/>
      </c>
      <c r="N761" s="7">
        <f>IF($A761="","",IF(AND($G761="نعم",$H761="نعم"),INDEX(Reminders,4),IF($G761="نعم",INDEX(Reminders,2),IF($H761="نعم",INDEX(Reminders,3),INDEX(Reminders,1)))))</f>
        <v/>
      </c>
      <c r="O761" s="14">
        <f>IF($A761="","",$A761-WEEKDAY($A761,1)+1)</f>
        <v/>
      </c>
      <c r="P761" s="15">
        <f>IF($A761="","",IF($J761=INDEX(Outcomes,2),1,0))</f>
        <v/>
      </c>
      <c r="Q761" s="15">
        <f>IF($A761="","",IF(OR($J761=INDEX(Outcomes,2),$J761=INDEX(Outcomes,3)),1,0))</f>
        <v/>
      </c>
    </row>
    <row r="762">
      <c r="A762" s="12" t="n"/>
      <c r="B762" s="4" t="n"/>
      <c r="C762" s="4" t="n"/>
      <c r="D762" s="4" t="n"/>
      <c r="E762" s="4" t="n"/>
      <c r="F762" s="4" t="n"/>
      <c r="G762" s="4" t="n"/>
      <c r="H762" s="4" t="n"/>
      <c r="I762" s="4" t="n"/>
      <c r="J762" s="4" t="n"/>
      <c r="K762" s="12" t="n"/>
      <c r="L762" s="13" t="n"/>
      <c r="M762" s="7">
        <f>IF($A762="","",INDEX(DayNames,WEEKDAY($A762,2)))</f>
        <v/>
      </c>
      <c r="N762" s="7">
        <f>IF($A762="","",IF(AND($G762="نعم",$H762="نعم"),INDEX(Reminders,4),IF($G762="نعم",INDEX(Reminders,2),IF($H762="نعم",INDEX(Reminders,3),INDEX(Reminders,1)))))</f>
        <v/>
      </c>
      <c r="O762" s="14">
        <f>IF($A762="","",$A762-WEEKDAY($A762,1)+1)</f>
        <v/>
      </c>
      <c r="P762" s="15">
        <f>IF($A762="","",IF($J762=INDEX(Outcomes,2),1,0))</f>
        <v/>
      </c>
      <c r="Q762" s="15">
        <f>IF($A762="","",IF(OR($J762=INDEX(Outcomes,2),$J762=INDEX(Outcomes,3)),1,0))</f>
        <v/>
      </c>
    </row>
    <row r="763">
      <c r="A763" s="12" t="n"/>
      <c r="B763" s="4" t="n"/>
      <c r="C763" s="4" t="n"/>
      <c r="D763" s="4" t="n"/>
      <c r="E763" s="4" t="n"/>
      <c r="F763" s="4" t="n"/>
      <c r="G763" s="4" t="n"/>
      <c r="H763" s="4" t="n"/>
      <c r="I763" s="4" t="n"/>
      <c r="J763" s="4" t="n"/>
      <c r="K763" s="12" t="n"/>
      <c r="L763" s="13" t="n"/>
      <c r="M763" s="7">
        <f>IF($A763="","",INDEX(DayNames,WEEKDAY($A763,2)))</f>
        <v/>
      </c>
      <c r="N763" s="7">
        <f>IF($A763="","",IF(AND($G763="نعم",$H763="نعم"),INDEX(Reminders,4),IF($G763="نعم",INDEX(Reminders,2),IF($H763="نعم",INDEX(Reminders,3),INDEX(Reminders,1)))))</f>
        <v/>
      </c>
      <c r="O763" s="14">
        <f>IF($A763="","",$A763-WEEKDAY($A763,1)+1)</f>
        <v/>
      </c>
      <c r="P763" s="15">
        <f>IF($A763="","",IF($J763=INDEX(Outcomes,2),1,0))</f>
        <v/>
      </c>
      <c r="Q763" s="15">
        <f>IF($A763="","",IF(OR($J763=INDEX(Outcomes,2),$J763=INDEX(Outcomes,3)),1,0))</f>
        <v/>
      </c>
    </row>
    <row r="764">
      <c r="A764" s="12" t="n"/>
      <c r="B764" s="4" t="n"/>
      <c r="C764" s="4" t="n"/>
      <c r="D764" s="4" t="n"/>
      <c r="E764" s="4" t="n"/>
      <c r="F764" s="4" t="n"/>
      <c r="G764" s="4" t="n"/>
      <c r="H764" s="4" t="n"/>
      <c r="I764" s="4" t="n"/>
      <c r="J764" s="4" t="n"/>
      <c r="K764" s="12" t="n"/>
      <c r="L764" s="13" t="n"/>
      <c r="M764" s="7">
        <f>IF($A764="","",INDEX(DayNames,WEEKDAY($A764,2)))</f>
        <v/>
      </c>
      <c r="N764" s="7">
        <f>IF($A764="","",IF(AND($G764="نعم",$H764="نعم"),INDEX(Reminders,4),IF($G764="نعم",INDEX(Reminders,2),IF($H764="نعم",INDEX(Reminders,3),INDEX(Reminders,1)))))</f>
        <v/>
      </c>
      <c r="O764" s="14">
        <f>IF($A764="","",$A764-WEEKDAY($A764,1)+1)</f>
        <v/>
      </c>
      <c r="P764" s="15">
        <f>IF($A764="","",IF($J764=INDEX(Outcomes,2),1,0))</f>
        <v/>
      </c>
      <c r="Q764" s="15">
        <f>IF($A764="","",IF(OR($J764=INDEX(Outcomes,2),$J764=INDEX(Outcomes,3)),1,0))</f>
        <v/>
      </c>
    </row>
    <row r="765">
      <c r="A765" s="12" t="n"/>
      <c r="B765" s="4" t="n"/>
      <c r="C765" s="4" t="n"/>
      <c r="D765" s="4" t="n"/>
      <c r="E765" s="4" t="n"/>
      <c r="F765" s="4" t="n"/>
      <c r="G765" s="4" t="n"/>
      <c r="H765" s="4" t="n"/>
      <c r="I765" s="4" t="n"/>
      <c r="J765" s="4" t="n"/>
      <c r="K765" s="12" t="n"/>
      <c r="L765" s="13" t="n"/>
      <c r="M765" s="7">
        <f>IF($A765="","",INDEX(DayNames,WEEKDAY($A765,2)))</f>
        <v/>
      </c>
      <c r="N765" s="7">
        <f>IF($A765="","",IF(AND($G765="نعم",$H765="نعم"),INDEX(Reminders,4),IF($G765="نعم",INDEX(Reminders,2),IF($H765="نعم",INDEX(Reminders,3),INDEX(Reminders,1)))))</f>
        <v/>
      </c>
      <c r="O765" s="14">
        <f>IF($A765="","",$A765-WEEKDAY($A765,1)+1)</f>
        <v/>
      </c>
      <c r="P765" s="15">
        <f>IF($A765="","",IF($J765=INDEX(Outcomes,2),1,0))</f>
        <v/>
      </c>
      <c r="Q765" s="15">
        <f>IF($A765="","",IF(OR($J765=INDEX(Outcomes,2),$J765=INDEX(Outcomes,3)),1,0))</f>
        <v/>
      </c>
    </row>
    <row r="766">
      <c r="A766" s="12" t="n"/>
      <c r="B766" s="4" t="n"/>
      <c r="C766" s="4" t="n"/>
      <c r="D766" s="4" t="n"/>
      <c r="E766" s="4" t="n"/>
      <c r="F766" s="4" t="n"/>
      <c r="G766" s="4" t="n"/>
      <c r="H766" s="4" t="n"/>
      <c r="I766" s="4" t="n"/>
      <c r="J766" s="4" t="n"/>
      <c r="K766" s="12" t="n"/>
      <c r="L766" s="13" t="n"/>
      <c r="M766" s="7">
        <f>IF($A766="","",INDEX(DayNames,WEEKDAY($A766,2)))</f>
        <v/>
      </c>
      <c r="N766" s="7">
        <f>IF($A766="","",IF(AND($G766="نعم",$H766="نعم"),INDEX(Reminders,4),IF($G766="نعم",INDEX(Reminders,2),IF($H766="نعم",INDEX(Reminders,3),INDEX(Reminders,1)))))</f>
        <v/>
      </c>
      <c r="O766" s="14">
        <f>IF($A766="","",$A766-WEEKDAY($A766,1)+1)</f>
        <v/>
      </c>
      <c r="P766" s="15">
        <f>IF($A766="","",IF($J766=INDEX(Outcomes,2),1,0))</f>
        <v/>
      </c>
      <c r="Q766" s="15">
        <f>IF($A766="","",IF(OR($J766=INDEX(Outcomes,2),$J766=INDEX(Outcomes,3)),1,0))</f>
        <v/>
      </c>
    </row>
    <row r="767">
      <c r="A767" s="12" t="n"/>
      <c r="B767" s="4" t="n"/>
      <c r="C767" s="4" t="n"/>
      <c r="D767" s="4" t="n"/>
      <c r="E767" s="4" t="n"/>
      <c r="F767" s="4" t="n"/>
      <c r="G767" s="4" t="n"/>
      <c r="H767" s="4" t="n"/>
      <c r="I767" s="4" t="n"/>
      <c r="J767" s="4" t="n"/>
      <c r="K767" s="12" t="n"/>
      <c r="L767" s="13" t="n"/>
      <c r="M767" s="7">
        <f>IF($A767="","",INDEX(DayNames,WEEKDAY($A767,2)))</f>
        <v/>
      </c>
      <c r="N767" s="7">
        <f>IF($A767="","",IF(AND($G767="نعم",$H767="نعم"),INDEX(Reminders,4),IF($G767="نعم",INDEX(Reminders,2),IF($H767="نعم",INDEX(Reminders,3),INDEX(Reminders,1)))))</f>
        <v/>
      </c>
      <c r="O767" s="14">
        <f>IF($A767="","",$A767-WEEKDAY($A767,1)+1)</f>
        <v/>
      </c>
      <c r="P767" s="15">
        <f>IF($A767="","",IF($J767=INDEX(Outcomes,2),1,0))</f>
        <v/>
      </c>
      <c r="Q767" s="15">
        <f>IF($A767="","",IF(OR($J767=INDEX(Outcomes,2),$J767=INDEX(Outcomes,3)),1,0))</f>
        <v/>
      </c>
    </row>
    <row r="768">
      <c r="A768" s="12" t="n"/>
      <c r="B768" s="4" t="n"/>
      <c r="C768" s="4" t="n"/>
      <c r="D768" s="4" t="n"/>
      <c r="E768" s="4" t="n"/>
      <c r="F768" s="4" t="n"/>
      <c r="G768" s="4" t="n"/>
      <c r="H768" s="4" t="n"/>
      <c r="I768" s="4" t="n"/>
      <c r="J768" s="4" t="n"/>
      <c r="K768" s="12" t="n"/>
      <c r="L768" s="13" t="n"/>
      <c r="M768" s="7">
        <f>IF($A768="","",INDEX(DayNames,WEEKDAY($A768,2)))</f>
        <v/>
      </c>
      <c r="N768" s="7">
        <f>IF($A768="","",IF(AND($G768="نعم",$H768="نعم"),INDEX(Reminders,4),IF($G768="نعم",INDEX(Reminders,2),IF($H768="نعم",INDEX(Reminders,3),INDEX(Reminders,1)))))</f>
        <v/>
      </c>
      <c r="O768" s="14">
        <f>IF($A768="","",$A768-WEEKDAY($A768,1)+1)</f>
        <v/>
      </c>
      <c r="P768" s="15">
        <f>IF($A768="","",IF($J768=INDEX(Outcomes,2),1,0))</f>
        <v/>
      </c>
      <c r="Q768" s="15">
        <f>IF($A768="","",IF(OR($J768=INDEX(Outcomes,2),$J768=INDEX(Outcomes,3)),1,0))</f>
        <v/>
      </c>
    </row>
    <row r="769">
      <c r="A769" s="12" t="n"/>
      <c r="B769" s="4" t="n"/>
      <c r="C769" s="4" t="n"/>
      <c r="D769" s="4" t="n"/>
      <c r="E769" s="4" t="n"/>
      <c r="F769" s="4" t="n"/>
      <c r="G769" s="4" t="n"/>
      <c r="H769" s="4" t="n"/>
      <c r="I769" s="4" t="n"/>
      <c r="J769" s="4" t="n"/>
      <c r="K769" s="12" t="n"/>
      <c r="L769" s="13" t="n"/>
      <c r="M769" s="7">
        <f>IF($A769="","",INDEX(DayNames,WEEKDAY($A769,2)))</f>
        <v/>
      </c>
      <c r="N769" s="7">
        <f>IF($A769="","",IF(AND($G769="نعم",$H769="نعم"),INDEX(Reminders,4),IF($G769="نعم",INDEX(Reminders,2),IF($H769="نعم",INDEX(Reminders,3),INDEX(Reminders,1)))))</f>
        <v/>
      </c>
      <c r="O769" s="14">
        <f>IF($A769="","",$A769-WEEKDAY($A769,1)+1)</f>
        <v/>
      </c>
      <c r="P769" s="15">
        <f>IF($A769="","",IF($J769=INDEX(Outcomes,2),1,0))</f>
        <v/>
      </c>
      <c r="Q769" s="15">
        <f>IF($A769="","",IF(OR($J769=INDEX(Outcomes,2),$J769=INDEX(Outcomes,3)),1,0))</f>
        <v/>
      </c>
    </row>
    <row r="770">
      <c r="A770" s="12" t="n"/>
      <c r="B770" s="4" t="n"/>
      <c r="C770" s="4" t="n"/>
      <c r="D770" s="4" t="n"/>
      <c r="E770" s="4" t="n"/>
      <c r="F770" s="4" t="n"/>
      <c r="G770" s="4" t="n"/>
      <c r="H770" s="4" t="n"/>
      <c r="I770" s="4" t="n"/>
      <c r="J770" s="4" t="n"/>
      <c r="K770" s="12" t="n"/>
      <c r="L770" s="13" t="n"/>
      <c r="M770" s="7">
        <f>IF($A770="","",INDEX(DayNames,WEEKDAY($A770,2)))</f>
        <v/>
      </c>
      <c r="N770" s="7">
        <f>IF($A770="","",IF(AND($G770="نعم",$H770="نعم"),INDEX(Reminders,4),IF($G770="نعم",INDEX(Reminders,2),IF($H770="نعم",INDEX(Reminders,3),INDEX(Reminders,1)))))</f>
        <v/>
      </c>
      <c r="O770" s="14">
        <f>IF($A770="","",$A770-WEEKDAY($A770,1)+1)</f>
        <v/>
      </c>
      <c r="P770" s="15">
        <f>IF($A770="","",IF($J770=INDEX(Outcomes,2),1,0))</f>
        <v/>
      </c>
      <c r="Q770" s="15">
        <f>IF($A770="","",IF(OR($J770=INDEX(Outcomes,2),$J770=INDEX(Outcomes,3)),1,0))</f>
        <v/>
      </c>
    </row>
    <row r="771">
      <c r="A771" s="12" t="n"/>
      <c r="B771" s="4" t="n"/>
      <c r="C771" s="4" t="n"/>
      <c r="D771" s="4" t="n"/>
      <c r="E771" s="4" t="n"/>
      <c r="F771" s="4" t="n"/>
      <c r="G771" s="4" t="n"/>
      <c r="H771" s="4" t="n"/>
      <c r="I771" s="4" t="n"/>
      <c r="J771" s="4" t="n"/>
      <c r="K771" s="12" t="n"/>
      <c r="L771" s="13" t="n"/>
      <c r="M771" s="7">
        <f>IF($A771="","",INDEX(DayNames,WEEKDAY($A771,2)))</f>
        <v/>
      </c>
      <c r="N771" s="7">
        <f>IF($A771="","",IF(AND($G771="نعم",$H771="نعم"),INDEX(Reminders,4),IF($G771="نعم",INDEX(Reminders,2),IF($H771="نعم",INDEX(Reminders,3),INDEX(Reminders,1)))))</f>
        <v/>
      </c>
      <c r="O771" s="14">
        <f>IF($A771="","",$A771-WEEKDAY($A771,1)+1)</f>
        <v/>
      </c>
      <c r="P771" s="15">
        <f>IF($A771="","",IF($J771=INDEX(Outcomes,2),1,0))</f>
        <v/>
      </c>
      <c r="Q771" s="15">
        <f>IF($A771="","",IF(OR($J771=INDEX(Outcomes,2),$J771=INDEX(Outcomes,3)),1,0))</f>
        <v/>
      </c>
    </row>
    <row r="772">
      <c r="A772" s="12" t="n"/>
      <c r="B772" s="4" t="n"/>
      <c r="C772" s="4" t="n"/>
      <c r="D772" s="4" t="n"/>
      <c r="E772" s="4" t="n"/>
      <c r="F772" s="4" t="n"/>
      <c r="G772" s="4" t="n"/>
      <c r="H772" s="4" t="n"/>
      <c r="I772" s="4" t="n"/>
      <c r="J772" s="4" t="n"/>
      <c r="K772" s="12" t="n"/>
      <c r="L772" s="13" t="n"/>
      <c r="M772" s="7">
        <f>IF($A772="","",INDEX(DayNames,WEEKDAY($A772,2)))</f>
        <v/>
      </c>
      <c r="N772" s="7">
        <f>IF($A772="","",IF(AND($G772="نعم",$H772="نعم"),INDEX(Reminders,4),IF($G772="نعم",INDEX(Reminders,2),IF($H772="نعم",INDEX(Reminders,3),INDEX(Reminders,1)))))</f>
        <v/>
      </c>
      <c r="O772" s="14">
        <f>IF($A772="","",$A772-WEEKDAY($A772,1)+1)</f>
        <v/>
      </c>
      <c r="P772" s="15">
        <f>IF($A772="","",IF($J772=INDEX(Outcomes,2),1,0))</f>
        <v/>
      </c>
      <c r="Q772" s="15">
        <f>IF($A772="","",IF(OR($J772=INDEX(Outcomes,2),$J772=INDEX(Outcomes,3)),1,0))</f>
        <v/>
      </c>
    </row>
    <row r="773">
      <c r="A773" s="12" t="n"/>
      <c r="B773" s="4" t="n"/>
      <c r="C773" s="4" t="n"/>
      <c r="D773" s="4" t="n"/>
      <c r="E773" s="4" t="n"/>
      <c r="F773" s="4" t="n"/>
      <c r="G773" s="4" t="n"/>
      <c r="H773" s="4" t="n"/>
      <c r="I773" s="4" t="n"/>
      <c r="J773" s="4" t="n"/>
      <c r="K773" s="12" t="n"/>
      <c r="L773" s="13" t="n"/>
      <c r="M773" s="7">
        <f>IF($A773="","",INDEX(DayNames,WEEKDAY($A773,2)))</f>
        <v/>
      </c>
      <c r="N773" s="7">
        <f>IF($A773="","",IF(AND($G773="نعم",$H773="نعم"),INDEX(Reminders,4),IF($G773="نعم",INDEX(Reminders,2),IF($H773="نعم",INDEX(Reminders,3),INDEX(Reminders,1)))))</f>
        <v/>
      </c>
      <c r="O773" s="14">
        <f>IF($A773="","",$A773-WEEKDAY($A773,1)+1)</f>
        <v/>
      </c>
      <c r="P773" s="15">
        <f>IF($A773="","",IF($J773=INDEX(Outcomes,2),1,0))</f>
        <v/>
      </c>
      <c r="Q773" s="15">
        <f>IF($A773="","",IF(OR($J773=INDEX(Outcomes,2),$J773=INDEX(Outcomes,3)),1,0))</f>
        <v/>
      </c>
    </row>
    <row r="774">
      <c r="A774" s="12" t="n"/>
      <c r="B774" s="4" t="n"/>
      <c r="C774" s="4" t="n"/>
      <c r="D774" s="4" t="n"/>
      <c r="E774" s="4" t="n"/>
      <c r="F774" s="4" t="n"/>
      <c r="G774" s="4" t="n"/>
      <c r="H774" s="4" t="n"/>
      <c r="I774" s="4" t="n"/>
      <c r="J774" s="4" t="n"/>
      <c r="K774" s="12" t="n"/>
      <c r="L774" s="13" t="n"/>
      <c r="M774" s="7">
        <f>IF($A774="","",INDEX(DayNames,WEEKDAY($A774,2)))</f>
        <v/>
      </c>
      <c r="N774" s="7">
        <f>IF($A774="","",IF(AND($G774="نعم",$H774="نعم"),INDEX(Reminders,4),IF($G774="نعم",INDEX(Reminders,2),IF($H774="نعم",INDEX(Reminders,3),INDEX(Reminders,1)))))</f>
        <v/>
      </c>
      <c r="O774" s="14">
        <f>IF($A774="","",$A774-WEEKDAY($A774,1)+1)</f>
        <v/>
      </c>
      <c r="P774" s="15">
        <f>IF($A774="","",IF($J774=INDEX(Outcomes,2),1,0))</f>
        <v/>
      </c>
      <c r="Q774" s="15">
        <f>IF($A774="","",IF(OR($J774=INDEX(Outcomes,2),$J774=INDEX(Outcomes,3)),1,0))</f>
        <v/>
      </c>
    </row>
    <row r="775">
      <c r="A775" s="12" t="n"/>
      <c r="B775" s="4" t="n"/>
      <c r="C775" s="4" t="n"/>
      <c r="D775" s="4" t="n"/>
      <c r="E775" s="4" t="n"/>
      <c r="F775" s="4" t="n"/>
      <c r="G775" s="4" t="n"/>
      <c r="H775" s="4" t="n"/>
      <c r="I775" s="4" t="n"/>
      <c r="J775" s="4" t="n"/>
      <c r="K775" s="12" t="n"/>
      <c r="L775" s="13" t="n"/>
      <c r="M775" s="7">
        <f>IF($A775="","",INDEX(DayNames,WEEKDAY($A775,2)))</f>
        <v/>
      </c>
      <c r="N775" s="7">
        <f>IF($A775="","",IF(AND($G775="نعم",$H775="نعم"),INDEX(Reminders,4),IF($G775="نعم",INDEX(Reminders,2),IF($H775="نعم",INDEX(Reminders,3),INDEX(Reminders,1)))))</f>
        <v/>
      </c>
      <c r="O775" s="14">
        <f>IF($A775="","",$A775-WEEKDAY($A775,1)+1)</f>
        <v/>
      </c>
      <c r="P775" s="15">
        <f>IF($A775="","",IF($J775=INDEX(Outcomes,2),1,0))</f>
        <v/>
      </c>
      <c r="Q775" s="15">
        <f>IF($A775="","",IF(OR($J775=INDEX(Outcomes,2),$J775=INDEX(Outcomes,3)),1,0))</f>
        <v/>
      </c>
    </row>
    <row r="776">
      <c r="A776" s="12" t="n"/>
      <c r="B776" s="4" t="n"/>
      <c r="C776" s="4" t="n"/>
      <c r="D776" s="4" t="n"/>
      <c r="E776" s="4" t="n"/>
      <c r="F776" s="4" t="n"/>
      <c r="G776" s="4" t="n"/>
      <c r="H776" s="4" t="n"/>
      <c r="I776" s="4" t="n"/>
      <c r="J776" s="4" t="n"/>
      <c r="K776" s="12" t="n"/>
      <c r="L776" s="13" t="n"/>
      <c r="M776" s="7">
        <f>IF($A776="","",INDEX(DayNames,WEEKDAY($A776,2)))</f>
        <v/>
      </c>
      <c r="N776" s="7">
        <f>IF($A776="","",IF(AND($G776="نعم",$H776="نعم"),INDEX(Reminders,4),IF($G776="نعم",INDEX(Reminders,2),IF($H776="نعم",INDEX(Reminders,3),INDEX(Reminders,1)))))</f>
        <v/>
      </c>
      <c r="O776" s="14">
        <f>IF($A776="","",$A776-WEEKDAY($A776,1)+1)</f>
        <v/>
      </c>
      <c r="P776" s="15">
        <f>IF($A776="","",IF($J776=INDEX(Outcomes,2),1,0))</f>
        <v/>
      </c>
      <c r="Q776" s="15">
        <f>IF($A776="","",IF(OR($J776=INDEX(Outcomes,2),$J776=INDEX(Outcomes,3)),1,0))</f>
        <v/>
      </c>
    </row>
    <row r="777">
      <c r="A777" s="12" t="n"/>
      <c r="B777" s="4" t="n"/>
      <c r="C777" s="4" t="n"/>
      <c r="D777" s="4" t="n"/>
      <c r="E777" s="4" t="n"/>
      <c r="F777" s="4" t="n"/>
      <c r="G777" s="4" t="n"/>
      <c r="H777" s="4" t="n"/>
      <c r="I777" s="4" t="n"/>
      <c r="J777" s="4" t="n"/>
      <c r="K777" s="12" t="n"/>
      <c r="L777" s="13" t="n"/>
      <c r="M777" s="7">
        <f>IF($A777="","",INDEX(DayNames,WEEKDAY($A777,2)))</f>
        <v/>
      </c>
      <c r="N777" s="7">
        <f>IF($A777="","",IF(AND($G777="نعم",$H777="نعم"),INDEX(Reminders,4),IF($G777="نعم",INDEX(Reminders,2),IF($H777="نعم",INDEX(Reminders,3),INDEX(Reminders,1)))))</f>
        <v/>
      </c>
      <c r="O777" s="14">
        <f>IF($A777="","",$A777-WEEKDAY($A777,1)+1)</f>
        <v/>
      </c>
      <c r="P777" s="15">
        <f>IF($A777="","",IF($J777=INDEX(Outcomes,2),1,0))</f>
        <v/>
      </c>
      <c r="Q777" s="15">
        <f>IF($A777="","",IF(OR($J777=INDEX(Outcomes,2),$J777=INDEX(Outcomes,3)),1,0))</f>
        <v/>
      </c>
    </row>
    <row r="778">
      <c r="A778" s="12" t="n"/>
      <c r="B778" s="4" t="n"/>
      <c r="C778" s="4" t="n"/>
      <c r="D778" s="4" t="n"/>
      <c r="E778" s="4" t="n"/>
      <c r="F778" s="4" t="n"/>
      <c r="G778" s="4" t="n"/>
      <c r="H778" s="4" t="n"/>
      <c r="I778" s="4" t="n"/>
      <c r="J778" s="4" t="n"/>
      <c r="K778" s="12" t="n"/>
      <c r="L778" s="13" t="n"/>
      <c r="M778" s="7">
        <f>IF($A778="","",INDEX(DayNames,WEEKDAY($A778,2)))</f>
        <v/>
      </c>
      <c r="N778" s="7">
        <f>IF($A778="","",IF(AND($G778="نعم",$H778="نعم"),INDEX(Reminders,4),IF($G778="نعم",INDEX(Reminders,2),IF($H778="نعم",INDEX(Reminders,3),INDEX(Reminders,1)))))</f>
        <v/>
      </c>
      <c r="O778" s="14">
        <f>IF($A778="","",$A778-WEEKDAY($A778,1)+1)</f>
        <v/>
      </c>
      <c r="P778" s="15">
        <f>IF($A778="","",IF($J778=INDEX(Outcomes,2),1,0))</f>
        <v/>
      </c>
      <c r="Q778" s="15">
        <f>IF($A778="","",IF(OR($J778=INDEX(Outcomes,2),$J778=INDEX(Outcomes,3)),1,0))</f>
        <v/>
      </c>
    </row>
    <row r="779">
      <c r="A779" s="12" t="n"/>
      <c r="B779" s="4" t="n"/>
      <c r="C779" s="4" t="n"/>
      <c r="D779" s="4" t="n"/>
      <c r="E779" s="4" t="n"/>
      <c r="F779" s="4" t="n"/>
      <c r="G779" s="4" t="n"/>
      <c r="H779" s="4" t="n"/>
      <c r="I779" s="4" t="n"/>
      <c r="J779" s="4" t="n"/>
      <c r="K779" s="12" t="n"/>
      <c r="L779" s="13" t="n"/>
      <c r="M779" s="7">
        <f>IF($A779="","",INDEX(DayNames,WEEKDAY($A779,2)))</f>
        <v/>
      </c>
      <c r="N779" s="7">
        <f>IF($A779="","",IF(AND($G779="نعم",$H779="نعم"),INDEX(Reminders,4),IF($G779="نعم",INDEX(Reminders,2),IF($H779="نعم",INDEX(Reminders,3),INDEX(Reminders,1)))))</f>
        <v/>
      </c>
      <c r="O779" s="14">
        <f>IF($A779="","",$A779-WEEKDAY($A779,1)+1)</f>
        <v/>
      </c>
      <c r="P779" s="15">
        <f>IF($A779="","",IF($J779=INDEX(Outcomes,2),1,0))</f>
        <v/>
      </c>
      <c r="Q779" s="15">
        <f>IF($A779="","",IF(OR($J779=INDEX(Outcomes,2),$J779=INDEX(Outcomes,3)),1,0))</f>
        <v/>
      </c>
    </row>
    <row r="780">
      <c r="A780" s="12" t="n"/>
      <c r="B780" s="4" t="n"/>
      <c r="C780" s="4" t="n"/>
      <c r="D780" s="4" t="n"/>
      <c r="E780" s="4" t="n"/>
      <c r="F780" s="4" t="n"/>
      <c r="G780" s="4" t="n"/>
      <c r="H780" s="4" t="n"/>
      <c r="I780" s="4" t="n"/>
      <c r="J780" s="4" t="n"/>
      <c r="K780" s="12" t="n"/>
      <c r="L780" s="13" t="n"/>
      <c r="M780" s="7">
        <f>IF($A780="","",INDEX(DayNames,WEEKDAY($A780,2)))</f>
        <v/>
      </c>
      <c r="N780" s="7">
        <f>IF($A780="","",IF(AND($G780="نعم",$H780="نعم"),INDEX(Reminders,4),IF($G780="نعم",INDEX(Reminders,2),IF($H780="نعم",INDEX(Reminders,3),INDEX(Reminders,1)))))</f>
        <v/>
      </c>
      <c r="O780" s="14">
        <f>IF($A780="","",$A780-WEEKDAY($A780,1)+1)</f>
        <v/>
      </c>
      <c r="P780" s="15">
        <f>IF($A780="","",IF($J780=INDEX(Outcomes,2),1,0))</f>
        <v/>
      </c>
      <c r="Q780" s="15">
        <f>IF($A780="","",IF(OR($J780=INDEX(Outcomes,2),$J780=INDEX(Outcomes,3)),1,0))</f>
        <v/>
      </c>
    </row>
    <row r="781">
      <c r="A781" s="12" t="n"/>
      <c r="B781" s="4" t="n"/>
      <c r="C781" s="4" t="n"/>
      <c r="D781" s="4" t="n"/>
      <c r="E781" s="4" t="n"/>
      <c r="F781" s="4" t="n"/>
      <c r="G781" s="4" t="n"/>
      <c r="H781" s="4" t="n"/>
      <c r="I781" s="4" t="n"/>
      <c r="J781" s="4" t="n"/>
      <c r="K781" s="12" t="n"/>
      <c r="L781" s="13" t="n"/>
      <c r="M781" s="7">
        <f>IF($A781="","",INDEX(DayNames,WEEKDAY($A781,2)))</f>
        <v/>
      </c>
      <c r="N781" s="7">
        <f>IF($A781="","",IF(AND($G781="نعم",$H781="نعم"),INDEX(Reminders,4),IF($G781="نعم",INDEX(Reminders,2),IF($H781="نعم",INDEX(Reminders,3),INDEX(Reminders,1)))))</f>
        <v/>
      </c>
      <c r="O781" s="14">
        <f>IF($A781="","",$A781-WEEKDAY($A781,1)+1)</f>
        <v/>
      </c>
      <c r="P781" s="15">
        <f>IF($A781="","",IF($J781=INDEX(Outcomes,2),1,0))</f>
        <v/>
      </c>
      <c r="Q781" s="15">
        <f>IF($A781="","",IF(OR($J781=INDEX(Outcomes,2),$J781=INDEX(Outcomes,3)),1,0))</f>
        <v/>
      </c>
    </row>
    <row r="782">
      <c r="A782" s="12" t="n"/>
      <c r="B782" s="4" t="n"/>
      <c r="C782" s="4" t="n"/>
      <c r="D782" s="4" t="n"/>
      <c r="E782" s="4" t="n"/>
      <c r="F782" s="4" t="n"/>
      <c r="G782" s="4" t="n"/>
      <c r="H782" s="4" t="n"/>
      <c r="I782" s="4" t="n"/>
      <c r="J782" s="4" t="n"/>
      <c r="K782" s="12" t="n"/>
      <c r="L782" s="13" t="n"/>
      <c r="M782" s="7">
        <f>IF($A782="","",INDEX(DayNames,WEEKDAY($A782,2)))</f>
        <v/>
      </c>
      <c r="N782" s="7">
        <f>IF($A782="","",IF(AND($G782="نعم",$H782="نعم"),INDEX(Reminders,4),IF($G782="نعم",INDEX(Reminders,2),IF($H782="نعم",INDEX(Reminders,3),INDEX(Reminders,1)))))</f>
        <v/>
      </c>
      <c r="O782" s="14">
        <f>IF($A782="","",$A782-WEEKDAY($A782,1)+1)</f>
        <v/>
      </c>
      <c r="P782" s="15">
        <f>IF($A782="","",IF($J782=INDEX(Outcomes,2),1,0))</f>
        <v/>
      </c>
      <c r="Q782" s="15">
        <f>IF($A782="","",IF(OR($J782=INDEX(Outcomes,2),$J782=INDEX(Outcomes,3)),1,0))</f>
        <v/>
      </c>
    </row>
    <row r="783">
      <c r="A783" s="12" t="n"/>
      <c r="B783" s="4" t="n"/>
      <c r="C783" s="4" t="n"/>
      <c r="D783" s="4" t="n"/>
      <c r="E783" s="4" t="n"/>
      <c r="F783" s="4" t="n"/>
      <c r="G783" s="4" t="n"/>
      <c r="H783" s="4" t="n"/>
      <c r="I783" s="4" t="n"/>
      <c r="J783" s="4" t="n"/>
      <c r="K783" s="12" t="n"/>
      <c r="L783" s="13" t="n"/>
      <c r="M783" s="7">
        <f>IF($A783="","",INDEX(DayNames,WEEKDAY($A783,2)))</f>
        <v/>
      </c>
      <c r="N783" s="7">
        <f>IF($A783="","",IF(AND($G783="نعم",$H783="نعم"),INDEX(Reminders,4),IF($G783="نعم",INDEX(Reminders,2),IF($H783="نعم",INDEX(Reminders,3),INDEX(Reminders,1)))))</f>
        <v/>
      </c>
      <c r="O783" s="14">
        <f>IF($A783="","",$A783-WEEKDAY($A783,1)+1)</f>
        <v/>
      </c>
      <c r="P783" s="15">
        <f>IF($A783="","",IF($J783=INDEX(Outcomes,2),1,0))</f>
        <v/>
      </c>
      <c r="Q783" s="15">
        <f>IF($A783="","",IF(OR($J783=INDEX(Outcomes,2),$J783=INDEX(Outcomes,3)),1,0))</f>
        <v/>
      </c>
    </row>
    <row r="784">
      <c r="A784" s="12" t="n"/>
      <c r="B784" s="4" t="n"/>
      <c r="C784" s="4" t="n"/>
      <c r="D784" s="4" t="n"/>
      <c r="E784" s="4" t="n"/>
      <c r="F784" s="4" t="n"/>
      <c r="G784" s="4" t="n"/>
      <c r="H784" s="4" t="n"/>
      <c r="I784" s="4" t="n"/>
      <c r="J784" s="4" t="n"/>
      <c r="K784" s="12" t="n"/>
      <c r="L784" s="13" t="n"/>
      <c r="M784" s="7">
        <f>IF($A784="","",INDEX(DayNames,WEEKDAY($A784,2)))</f>
        <v/>
      </c>
      <c r="N784" s="7">
        <f>IF($A784="","",IF(AND($G784="نعم",$H784="نعم"),INDEX(Reminders,4),IF($G784="نعم",INDEX(Reminders,2),IF($H784="نعم",INDEX(Reminders,3),INDEX(Reminders,1)))))</f>
        <v/>
      </c>
      <c r="O784" s="14">
        <f>IF($A784="","",$A784-WEEKDAY($A784,1)+1)</f>
        <v/>
      </c>
      <c r="P784" s="15">
        <f>IF($A784="","",IF($J784=INDEX(Outcomes,2),1,0))</f>
        <v/>
      </c>
      <c r="Q784" s="15">
        <f>IF($A784="","",IF(OR($J784=INDEX(Outcomes,2),$J784=INDEX(Outcomes,3)),1,0))</f>
        <v/>
      </c>
    </row>
    <row r="785">
      <c r="A785" s="12" t="n"/>
      <c r="B785" s="4" t="n"/>
      <c r="C785" s="4" t="n"/>
      <c r="D785" s="4" t="n"/>
      <c r="E785" s="4" t="n"/>
      <c r="F785" s="4" t="n"/>
      <c r="G785" s="4" t="n"/>
      <c r="H785" s="4" t="n"/>
      <c r="I785" s="4" t="n"/>
      <c r="J785" s="4" t="n"/>
      <c r="K785" s="12" t="n"/>
      <c r="L785" s="13" t="n"/>
      <c r="M785" s="7">
        <f>IF($A785="","",INDEX(DayNames,WEEKDAY($A785,2)))</f>
        <v/>
      </c>
      <c r="N785" s="7">
        <f>IF($A785="","",IF(AND($G785="نعم",$H785="نعم"),INDEX(Reminders,4),IF($G785="نعم",INDEX(Reminders,2),IF($H785="نعم",INDEX(Reminders,3),INDEX(Reminders,1)))))</f>
        <v/>
      </c>
      <c r="O785" s="14">
        <f>IF($A785="","",$A785-WEEKDAY($A785,1)+1)</f>
        <v/>
      </c>
      <c r="P785" s="15">
        <f>IF($A785="","",IF($J785=INDEX(Outcomes,2),1,0))</f>
        <v/>
      </c>
      <c r="Q785" s="15">
        <f>IF($A785="","",IF(OR($J785=INDEX(Outcomes,2),$J785=INDEX(Outcomes,3)),1,0))</f>
        <v/>
      </c>
    </row>
    <row r="786">
      <c r="A786" s="12" t="n"/>
      <c r="B786" s="4" t="n"/>
      <c r="C786" s="4" t="n"/>
      <c r="D786" s="4" t="n"/>
      <c r="E786" s="4" t="n"/>
      <c r="F786" s="4" t="n"/>
      <c r="G786" s="4" t="n"/>
      <c r="H786" s="4" t="n"/>
      <c r="I786" s="4" t="n"/>
      <c r="J786" s="4" t="n"/>
      <c r="K786" s="12" t="n"/>
      <c r="L786" s="13" t="n"/>
      <c r="M786" s="7">
        <f>IF($A786="","",INDEX(DayNames,WEEKDAY($A786,2)))</f>
        <v/>
      </c>
      <c r="N786" s="7">
        <f>IF($A786="","",IF(AND($G786="نعم",$H786="نعم"),INDEX(Reminders,4),IF($G786="نعم",INDEX(Reminders,2),IF($H786="نعم",INDEX(Reminders,3),INDEX(Reminders,1)))))</f>
        <v/>
      </c>
      <c r="O786" s="14">
        <f>IF($A786="","",$A786-WEEKDAY($A786,1)+1)</f>
        <v/>
      </c>
      <c r="P786" s="15">
        <f>IF($A786="","",IF($J786=INDEX(Outcomes,2),1,0))</f>
        <v/>
      </c>
      <c r="Q786" s="15">
        <f>IF($A786="","",IF(OR($J786=INDEX(Outcomes,2),$J786=INDEX(Outcomes,3)),1,0))</f>
        <v/>
      </c>
    </row>
    <row r="787">
      <c r="A787" s="12" t="n"/>
      <c r="B787" s="4" t="n"/>
      <c r="C787" s="4" t="n"/>
      <c r="D787" s="4" t="n"/>
      <c r="E787" s="4" t="n"/>
      <c r="F787" s="4" t="n"/>
      <c r="G787" s="4" t="n"/>
      <c r="H787" s="4" t="n"/>
      <c r="I787" s="4" t="n"/>
      <c r="J787" s="4" t="n"/>
      <c r="K787" s="12" t="n"/>
      <c r="L787" s="13" t="n"/>
      <c r="M787" s="7">
        <f>IF($A787="","",INDEX(DayNames,WEEKDAY($A787,2)))</f>
        <v/>
      </c>
      <c r="N787" s="7">
        <f>IF($A787="","",IF(AND($G787="نعم",$H787="نعم"),INDEX(Reminders,4),IF($G787="نعم",INDEX(Reminders,2),IF($H787="نعم",INDEX(Reminders,3),INDEX(Reminders,1)))))</f>
        <v/>
      </c>
      <c r="O787" s="14">
        <f>IF($A787="","",$A787-WEEKDAY($A787,1)+1)</f>
        <v/>
      </c>
      <c r="P787" s="15">
        <f>IF($A787="","",IF($J787=INDEX(Outcomes,2),1,0))</f>
        <v/>
      </c>
      <c r="Q787" s="15">
        <f>IF($A787="","",IF(OR($J787=INDEX(Outcomes,2),$J787=INDEX(Outcomes,3)),1,0))</f>
        <v/>
      </c>
    </row>
    <row r="788">
      <c r="A788" s="12" t="n"/>
      <c r="B788" s="4" t="n"/>
      <c r="C788" s="4" t="n"/>
      <c r="D788" s="4" t="n"/>
      <c r="E788" s="4" t="n"/>
      <c r="F788" s="4" t="n"/>
      <c r="G788" s="4" t="n"/>
      <c r="H788" s="4" t="n"/>
      <c r="I788" s="4" t="n"/>
      <c r="J788" s="4" t="n"/>
      <c r="K788" s="12" t="n"/>
      <c r="L788" s="13" t="n"/>
      <c r="M788" s="7">
        <f>IF($A788="","",INDEX(DayNames,WEEKDAY($A788,2)))</f>
        <v/>
      </c>
      <c r="N788" s="7">
        <f>IF($A788="","",IF(AND($G788="نعم",$H788="نعم"),INDEX(Reminders,4),IF($G788="نعم",INDEX(Reminders,2),IF($H788="نعم",INDEX(Reminders,3),INDEX(Reminders,1)))))</f>
        <v/>
      </c>
      <c r="O788" s="14">
        <f>IF($A788="","",$A788-WEEKDAY($A788,1)+1)</f>
        <v/>
      </c>
      <c r="P788" s="15">
        <f>IF($A788="","",IF($J788=INDEX(Outcomes,2),1,0))</f>
        <v/>
      </c>
      <c r="Q788" s="15">
        <f>IF($A788="","",IF(OR($J788=INDEX(Outcomes,2),$J788=INDEX(Outcomes,3)),1,0))</f>
        <v/>
      </c>
    </row>
    <row r="789">
      <c r="A789" s="12" t="n"/>
      <c r="B789" s="4" t="n"/>
      <c r="C789" s="4" t="n"/>
      <c r="D789" s="4" t="n"/>
      <c r="E789" s="4" t="n"/>
      <c r="F789" s="4" t="n"/>
      <c r="G789" s="4" t="n"/>
      <c r="H789" s="4" t="n"/>
      <c r="I789" s="4" t="n"/>
      <c r="J789" s="4" t="n"/>
      <c r="K789" s="12" t="n"/>
      <c r="L789" s="13" t="n"/>
      <c r="M789" s="7">
        <f>IF($A789="","",INDEX(DayNames,WEEKDAY($A789,2)))</f>
        <v/>
      </c>
      <c r="N789" s="7">
        <f>IF($A789="","",IF(AND($G789="نعم",$H789="نعم"),INDEX(Reminders,4),IF($G789="نعم",INDEX(Reminders,2),IF($H789="نعم",INDEX(Reminders,3),INDEX(Reminders,1)))))</f>
        <v/>
      </c>
      <c r="O789" s="14">
        <f>IF($A789="","",$A789-WEEKDAY($A789,1)+1)</f>
        <v/>
      </c>
      <c r="P789" s="15">
        <f>IF($A789="","",IF($J789=INDEX(Outcomes,2),1,0))</f>
        <v/>
      </c>
      <c r="Q789" s="15">
        <f>IF($A789="","",IF(OR($J789=INDEX(Outcomes,2),$J789=INDEX(Outcomes,3)),1,0))</f>
        <v/>
      </c>
    </row>
    <row r="790">
      <c r="A790" s="12" t="n"/>
      <c r="B790" s="4" t="n"/>
      <c r="C790" s="4" t="n"/>
      <c r="D790" s="4" t="n"/>
      <c r="E790" s="4" t="n"/>
      <c r="F790" s="4" t="n"/>
      <c r="G790" s="4" t="n"/>
      <c r="H790" s="4" t="n"/>
      <c r="I790" s="4" t="n"/>
      <c r="J790" s="4" t="n"/>
      <c r="K790" s="12" t="n"/>
      <c r="L790" s="13" t="n"/>
      <c r="M790" s="7">
        <f>IF($A790="","",INDEX(DayNames,WEEKDAY($A790,2)))</f>
        <v/>
      </c>
      <c r="N790" s="7">
        <f>IF($A790="","",IF(AND($G790="نعم",$H790="نعم"),INDEX(Reminders,4),IF($G790="نعم",INDEX(Reminders,2),IF($H790="نعم",INDEX(Reminders,3),INDEX(Reminders,1)))))</f>
        <v/>
      </c>
      <c r="O790" s="14">
        <f>IF($A790="","",$A790-WEEKDAY($A790,1)+1)</f>
        <v/>
      </c>
      <c r="P790" s="15">
        <f>IF($A790="","",IF($J790=INDEX(Outcomes,2),1,0))</f>
        <v/>
      </c>
      <c r="Q790" s="15">
        <f>IF($A790="","",IF(OR($J790=INDEX(Outcomes,2),$J790=INDEX(Outcomes,3)),1,0))</f>
        <v/>
      </c>
    </row>
    <row r="791">
      <c r="A791" s="12" t="n"/>
      <c r="B791" s="4" t="n"/>
      <c r="C791" s="4" t="n"/>
      <c r="D791" s="4" t="n"/>
      <c r="E791" s="4" t="n"/>
      <c r="F791" s="4" t="n"/>
      <c r="G791" s="4" t="n"/>
      <c r="H791" s="4" t="n"/>
      <c r="I791" s="4" t="n"/>
      <c r="J791" s="4" t="n"/>
      <c r="K791" s="12" t="n"/>
      <c r="L791" s="13" t="n"/>
      <c r="M791" s="7">
        <f>IF($A791="","",INDEX(DayNames,WEEKDAY($A791,2)))</f>
        <v/>
      </c>
      <c r="N791" s="7">
        <f>IF($A791="","",IF(AND($G791="نعم",$H791="نعم"),INDEX(Reminders,4),IF($G791="نعم",INDEX(Reminders,2),IF($H791="نعم",INDEX(Reminders,3),INDEX(Reminders,1)))))</f>
        <v/>
      </c>
      <c r="O791" s="14">
        <f>IF($A791="","",$A791-WEEKDAY($A791,1)+1)</f>
        <v/>
      </c>
      <c r="P791" s="15">
        <f>IF($A791="","",IF($J791=INDEX(Outcomes,2),1,0))</f>
        <v/>
      </c>
      <c r="Q791" s="15">
        <f>IF($A791="","",IF(OR($J791=INDEX(Outcomes,2),$J791=INDEX(Outcomes,3)),1,0))</f>
        <v/>
      </c>
    </row>
    <row r="792">
      <c r="A792" s="12" t="n"/>
      <c r="B792" s="4" t="n"/>
      <c r="C792" s="4" t="n"/>
      <c r="D792" s="4" t="n"/>
      <c r="E792" s="4" t="n"/>
      <c r="F792" s="4" t="n"/>
      <c r="G792" s="4" t="n"/>
      <c r="H792" s="4" t="n"/>
      <c r="I792" s="4" t="n"/>
      <c r="J792" s="4" t="n"/>
      <c r="K792" s="12" t="n"/>
      <c r="L792" s="13" t="n"/>
      <c r="M792" s="7">
        <f>IF($A792="","",INDEX(DayNames,WEEKDAY($A792,2)))</f>
        <v/>
      </c>
      <c r="N792" s="7">
        <f>IF($A792="","",IF(AND($G792="نعم",$H792="نعم"),INDEX(Reminders,4),IF($G792="نعم",INDEX(Reminders,2),IF($H792="نعم",INDEX(Reminders,3),INDEX(Reminders,1)))))</f>
        <v/>
      </c>
      <c r="O792" s="14">
        <f>IF($A792="","",$A792-WEEKDAY($A792,1)+1)</f>
        <v/>
      </c>
      <c r="P792" s="15">
        <f>IF($A792="","",IF($J792=INDEX(Outcomes,2),1,0))</f>
        <v/>
      </c>
      <c r="Q792" s="15">
        <f>IF($A792="","",IF(OR($J792=INDEX(Outcomes,2),$J792=INDEX(Outcomes,3)),1,0))</f>
        <v/>
      </c>
    </row>
    <row r="793">
      <c r="A793" s="12" t="n"/>
      <c r="B793" s="4" t="n"/>
      <c r="C793" s="4" t="n"/>
      <c r="D793" s="4" t="n"/>
      <c r="E793" s="4" t="n"/>
      <c r="F793" s="4" t="n"/>
      <c r="G793" s="4" t="n"/>
      <c r="H793" s="4" t="n"/>
      <c r="I793" s="4" t="n"/>
      <c r="J793" s="4" t="n"/>
      <c r="K793" s="12" t="n"/>
      <c r="L793" s="13" t="n"/>
      <c r="M793" s="7">
        <f>IF($A793="","",INDEX(DayNames,WEEKDAY($A793,2)))</f>
        <v/>
      </c>
      <c r="N793" s="7">
        <f>IF($A793="","",IF(AND($G793="نعم",$H793="نعم"),INDEX(Reminders,4),IF($G793="نعم",INDEX(Reminders,2),IF($H793="نعم",INDEX(Reminders,3),INDEX(Reminders,1)))))</f>
        <v/>
      </c>
      <c r="O793" s="14">
        <f>IF($A793="","",$A793-WEEKDAY($A793,1)+1)</f>
        <v/>
      </c>
      <c r="P793" s="15">
        <f>IF($A793="","",IF($J793=INDEX(Outcomes,2),1,0))</f>
        <v/>
      </c>
      <c r="Q793" s="15">
        <f>IF($A793="","",IF(OR($J793=INDEX(Outcomes,2),$J793=INDEX(Outcomes,3)),1,0))</f>
        <v/>
      </c>
    </row>
    <row r="794">
      <c r="A794" s="12" t="n"/>
      <c r="B794" s="4" t="n"/>
      <c r="C794" s="4" t="n"/>
      <c r="D794" s="4" t="n"/>
      <c r="E794" s="4" t="n"/>
      <c r="F794" s="4" t="n"/>
      <c r="G794" s="4" t="n"/>
      <c r="H794" s="4" t="n"/>
      <c r="I794" s="4" t="n"/>
      <c r="J794" s="4" t="n"/>
      <c r="K794" s="12" t="n"/>
      <c r="L794" s="13" t="n"/>
      <c r="M794" s="7">
        <f>IF($A794="","",INDEX(DayNames,WEEKDAY($A794,2)))</f>
        <v/>
      </c>
      <c r="N794" s="7">
        <f>IF($A794="","",IF(AND($G794="نعم",$H794="نعم"),INDEX(Reminders,4),IF($G794="نعم",INDEX(Reminders,2),IF($H794="نعم",INDEX(Reminders,3),INDEX(Reminders,1)))))</f>
        <v/>
      </c>
      <c r="O794" s="14">
        <f>IF($A794="","",$A794-WEEKDAY($A794,1)+1)</f>
        <v/>
      </c>
      <c r="P794" s="15">
        <f>IF($A794="","",IF($J794=INDEX(Outcomes,2),1,0))</f>
        <v/>
      </c>
      <c r="Q794" s="15">
        <f>IF($A794="","",IF(OR($J794=INDEX(Outcomes,2),$J794=INDEX(Outcomes,3)),1,0))</f>
        <v/>
      </c>
    </row>
    <row r="795">
      <c r="A795" s="12" t="n"/>
      <c r="B795" s="4" t="n"/>
      <c r="C795" s="4" t="n"/>
      <c r="D795" s="4" t="n"/>
      <c r="E795" s="4" t="n"/>
      <c r="F795" s="4" t="n"/>
      <c r="G795" s="4" t="n"/>
      <c r="H795" s="4" t="n"/>
      <c r="I795" s="4" t="n"/>
      <c r="J795" s="4" t="n"/>
      <c r="K795" s="12" t="n"/>
      <c r="L795" s="13" t="n"/>
      <c r="M795" s="7">
        <f>IF($A795="","",INDEX(DayNames,WEEKDAY($A795,2)))</f>
        <v/>
      </c>
      <c r="N795" s="7">
        <f>IF($A795="","",IF(AND($G795="نعم",$H795="نعم"),INDEX(Reminders,4),IF($G795="نعم",INDEX(Reminders,2),IF($H795="نعم",INDEX(Reminders,3),INDEX(Reminders,1)))))</f>
        <v/>
      </c>
      <c r="O795" s="14">
        <f>IF($A795="","",$A795-WEEKDAY($A795,1)+1)</f>
        <v/>
      </c>
      <c r="P795" s="15">
        <f>IF($A795="","",IF($J795=INDEX(Outcomes,2),1,0))</f>
        <v/>
      </c>
      <c r="Q795" s="15">
        <f>IF($A795="","",IF(OR($J795=INDEX(Outcomes,2),$J795=INDEX(Outcomes,3)),1,0))</f>
        <v/>
      </c>
    </row>
    <row r="796">
      <c r="A796" s="12" t="n"/>
      <c r="B796" s="4" t="n"/>
      <c r="C796" s="4" t="n"/>
      <c r="D796" s="4" t="n"/>
      <c r="E796" s="4" t="n"/>
      <c r="F796" s="4" t="n"/>
      <c r="G796" s="4" t="n"/>
      <c r="H796" s="4" t="n"/>
      <c r="I796" s="4" t="n"/>
      <c r="J796" s="4" t="n"/>
      <c r="K796" s="12" t="n"/>
      <c r="L796" s="13" t="n"/>
      <c r="M796" s="7">
        <f>IF($A796="","",INDEX(DayNames,WEEKDAY($A796,2)))</f>
        <v/>
      </c>
      <c r="N796" s="7">
        <f>IF($A796="","",IF(AND($G796="نعم",$H796="نعم"),INDEX(Reminders,4),IF($G796="نعم",INDEX(Reminders,2),IF($H796="نعم",INDEX(Reminders,3),INDEX(Reminders,1)))))</f>
        <v/>
      </c>
      <c r="O796" s="14">
        <f>IF($A796="","",$A796-WEEKDAY($A796,1)+1)</f>
        <v/>
      </c>
      <c r="P796" s="15">
        <f>IF($A796="","",IF($J796=INDEX(Outcomes,2),1,0))</f>
        <v/>
      </c>
      <c r="Q796" s="15">
        <f>IF($A796="","",IF(OR($J796=INDEX(Outcomes,2),$J796=INDEX(Outcomes,3)),1,0))</f>
        <v/>
      </c>
    </row>
    <row r="797">
      <c r="A797" s="12" t="n"/>
      <c r="B797" s="4" t="n"/>
      <c r="C797" s="4" t="n"/>
      <c r="D797" s="4" t="n"/>
      <c r="E797" s="4" t="n"/>
      <c r="F797" s="4" t="n"/>
      <c r="G797" s="4" t="n"/>
      <c r="H797" s="4" t="n"/>
      <c r="I797" s="4" t="n"/>
      <c r="J797" s="4" t="n"/>
      <c r="K797" s="12" t="n"/>
      <c r="L797" s="13" t="n"/>
      <c r="M797" s="7">
        <f>IF($A797="","",INDEX(DayNames,WEEKDAY($A797,2)))</f>
        <v/>
      </c>
      <c r="N797" s="7">
        <f>IF($A797="","",IF(AND($G797="نعم",$H797="نعم"),INDEX(Reminders,4),IF($G797="نعم",INDEX(Reminders,2),IF($H797="نعم",INDEX(Reminders,3),INDEX(Reminders,1)))))</f>
        <v/>
      </c>
      <c r="O797" s="14">
        <f>IF($A797="","",$A797-WEEKDAY($A797,1)+1)</f>
        <v/>
      </c>
      <c r="P797" s="15">
        <f>IF($A797="","",IF($J797=INDEX(Outcomes,2),1,0))</f>
        <v/>
      </c>
      <c r="Q797" s="15">
        <f>IF($A797="","",IF(OR($J797=INDEX(Outcomes,2),$J797=INDEX(Outcomes,3)),1,0))</f>
        <v/>
      </c>
    </row>
    <row r="798">
      <c r="A798" s="12" t="n"/>
      <c r="B798" s="4" t="n"/>
      <c r="C798" s="4" t="n"/>
      <c r="D798" s="4" t="n"/>
      <c r="E798" s="4" t="n"/>
      <c r="F798" s="4" t="n"/>
      <c r="G798" s="4" t="n"/>
      <c r="H798" s="4" t="n"/>
      <c r="I798" s="4" t="n"/>
      <c r="J798" s="4" t="n"/>
      <c r="K798" s="12" t="n"/>
      <c r="L798" s="13" t="n"/>
      <c r="M798" s="7">
        <f>IF($A798="","",INDEX(DayNames,WEEKDAY($A798,2)))</f>
        <v/>
      </c>
      <c r="N798" s="7">
        <f>IF($A798="","",IF(AND($G798="نعم",$H798="نعم"),INDEX(Reminders,4),IF($G798="نعم",INDEX(Reminders,2),IF($H798="نعم",INDEX(Reminders,3),INDEX(Reminders,1)))))</f>
        <v/>
      </c>
      <c r="O798" s="14">
        <f>IF($A798="","",$A798-WEEKDAY($A798,1)+1)</f>
        <v/>
      </c>
      <c r="P798" s="15">
        <f>IF($A798="","",IF($J798=INDEX(Outcomes,2),1,0))</f>
        <v/>
      </c>
      <c r="Q798" s="15">
        <f>IF($A798="","",IF(OR($J798=INDEX(Outcomes,2),$J798=INDEX(Outcomes,3)),1,0))</f>
        <v/>
      </c>
    </row>
    <row r="799">
      <c r="A799" s="12" t="n"/>
      <c r="B799" s="4" t="n"/>
      <c r="C799" s="4" t="n"/>
      <c r="D799" s="4" t="n"/>
      <c r="E799" s="4" t="n"/>
      <c r="F799" s="4" t="n"/>
      <c r="G799" s="4" t="n"/>
      <c r="H799" s="4" t="n"/>
      <c r="I799" s="4" t="n"/>
      <c r="J799" s="4" t="n"/>
      <c r="K799" s="12" t="n"/>
      <c r="L799" s="13" t="n"/>
      <c r="M799" s="7">
        <f>IF($A799="","",INDEX(DayNames,WEEKDAY($A799,2)))</f>
        <v/>
      </c>
      <c r="N799" s="7">
        <f>IF($A799="","",IF(AND($G799="نعم",$H799="نعم"),INDEX(Reminders,4),IF($G799="نعم",INDEX(Reminders,2),IF($H799="نعم",INDEX(Reminders,3),INDEX(Reminders,1)))))</f>
        <v/>
      </c>
      <c r="O799" s="14">
        <f>IF($A799="","",$A799-WEEKDAY($A799,1)+1)</f>
        <v/>
      </c>
      <c r="P799" s="15">
        <f>IF($A799="","",IF($J799=INDEX(Outcomes,2),1,0))</f>
        <v/>
      </c>
      <c r="Q799" s="15">
        <f>IF($A799="","",IF(OR($J799=INDEX(Outcomes,2),$J799=INDEX(Outcomes,3)),1,0))</f>
        <v/>
      </c>
    </row>
    <row r="800">
      <c r="A800" s="12" t="n"/>
      <c r="B800" s="4" t="n"/>
      <c r="C800" s="4" t="n"/>
      <c r="D800" s="4" t="n"/>
      <c r="E800" s="4" t="n"/>
      <c r="F800" s="4" t="n"/>
      <c r="G800" s="4" t="n"/>
      <c r="H800" s="4" t="n"/>
      <c r="I800" s="4" t="n"/>
      <c r="J800" s="4" t="n"/>
      <c r="K800" s="12" t="n"/>
      <c r="L800" s="13" t="n"/>
      <c r="M800" s="7">
        <f>IF($A800="","",INDEX(DayNames,WEEKDAY($A800,2)))</f>
        <v/>
      </c>
      <c r="N800" s="7">
        <f>IF($A800="","",IF(AND($G800="نعم",$H800="نعم"),INDEX(Reminders,4),IF($G800="نعم",INDEX(Reminders,2),IF($H800="نعم",INDEX(Reminders,3),INDEX(Reminders,1)))))</f>
        <v/>
      </c>
      <c r="O800" s="14">
        <f>IF($A800="","",$A800-WEEKDAY($A800,1)+1)</f>
        <v/>
      </c>
      <c r="P800" s="15">
        <f>IF($A800="","",IF($J800=INDEX(Outcomes,2),1,0))</f>
        <v/>
      </c>
      <c r="Q800" s="15">
        <f>IF($A800="","",IF(OR($J800=INDEX(Outcomes,2),$J800=INDEX(Outcomes,3)),1,0))</f>
        <v/>
      </c>
    </row>
    <row r="801">
      <c r="A801" s="12" t="n"/>
      <c r="B801" s="4" t="n"/>
      <c r="C801" s="4" t="n"/>
      <c r="D801" s="4" t="n"/>
      <c r="E801" s="4" t="n"/>
      <c r="F801" s="4" t="n"/>
      <c r="G801" s="4" t="n"/>
      <c r="H801" s="4" t="n"/>
      <c r="I801" s="4" t="n"/>
      <c r="J801" s="4" t="n"/>
      <c r="K801" s="12" t="n"/>
      <c r="L801" s="13" t="n"/>
      <c r="M801" s="7">
        <f>IF($A801="","",INDEX(DayNames,WEEKDAY($A801,2)))</f>
        <v/>
      </c>
      <c r="N801" s="7">
        <f>IF($A801="","",IF(AND($G801="نعم",$H801="نعم"),INDEX(Reminders,4),IF($G801="نعم",INDEX(Reminders,2),IF($H801="نعم",INDEX(Reminders,3),INDEX(Reminders,1)))))</f>
        <v/>
      </c>
      <c r="O801" s="14">
        <f>IF($A801="","",$A801-WEEKDAY($A801,1)+1)</f>
        <v/>
      </c>
      <c r="P801" s="15">
        <f>IF($A801="","",IF($J801=INDEX(Outcomes,2),1,0))</f>
        <v/>
      </c>
      <c r="Q801" s="15">
        <f>IF($A801="","",IF(OR($J801=INDEX(Outcomes,2),$J801=INDEX(Outcomes,3)),1,0))</f>
        <v/>
      </c>
    </row>
    <row r="802">
      <c r="A802" s="12" t="n"/>
      <c r="B802" s="4" t="n"/>
      <c r="C802" s="4" t="n"/>
      <c r="D802" s="4" t="n"/>
      <c r="E802" s="4" t="n"/>
      <c r="F802" s="4" t="n"/>
      <c r="G802" s="4" t="n"/>
      <c r="H802" s="4" t="n"/>
      <c r="I802" s="4" t="n"/>
      <c r="J802" s="4" t="n"/>
      <c r="K802" s="12" t="n"/>
      <c r="L802" s="13" t="n"/>
      <c r="M802" s="7">
        <f>IF($A802="","",INDEX(DayNames,WEEKDAY($A802,2)))</f>
        <v/>
      </c>
      <c r="N802" s="7">
        <f>IF($A802="","",IF(AND($G802="نعم",$H802="نعم"),INDEX(Reminders,4),IF($G802="نعم",INDEX(Reminders,2),IF($H802="نعم",INDEX(Reminders,3),INDEX(Reminders,1)))))</f>
        <v/>
      </c>
      <c r="O802" s="14">
        <f>IF($A802="","",$A802-WEEKDAY($A802,1)+1)</f>
        <v/>
      </c>
      <c r="P802" s="15">
        <f>IF($A802="","",IF($J802=INDEX(Outcomes,2),1,0))</f>
        <v/>
      </c>
      <c r="Q802" s="15">
        <f>IF($A802="","",IF(OR($J802=INDEX(Outcomes,2),$J802=INDEX(Outcomes,3)),1,0))</f>
        <v/>
      </c>
    </row>
    <row r="803">
      <c r="A803" s="12" t="n"/>
      <c r="B803" s="4" t="n"/>
      <c r="C803" s="4" t="n"/>
      <c r="D803" s="4" t="n"/>
      <c r="E803" s="4" t="n"/>
      <c r="F803" s="4" t="n"/>
      <c r="G803" s="4" t="n"/>
      <c r="H803" s="4" t="n"/>
      <c r="I803" s="4" t="n"/>
      <c r="J803" s="4" t="n"/>
      <c r="K803" s="12" t="n"/>
      <c r="L803" s="13" t="n"/>
      <c r="M803" s="7">
        <f>IF($A803="","",INDEX(DayNames,WEEKDAY($A803,2)))</f>
        <v/>
      </c>
      <c r="N803" s="7">
        <f>IF($A803="","",IF(AND($G803="نعم",$H803="نعم"),INDEX(Reminders,4),IF($G803="نعم",INDEX(Reminders,2),IF($H803="نعم",INDEX(Reminders,3),INDEX(Reminders,1)))))</f>
        <v/>
      </c>
      <c r="O803" s="14">
        <f>IF($A803="","",$A803-WEEKDAY($A803,1)+1)</f>
        <v/>
      </c>
      <c r="P803" s="15">
        <f>IF($A803="","",IF($J803=INDEX(Outcomes,2),1,0))</f>
        <v/>
      </c>
      <c r="Q803" s="15">
        <f>IF($A803="","",IF(OR($J803=INDEX(Outcomes,2),$J803=INDEX(Outcomes,3)),1,0))</f>
        <v/>
      </c>
    </row>
    <row r="804">
      <c r="A804" s="12" t="n"/>
      <c r="B804" s="4" t="n"/>
      <c r="C804" s="4" t="n"/>
      <c r="D804" s="4" t="n"/>
      <c r="E804" s="4" t="n"/>
      <c r="F804" s="4" t="n"/>
      <c r="G804" s="4" t="n"/>
      <c r="H804" s="4" t="n"/>
      <c r="I804" s="4" t="n"/>
      <c r="J804" s="4" t="n"/>
      <c r="K804" s="12" t="n"/>
      <c r="L804" s="13" t="n"/>
      <c r="M804" s="7">
        <f>IF($A804="","",INDEX(DayNames,WEEKDAY($A804,2)))</f>
        <v/>
      </c>
      <c r="N804" s="7">
        <f>IF($A804="","",IF(AND($G804="نعم",$H804="نعم"),INDEX(Reminders,4),IF($G804="نعم",INDEX(Reminders,2),IF($H804="نعم",INDEX(Reminders,3),INDEX(Reminders,1)))))</f>
        <v/>
      </c>
      <c r="O804" s="14">
        <f>IF($A804="","",$A804-WEEKDAY($A804,1)+1)</f>
        <v/>
      </c>
      <c r="P804" s="15">
        <f>IF($A804="","",IF($J804=INDEX(Outcomes,2),1,0))</f>
        <v/>
      </c>
      <c r="Q804" s="15">
        <f>IF($A804="","",IF(OR($J804=INDEX(Outcomes,2),$J804=INDEX(Outcomes,3)),1,0))</f>
        <v/>
      </c>
    </row>
    <row r="805">
      <c r="A805" s="12" t="n"/>
      <c r="B805" s="4" t="n"/>
      <c r="C805" s="4" t="n"/>
      <c r="D805" s="4" t="n"/>
      <c r="E805" s="4" t="n"/>
      <c r="F805" s="4" t="n"/>
      <c r="G805" s="4" t="n"/>
      <c r="H805" s="4" t="n"/>
      <c r="I805" s="4" t="n"/>
      <c r="J805" s="4" t="n"/>
      <c r="K805" s="12" t="n"/>
      <c r="L805" s="13" t="n"/>
      <c r="M805" s="7">
        <f>IF($A805="","",INDEX(DayNames,WEEKDAY($A805,2)))</f>
        <v/>
      </c>
      <c r="N805" s="7">
        <f>IF($A805="","",IF(AND($G805="نعم",$H805="نعم"),INDEX(Reminders,4),IF($G805="نعم",INDEX(Reminders,2),IF($H805="نعم",INDEX(Reminders,3),INDEX(Reminders,1)))))</f>
        <v/>
      </c>
      <c r="O805" s="14">
        <f>IF($A805="","",$A805-WEEKDAY($A805,1)+1)</f>
        <v/>
      </c>
      <c r="P805" s="15">
        <f>IF($A805="","",IF($J805=INDEX(Outcomes,2),1,0))</f>
        <v/>
      </c>
      <c r="Q805" s="15">
        <f>IF($A805="","",IF(OR($J805=INDEX(Outcomes,2),$J805=INDEX(Outcomes,3)),1,0))</f>
        <v/>
      </c>
    </row>
    <row r="806">
      <c r="A806" s="12" t="n"/>
      <c r="B806" s="4" t="n"/>
      <c r="C806" s="4" t="n"/>
      <c r="D806" s="4" t="n"/>
      <c r="E806" s="4" t="n"/>
      <c r="F806" s="4" t="n"/>
      <c r="G806" s="4" t="n"/>
      <c r="H806" s="4" t="n"/>
      <c r="I806" s="4" t="n"/>
      <c r="J806" s="4" t="n"/>
      <c r="K806" s="12" t="n"/>
      <c r="L806" s="13" t="n"/>
      <c r="M806" s="7">
        <f>IF($A806="","",INDEX(DayNames,WEEKDAY($A806,2)))</f>
        <v/>
      </c>
      <c r="N806" s="7">
        <f>IF($A806="","",IF(AND($G806="نعم",$H806="نعم"),INDEX(Reminders,4),IF($G806="نعم",INDEX(Reminders,2),IF($H806="نعم",INDEX(Reminders,3),INDEX(Reminders,1)))))</f>
        <v/>
      </c>
      <c r="O806" s="14">
        <f>IF($A806="","",$A806-WEEKDAY($A806,1)+1)</f>
        <v/>
      </c>
      <c r="P806" s="15">
        <f>IF($A806="","",IF($J806=INDEX(Outcomes,2),1,0))</f>
        <v/>
      </c>
      <c r="Q806" s="15">
        <f>IF($A806="","",IF(OR($J806=INDEX(Outcomes,2),$J806=INDEX(Outcomes,3)),1,0))</f>
        <v/>
      </c>
    </row>
    <row r="807">
      <c r="A807" s="12" t="n"/>
      <c r="B807" s="4" t="n"/>
      <c r="C807" s="4" t="n"/>
      <c r="D807" s="4" t="n"/>
      <c r="E807" s="4" t="n"/>
      <c r="F807" s="4" t="n"/>
      <c r="G807" s="4" t="n"/>
      <c r="H807" s="4" t="n"/>
      <c r="I807" s="4" t="n"/>
      <c r="J807" s="4" t="n"/>
      <c r="K807" s="12" t="n"/>
      <c r="L807" s="13" t="n"/>
      <c r="M807" s="7">
        <f>IF($A807="","",INDEX(DayNames,WEEKDAY($A807,2)))</f>
        <v/>
      </c>
      <c r="N807" s="7">
        <f>IF($A807="","",IF(AND($G807="نعم",$H807="نعم"),INDEX(Reminders,4),IF($G807="نعم",INDEX(Reminders,2),IF($H807="نعم",INDEX(Reminders,3),INDEX(Reminders,1)))))</f>
        <v/>
      </c>
      <c r="O807" s="14">
        <f>IF($A807="","",$A807-WEEKDAY($A807,1)+1)</f>
        <v/>
      </c>
      <c r="P807" s="15">
        <f>IF($A807="","",IF($J807=INDEX(Outcomes,2),1,0))</f>
        <v/>
      </c>
      <c r="Q807" s="15">
        <f>IF($A807="","",IF(OR($J807=INDEX(Outcomes,2),$J807=INDEX(Outcomes,3)),1,0))</f>
        <v/>
      </c>
    </row>
    <row r="808">
      <c r="A808" s="12" t="n"/>
      <c r="B808" s="4" t="n"/>
      <c r="C808" s="4" t="n"/>
      <c r="D808" s="4" t="n"/>
      <c r="E808" s="4" t="n"/>
      <c r="F808" s="4" t="n"/>
      <c r="G808" s="4" t="n"/>
      <c r="H808" s="4" t="n"/>
      <c r="I808" s="4" t="n"/>
      <c r="J808" s="4" t="n"/>
      <c r="K808" s="12" t="n"/>
      <c r="L808" s="13" t="n"/>
      <c r="M808" s="7">
        <f>IF($A808="","",INDEX(DayNames,WEEKDAY($A808,2)))</f>
        <v/>
      </c>
      <c r="N808" s="7">
        <f>IF($A808="","",IF(AND($G808="نعم",$H808="نعم"),INDEX(Reminders,4),IF($G808="نعم",INDEX(Reminders,2),IF($H808="نعم",INDEX(Reminders,3),INDEX(Reminders,1)))))</f>
        <v/>
      </c>
      <c r="O808" s="14">
        <f>IF($A808="","",$A808-WEEKDAY($A808,1)+1)</f>
        <v/>
      </c>
      <c r="P808" s="15">
        <f>IF($A808="","",IF($J808=INDEX(Outcomes,2),1,0))</f>
        <v/>
      </c>
      <c r="Q808" s="15">
        <f>IF($A808="","",IF(OR($J808=INDEX(Outcomes,2),$J808=INDEX(Outcomes,3)),1,0))</f>
        <v/>
      </c>
    </row>
    <row r="809">
      <c r="A809" s="12" t="n"/>
      <c r="B809" s="4" t="n"/>
      <c r="C809" s="4" t="n"/>
      <c r="D809" s="4" t="n"/>
      <c r="E809" s="4" t="n"/>
      <c r="F809" s="4" t="n"/>
      <c r="G809" s="4" t="n"/>
      <c r="H809" s="4" t="n"/>
      <c r="I809" s="4" t="n"/>
      <c r="J809" s="4" t="n"/>
      <c r="K809" s="12" t="n"/>
      <c r="L809" s="13" t="n"/>
      <c r="M809" s="7">
        <f>IF($A809="","",INDEX(DayNames,WEEKDAY($A809,2)))</f>
        <v/>
      </c>
      <c r="N809" s="7">
        <f>IF($A809="","",IF(AND($G809="نعم",$H809="نعم"),INDEX(Reminders,4),IF($G809="نعم",INDEX(Reminders,2),IF($H809="نعم",INDEX(Reminders,3),INDEX(Reminders,1)))))</f>
        <v/>
      </c>
      <c r="O809" s="14">
        <f>IF($A809="","",$A809-WEEKDAY($A809,1)+1)</f>
        <v/>
      </c>
      <c r="P809" s="15">
        <f>IF($A809="","",IF($J809=INDEX(Outcomes,2),1,0))</f>
        <v/>
      </c>
      <c r="Q809" s="15">
        <f>IF($A809="","",IF(OR($J809=INDEX(Outcomes,2),$J809=INDEX(Outcomes,3)),1,0))</f>
        <v/>
      </c>
    </row>
    <row r="810">
      <c r="A810" s="12" t="n"/>
      <c r="B810" s="4" t="n"/>
      <c r="C810" s="4" t="n"/>
      <c r="D810" s="4" t="n"/>
      <c r="E810" s="4" t="n"/>
      <c r="F810" s="4" t="n"/>
      <c r="G810" s="4" t="n"/>
      <c r="H810" s="4" t="n"/>
      <c r="I810" s="4" t="n"/>
      <c r="J810" s="4" t="n"/>
      <c r="K810" s="12" t="n"/>
      <c r="L810" s="13" t="n"/>
      <c r="M810" s="7">
        <f>IF($A810="","",INDEX(DayNames,WEEKDAY($A810,2)))</f>
        <v/>
      </c>
      <c r="N810" s="7">
        <f>IF($A810="","",IF(AND($G810="نعم",$H810="نعم"),INDEX(Reminders,4),IF($G810="نعم",INDEX(Reminders,2),IF($H810="نعم",INDEX(Reminders,3),INDEX(Reminders,1)))))</f>
        <v/>
      </c>
      <c r="O810" s="14">
        <f>IF($A810="","",$A810-WEEKDAY($A810,1)+1)</f>
        <v/>
      </c>
      <c r="P810" s="15">
        <f>IF($A810="","",IF($J810=INDEX(Outcomes,2),1,0))</f>
        <v/>
      </c>
      <c r="Q810" s="15">
        <f>IF($A810="","",IF(OR($J810=INDEX(Outcomes,2),$J810=INDEX(Outcomes,3)),1,0))</f>
        <v/>
      </c>
    </row>
    <row r="811">
      <c r="A811" s="12" t="n"/>
      <c r="B811" s="4" t="n"/>
      <c r="C811" s="4" t="n"/>
      <c r="D811" s="4" t="n"/>
      <c r="E811" s="4" t="n"/>
      <c r="F811" s="4" t="n"/>
      <c r="G811" s="4" t="n"/>
      <c r="H811" s="4" t="n"/>
      <c r="I811" s="4" t="n"/>
      <c r="J811" s="4" t="n"/>
      <c r="K811" s="12" t="n"/>
      <c r="L811" s="13" t="n"/>
      <c r="M811" s="7">
        <f>IF($A811="","",INDEX(DayNames,WEEKDAY($A811,2)))</f>
        <v/>
      </c>
      <c r="N811" s="7">
        <f>IF($A811="","",IF(AND($G811="نعم",$H811="نعم"),INDEX(Reminders,4),IF($G811="نعم",INDEX(Reminders,2),IF($H811="نعم",INDEX(Reminders,3),INDEX(Reminders,1)))))</f>
        <v/>
      </c>
      <c r="O811" s="14">
        <f>IF($A811="","",$A811-WEEKDAY($A811,1)+1)</f>
        <v/>
      </c>
      <c r="P811" s="15">
        <f>IF($A811="","",IF($J811=INDEX(Outcomes,2),1,0))</f>
        <v/>
      </c>
      <c r="Q811" s="15">
        <f>IF($A811="","",IF(OR($J811=INDEX(Outcomes,2),$J811=INDEX(Outcomes,3)),1,0))</f>
        <v/>
      </c>
    </row>
    <row r="812">
      <c r="A812" s="12" t="n"/>
      <c r="B812" s="4" t="n"/>
      <c r="C812" s="4" t="n"/>
      <c r="D812" s="4" t="n"/>
      <c r="E812" s="4" t="n"/>
      <c r="F812" s="4" t="n"/>
      <c r="G812" s="4" t="n"/>
      <c r="H812" s="4" t="n"/>
      <c r="I812" s="4" t="n"/>
      <c r="J812" s="4" t="n"/>
      <c r="K812" s="12" t="n"/>
      <c r="L812" s="13" t="n"/>
      <c r="M812" s="7">
        <f>IF($A812="","",INDEX(DayNames,WEEKDAY($A812,2)))</f>
        <v/>
      </c>
      <c r="N812" s="7">
        <f>IF($A812="","",IF(AND($G812="نعم",$H812="نعم"),INDEX(Reminders,4),IF($G812="نعم",INDEX(Reminders,2),IF($H812="نعم",INDEX(Reminders,3),INDEX(Reminders,1)))))</f>
        <v/>
      </c>
      <c r="O812" s="14">
        <f>IF($A812="","",$A812-WEEKDAY($A812,1)+1)</f>
        <v/>
      </c>
      <c r="P812" s="15">
        <f>IF($A812="","",IF($J812=INDEX(Outcomes,2),1,0))</f>
        <v/>
      </c>
      <c r="Q812" s="15">
        <f>IF($A812="","",IF(OR($J812=INDEX(Outcomes,2),$J812=INDEX(Outcomes,3)),1,0))</f>
        <v/>
      </c>
    </row>
    <row r="813">
      <c r="A813" s="12" t="n"/>
      <c r="B813" s="4" t="n"/>
      <c r="C813" s="4" t="n"/>
      <c r="D813" s="4" t="n"/>
      <c r="E813" s="4" t="n"/>
      <c r="F813" s="4" t="n"/>
      <c r="G813" s="4" t="n"/>
      <c r="H813" s="4" t="n"/>
      <c r="I813" s="4" t="n"/>
      <c r="J813" s="4" t="n"/>
      <c r="K813" s="12" t="n"/>
      <c r="L813" s="13" t="n"/>
      <c r="M813" s="7">
        <f>IF($A813="","",INDEX(DayNames,WEEKDAY($A813,2)))</f>
        <v/>
      </c>
      <c r="N813" s="7">
        <f>IF($A813="","",IF(AND($G813="نعم",$H813="نعم"),INDEX(Reminders,4),IF($G813="نعم",INDEX(Reminders,2),IF($H813="نعم",INDEX(Reminders,3),INDEX(Reminders,1)))))</f>
        <v/>
      </c>
      <c r="O813" s="14">
        <f>IF($A813="","",$A813-WEEKDAY($A813,1)+1)</f>
        <v/>
      </c>
      <c r="P813" s="15">
        <f>IF($A813="","",IF($J813=INDEX(Outcomes,2),1,0))</f>
        <v/>
      </c>
      <c r="Q813" s="15">
        <f>IF($A813="","",IF(OR($J813=INDEX(Outcomes,2),$J813=INDEX(Outcomes,3)),1,0))</f>
        <v/>
      </c>
    </row>
    <row r="814">
      <c r="A814" s="12" t="n"/>
      <c r="B814" s="4" t="n"/>
      <c r="C814" s="4" t="n"/>
      <c r="D814" s="4" t="n"/>
      <c r="E814" s="4" t="n"/>
      <c r="F814" s="4" t="n"/>
      <c r="G814" s="4" t="n"/>
      <c r="H814" s="4" t="n"/>
      <c r="I814" s="4" t="n"/>
      <c r="J814" s="4" t="n"/>
      <c r="K814" s="12" t="n"/>
      <c r="L814" s="13" t="n"/>
      <c r="M814" s="7">
        <f>IF($A814="","",INDEX(DayNames,WEEKDAY($A814,2)))</f>
        <v/>
      </c>
      <c r="N814" s="7">
        <f>IF($A814="","",IF(AND($G814="نعم",$H814="نعم"),INDEX(Reminders,4),IF($G814="نعم",INDEX(Reminders,2),IF($H814="نعم",INDEX(Reminders,3),INDEX(Reminders,1)))))</f>
        <v/>
      </c>
      <c r="O814" s="14">
        <f>IF($A814="","",$A814-WEEKDAY($A814,1)+1)</f>
        <v/>
      </c>
      <c r="P814" s="15">
        <f>IF($A814="","",IF($J814=INDEX(Outcomes,2),1,0))</f>
        <v/>
      </c>
      <c r="Q814" s="15">
        <f>IF($A814="","",IF(OR($J814=INDEX(Outcomes,2),$J814=INDEX(Outcomes,3)),1,0))</f>
        <v/>
      </c>
    </row>
    <row r="815">
      <c r="A815" s="12" t="n"/>
      <c r="B815" s="4" t="n"/>
      <c r="C815" s="4" t="n"/>
      <c r="D815" s="4" t="n"/>
      <c r="E815" s="4" t="n"/>
      <c r="F815" s="4" t="n"/>
      <c r="G815" s="4" t="n"/>
      <c r="H815" s="4" t="n"/>
      <c r="I815" s="4" t="n"/>
      <c r="J815" s="4" t="n"/>
      <c r="K815" s="12" t="n"/>
      <c r="L815" s="13" t="n"/>
      <c r="M815" s="7">
        <f>IF($A815="","",INDEX(DayNames,WEEKDAY($A815,2)))</f>
        <v/>
      </c>
      <c r="N815" s="7">
        <f>IF($A815="","",IF(AND($G815="نعم",$H815="نعم"),INDEX(Reminders,4),IF($G815="نعم",INDEX(Reminders,2),IF($H815="نعم",INDEX(Reminders,3),INDEX(Reminders,1)))))</f>
        <v/>
      </c>
      <c r="O815" s="14">
        <f>IF($A815="","",$A815-WEEKDAY($A815,1)+1)</f>
        <v/>
      </c>
      <c r="P815" s="15">
        <f>IF($A815="","",IF($J815=INDEX(Outcomes,2),1,0))</f>
        <v/>
      </c>
      <c r="Q815" s="15">
        <f>IF($A815="","",IF(OR($J815=INDEX(Outcomes,2),$J815=INDEX(Outcomes,3)),1,0))</f>
        <v/>
      </c>
    </row>
    <row r="816">
      <c r="A816" s="12" t="n"/>
      <c r="B816" s="4" t="n"/>
      <c r="C816" s="4" t="n"/>
      <c r="D816" s="4" t="n"/>
      <c r="E816" s="4" t="n"/>
      <c r="F816" s="4" t="n"/>
      <c r="G816" s="4" t="n"/>
      <c r="H816" s="4" t="n"/>
      <c r="I816" s="4" t="n"/>
      <c r="J816" s="4" t="n"/>
      <c r="K816" s="12" t="n"/>
      <c r="L816" s="13" t="n"/>
      <c r="M816" s="7">
        <f>IF($A816="","",INDEX(DayNames,WEEKDAY($A816,2)))</f>
        <v/>
      </c>
      <c r="N816" s="7">
        <f>IF($A816="","",IF(AND($G816="نعم",$H816="نعم"),INDEX(Reminders,4),IF($G816="نعم",INDEX(Reminders,2),IF($H816="نعم",INDEX(Reminders,3),INDEX(Reminders,1)))))</f>
        <v/>
      </c>
      <c r="O816" s="14">
        <f>IF($A816="","",$A816-WEEKDAY($A816,1)+1)</f>
        <v/>
      </c>
      <c r="P816" s="15">
        <f>IF($A816="","",IF($J816=INDEX(Outcomes,2),1,0))</f>
        <v/>
      </c>
      <c r="Q816" s="15">
        <f>IF($A816="","",IF(OR($J816=INDEX(Outcomes,2),$J816=INDEX(Outcomes,3)),1,0))</f>
        <v/>
      </c>
    </row>
    <row r="817">
      <c r="A817" s="12" t="n"/>
      <c r="B817" s="4" t="n"/>
      <c r="C817" s="4" t="n"/>
      <c r="D817" s="4" t="n"/>
      <c r="E817" s="4" t="n"/>
      <c r="F817" s="4" t="n"/>
      <c r="G817" s="4" t="n"/>
      <c r="H817" s="4" t="n"/>
      <c r="I817" s="4" t="n"/>
      <c r="J817" s="4" t="n"/>
      <c r="K817" s="12" t="n"/>
      <c r="L817" s="13" t="n"/>
      <c r="M817" s="7">
        <f>IF($A817="","",INDEX(DayNames,WEEKDAY($A817,2)))</f>
        <v/>
      </c>
      <c r="N817" s="7">
        <f>IF($A817="","",IF(AND($G817="نعم",$H817="نعم"),INDEX(Reminders,4),IF($G817="نعم",INDEX(Reminders,2),IF($H817="نعم",INDEX(Reminders,3),INDEX(Reminders,1)))))</f>
        <v/>
      </c>
      <c r="O817" s="14">
        <f>IF($A817="","",$A817-WEEKDAY($A817,1)+1)</f>
        <v/>
      </c>
      <c r="P817" s="15">
        <f>IF($A817="","",IF($J817=INDEX(Outcomes,2),1,0))</f>
        <v/>
      </c>
      <c r="Q817" s="15">
        <f>IF($A817="","",IF(OR($J817=INDEX(Outcomes,2),$J817=INDEX(Outcomes,3)),1,0))</f>
        <v/>
      </c>
    </row>
    <row r="818">
      <c r="A818" s="12" t="n"/>
      <c r="B818" s="4" t="n"/>
      <c r="C818" s="4" t="n"/>
      <c r="D818" s="4" t="n"/>
      <c r="E818" s="4" t="n"/>
      <c r="F818" s="4" t="n"/>
      <c r="G818" s="4" t="n"/>
      <c r="H818" s="4" t="n"/>
      <c r="I818" s="4" t="n"/>
      <c r="J818" s="4" t="n"/>
      <c r="K818" s="12" t="n"/>
      <c r="L818" s="13" t="n"/>
      <c r="M818" s="7">
        <f>IF($A818="","",INDEX(DayNames,WEEKDAY($A818,2)))</f>
        <v/>
      </c>
      <c r="N818" s="7">
        <f>IF($A818="","",IF(AND($G818="نعم",$H818="نعم"),INDEX(Reminders,4),IF($G818="نعم",INDEX(Reminders,2),IF($H818="نعم",INDEX(Reminders,3),INDEX(Reminders,1)))))</f>
        <v/>
      </c>
      <c r="O818" s="14">
        <f>IF($A818="","",$A818-WEEKDAY($A818,1)+1)</f>
        <v/>
      </c>
      <c r="P818" s="15">
        <f>IF($A818="","",IF($J818=INDEX(Outcomes,2),1,0))</f>
        <v/>
      </c>
      <c r="Q818" s="15">
        <f>IF($A818="","",IF(OR($J818=INDEX(Outcomes,2),$J818=INDEX(Outcomes,3)),1,0))</f>
        <v/>
      </c>
    </row>
    <row r="819">
      <c r="A819" s="12" t="n"/>
      <c r="B819" s="4" t="n"/>
      <c r="C819" s="4" t="n"/>
      <c r="D819" s="4" t="n"/>
      <c r="E819" s="4" t="n"/>
      <c r="F819" s="4" t="n"/>
      <c r="G819" s="4" t="n"/>
      <c r="H819" s="4" t="n"/>
      <c r="I819" s="4" t="n"/>
      <c r="J819" s="4" t="n"/>
      <c r="K819" s="12" t="n"/>
      <c r="L819" s="13" t="n"/>
      <c r="M819" s="7">
        <f>IF($A819="","",INDEX(DayNames,WEEKDAY($A819,2)))</f>
        <v/>
      </c>
      <c r="N819" s="7">
        <f>IF($A819="","",IF(AND($G819="نعم",$H819="نعم"),INDEX(Reminders,4),IF($G819="نعم",INDEX(Reminders,2),IF($H819="نعم",INDEX(Reminders,3),INDEX(Reminders,1)))))</f>
        <v/>
      </c>
      <c r="O819" s="14">
        <f>IF($A819="","",$A819-WEEKDAY($A819,1)+1)</f>
        <v/>
      </c>
      <c r="P819" s="15">
        <f>IF($A819="","",IF($J819=INDEX(Outcomes,2),1,0))</f>
        <v/>
      </c>
      <c r="Q819" s="15">
        <f>IF($A819="","",IF(OR($J819=INDEX(Outcomes,2),$J819=INDEX(Outcomes,3)),1,0))</f>
        <v/>
      </c>
    </row>
    <row r="820">
      <c r="A820" s="12" t="n"/>
      <c r="B820" s="4" t="n"/>
      <c r="C820" s="4" t="n"/>
      <c r="D820" s="4" t="n"/>
      <c r="E820" s="4" t="n"/>
      <c r="F820" s="4" t="n"/>
      <c r="G820" s="4" t="n"/>
      <c r="H820" s="4" t="n"/>
      <c r="I820" s="4" t="n"/>
      <c r="J820" s="4" t="n"/>
      <c r="K820" s="12" t="n"/>
      <c r="L820" s="13" t="n"/>
      <c r="M820" s="7">
        <f>IF($A820="","",INDEX(DayNames,WEEKDAY($A820,2)))</f>
        <v/>
      </c>
      <c r="N820" s="7">
        <f>IF($A820="","",IF(AND($G820="نعم",$H820="نعم"),INDEX(Reminders,4),IF($G820="نعم",INDEX(Reminders,2),IF($H820="نعم",INDEX(Reminders,3),INDEX(Reminders,1)))))</f>
        <v/>
      </c>
      <c r="O820" s="14">
        <f>IF($A820="","",$A820-WEEKDAY($A820,1)+1)</f>
        <v/>
      </c>
      <c r="P820" s="15">
        <f>IF($A820="","",IF($J820=INDEX(Outcomes,2),1,0))</f>
        <v/>
      </c>
      <c r="Q820" s="15">
        <f>IF($A820="","",IF(OR($J820=INDEX(Outcomes,2),$J820=INDEX(Outcomes,3)),1,0))</f>
        <v/>
      </c>
    </row>
    <row r="821">
      <c r="A821" s="12" t="n"/>
      <c r="B821" s="4" t="n"/>
      <c r="C821" s="4" t="n"/>
      <c r="D821" s="4" t="n"/>
      <c r="E821" s="4" t="n"/>
      <c r="F821" s="4" t="n"/>
      <c r="G821" s="4" t="n"/>
      <c r="H821" s="4" t="n"/>
      <c r="I821" s="4" t="n"/>
      <c r="J821" s="4" t="n"/>
      <c r="K821" s="12" t="n"/>
      <c r="L821" s="13" t="n"/>
      <c r="M821" s="7">
        <f>IF($A821="","",INDEX(DayNames,WEEKDAY($A821,2)))</f>
        <v/>
      </c>
      <c r="N821" s="7">
        <f>IF($A821="","",IF(AND($G821="نعم",$H821="نعم"),INDEX(Reminders,4),IF($G821="نعم",INDEX(Reminders,2),IF($H821="نعم",INDEX(Reminders,3),INDEX(Reminders,1)))))</f>
        <v/>
      </c>
      <c r="O821" s="14">
        <f>IF($A821="","",$A821-WEEKDAY($A821,1)+1)</f>
        <v/>
      </c>
      <c r="P821" s="15">
        <f>IF($A821="","",IF($J821=INDEX(Outcomes,2),1,0))</f>
        <v/>
      </c>
      <c r="Q821" s="15">
        <f>IF($A821="","",IF(OR($J821=INDEX(Outcomes,2),$J821=INDEX(Outcomes,3)),1,0))</f>
        <v/>
      </c>
    </row>
    <row r="822">
      <c r="A822" s="12" t="n"/>
      <c r="B822" s="4" t="n"/>
      <c r="C822" s="4" t="n"/>
      <c r="D822" s="4" t="n"/>
      <c r="E822" s="4" t="n"/>
      <c r="F822" s="4" t="n"/>
      <c r="G822" s="4" t="n"/>
      <c r="H822" s="4" t="n"/>
      <c r="I822" s="4" t="n"/>
      <c r="J822" s="4" t="n"/>
      <c r="K822" s="12" t="n"/>
      <c r="L822" s="13" t="n"/>
      <c r="M822" s="7">
        <f>IF($A822="","",INDEX(DayNames,WEEKDAY($A822,2)))</f>
        <v/>
      </c>
      <c r="N822" s="7">
        <f>IF($A822="","",IF(AND($G822="نعم",$H822="نعم"),INDEX(Reminders,4),IF($G822="نعم",INDEX(Reminders,2),IF($H822="نعم",INDEX(Reminders,3),INDEX(Reminders,1)))))</f>
        <v/>
      </c>
      <c r="O822" s="14">
        <f>IF($A822="","",$A822-WEEKDAY($A822,1)+1)</f>
        <v/>
      </c>
      <c r="P822" s="15">
        <f>IF($A822="","",IF($J822=INDEX(Outcomes,2),1,0))</f>
        <v/>
      </c>
      <c r="Q822" s="15">
        <f>IF($A822="","",IF(OR($J822=INDEX(Outcomes,2),$J822=INDEX(Outcomes,3)),1,0))</f>
        <v/>
      </c>
    </row>
    <row r="823">
      <c r="A823" s="12" t="n"/>
      <c r="B823" s="4" t="n"/>
      <c r="C823" s="4" t="n"/>
      <c r="D823" s="4" t="n"/>
      <c r="E823" s="4" t="n"/>
      <c r="F823" s="4" t="n"/>
      <c r="G823" s="4" t="n"/>
      <c r="H823" s="4" t="n"/>
      <c r="I823" s="4" t="n"/>
      <c r="J823" s="4" t="n"/>
      <c r="K823" s="12" t="n"/>
      <c r="L823" s="13" t="n"/>
      <c r="M823" s="7">
        <f>IF($A823="","",INDEX(DayNames,WEEKDAY($A823,2)))</f>
        <v/>
      </c>
      <c r="N823" s="7">
        <f>IF($A823="","",IF(AND($G823="نعم",$H823="نعم"),INDEX(Reminders,4),IF($G823="نعم",INDEX(Reminders,2),IF($H823="نعم",INDEX(Reminders,3),INDEX(Reminders,1)))))</f>
        <v/>
      </c>
      <c r="O823" s="14">
        <f>IF($A823="","",$A823-WEEKDAY($A823,1)+1)</f>
        <v/>
      </c>
      <c r="P823" s="15">
        <f>IF($A823="","",IF($J823=INDEX(Outcomes,2),1,0))</f>
        <v/>
      </c>
      <c r="Q823" s="15">
        <f>IF($A823="","",IF(OR($J823=INDEX(Outcomes,2),$J823=INDEX(Outcomes,3)),1,0))</f>
        <v/>
      </c>
    </row>
    <row r="824">
      <c r="A824" s="12" t="n"/>
      <c r="B824" s="4" t="n"/>
      <c r="C824" s="4" t="n"/>
      <c r="D824" s="4" t="n"/>
      <c r="E824" s="4" t="n"/>
      <c r="F824" s="4" t="n"/>
      <c r="G824" s="4" t="n"/>
      <c r="H824" s="4" t="n"/>
      <c r="I824" s="4" t="n"/>
      <c r="J824" s="4" t="n"/>
      <c r="K824" s="12" t="n"/>
      <c r="L824" s="13" t="n"/>
      <c r="M824" s="7">
        <f>IF($A824="","",INDEX(DayNames,WEEKDAY($A824,2)))</f>
        <v/>
      </c>
      <c r="N824" s="7">
        <f>IF($A824="","",IF(AND($G824="نعم",$H824="نعم"),INDEX(Reminders,4),IF($G824="نعم",INDEX(Reminders,2),IF($H824="نعم",INDEX(Reminders,3),INDEX(Reminders,1)))))</f>
        <v/>
      </c>
      <c r="O824" s="14">
        <f>IF($A824="","",$A824-WEEKDAY($A824,1)+1)</f>
        <v/>
      </c>
      <c r="P824" s="15">
        <f>IF($A824="","",IF($J824=INDEX(Outcomes,2),1,0))</f>
        <v/>
      </c>
      <c r="Q824" s="15">
        <f>IF($A824="","",IF(OR($J824=INDEX(Outcomes,2),$J824=INDEX(Outcomes,3)),1,0))</f>
        <v/>
      </c>
    </row>
    <row r="825">
      <c r="A825" s="12" t="n"/>
      <c r="B825" s="4" t="n"/>
      <c r="C825" s="4" t="n"/>
      <c r="D825" s="4" t="n"/>
      <c r="E825" s="4" t="n"/>
      <c r="F825" s="4" t="n"/>
      <c r="G825" s="4" t="n"/>
      <c r="H825" s="4" t="n"/>
      <c r="I825" s="4" t="n"/>
      <c r="J825" s="4" t="n"/>
      <c r="K825" s="12" t="n"/>
      <c r="L825" s="13" t="n"/>
      <c r="M825" s="7">
        <f>IF($A825="","",INDEX(DayNames,WEEKDAY($A825,2)))</f>
        <v/>
      </c>
      <c r="N825" s="7">
        <f>IF($A825="","",IF(AND($G825="نعم",$H825="نعم"),INDEX(Reminders,4),IF($G825="نعم",INDEX(Reminders,2),IF($H825="نعم",INDEX(Reminders,3),INDEX(Reminders,1)))))</f>
        <v/>
      </c>
      <c r="O825" s="14">
        <f>IF($A825="","",$A825-WEEKDAY($A825,1)+1)</f>
        <v/>
      </c>
      <c r="P825" s="15">
        <f>IF($A825="","",IF($J825=INDEX(Outcomes,2),1,0))</f>
        <v/>
      </c>
      <c r="Q825" s="15">
        <f>IF($A825="","",IF(OR($J825=INDEX(Outcomes,2),$J825=INDEX(Outcomes,3)),1,0))</f>
        <v/>
      </c>
    </row>
    <row r="826">
      <c r="A826" s="12" t="n"/>
      <c r="B826" s="4" t="n"/>
      <c r="C826" s="4" t="n"/>
      <c r="D826" s="4" t="n"/>
      <c r="E826" s="4" t="n"/>
      <c r="F826" s="4" t="n"/>
      <c r="G826" s="4" t="n"/>
      <c r="H826" s="4" t="n"/>
      <c r="I826" s="4" t="n"/>
      <c r="J826" s="4" t="n"/>
      <c r="K826" s="12" t="n"/>
      <c r="L826" s="13" t="n"/>
      <c r="M826" s="7">
        <f>IF($A826="","",INDEX(DayNames,WEEKDAY($A826,2)))</f>
        <v/>
      </c>
      <c r="N826" s="7">
        <f>IF($A826="","",IF(AND($G826="نعم",$H826="نعم"),INDEX(Reminders,4),IF($G826="نعم",INDEX(Reminders,2),IF($H826="نعم",INDEX(Reminders,3),INDEX(Reminders,1)))))</f>
        <v/>
      </c>
      <c r="O826" s="14">
        <f>IF($A826="","",$A826-WEEKDAY($A826,1)+1)</f>
        <v/>
      </c>
      <c r="P826" s="15">
        <f>IF($A826="","",IF($J826=INDEX(Outcomes,2),1,0))</f>
        <v/>
      </c>
      <c r="Q826" s="15">
        <f>IF($A826="","",IF(OR($J826=INDEX(Outcomes,2),$J826=INDEX(Outcomes,3)),1,0))</f>
        <v/>
      </c>
    </row>
    <row r="827">
      <c r="A827" s="12" t="n"/>
      <c r="B827" s="4" t="n"/>
      <c r="C827" s="4" t="n"/>
      <c r="D827" s="4" t="n"/>
      <c r="E827" s="4" t="n"/>
      <c r="F827" s="4" t="n"/>
      <c r="G827" s="4" t="n"/>
      <c r="H827" s="4" t="n"/>
      <c r="I827" s="4" t="n"/>
      <c r="J827" s="4" t="n"/>
      <c r="K827" s="12" t="n"/>
      <c r="L827" s="13" t="n"/>
      <c r="M827" s="7">
        <f>IF($A827="","",INDEX(DayNames,WEEKDAY($A827,2)))</f>
        <v/>
      </c>
      <c r="N827" s="7">
        <f>IF($A827="","",IF(AND($G827="نعم",$H827="نعم"),INDEX(Reminders,4),IF($G827="نعم",INDEX(Reminders,2),IF($H827="نعم",INDEX(Reminders,3),INDEX(Reminders,1)))))</f>
        <v/>
      </c>
      <c r="O827" s="14">
        <f>IF($A827="","",$A827-WEEKDAY($A827,1)+1)</f>
        <v/>
      </c>
      <c r="P827" s="15">
        <f>IF($A827="","",IF($J827=INDEX(Outcomes,2),1,0))</f>
        <v/>
      </c>
      <c r="Q827" s="15">
        <f>IF($A827="","",IF(OR($J827=INDEX(Outcomes,2),$J827=INDEX(Outcomes,3)),1,0))</f>
        <v/>
      </c>
    </row>
    <row r="828">
      <c r="A828" s="12" t="n"/>
      <c r="B828" s="4" t="n"/>
      <c r="C828" s="4" t="n"/>
      <c r="D828" s="4" t="n"/>
      <c r="E828" s="4" t="n"/>
      <c r="F828" s="4" t="n"/>
      <c r="G828" s="4" t="n"/>
      <c r="H828" s="4" t="n"/>
      <c r="I828" s="4" t="n"/>
      <c r="J828" s="4" t="n"/>
      <c r="K828" s="12" t="n"/>
      <c r="L828" s="13" t="n"/>
      <c r="M828" s="7">
        <f>IF($A828="","",INDEX(DayNames,WEEKDAY($A828,2)))</f>
        <v/>
      </c>
      <c r="N828" s="7">
        <f>IF($A828="","",IF(AND($G828="نعم",$H828="نعم"),INDEX(Reminders,4),IF($G828="نعم",INDEX(Reminders,2),IF($H828="نعم",INDEX(Reminders,3),INDEX(Reminders,1)))))</f>
        <v/>
      </c>
      <c r="O828" s="14">
        <f>IF($A828="","",$A828-WEEKDAY($A828,1)+1)</f>
        <v/>
      </c>
      <c r="P828" s="15">
        <f>IF($A828="","",IF($J828=INDEX(Outcomes,2),1,0))</f>
        <v/>
      </c>
      <c r="Q828" s="15">
        <f>IF($A828="","",IF(OR($J828=INDEX(Outcomes,2),$J828=INDEX(Outcomes,3)),1,0))</f>
        <v/>
      </c>
    </row>
    <row r="829">
      <c r="A829" s="12" t="n"/>
      <c r="B829" s="4" t="n"/>
      <c r="C829" s="4" t="n"/>
      <c r="D829" s="4" t="n"/>
      <c r="E829" s="4" t="n"/>
      <c r="F829" s="4" t="n"/>
      <c r="G829" s="4" t="n"/>
      <c r="H829" s="4" t="n"/>
      <c r="I829" s="4" t="n"/>
      <c r="J829" s="4" t="n"/>
      <c r="K829" s="12" t="n"/>
      <c r="L829" s="13" t="n"/>
      <c r="M829" s="7">
        <f>IF($A829="","",INDEX(DayNames,WEEKDAY($A829,2)))</f>
        <v/>
      </c>
      <c r="N829" s="7">
        <f>IF($A829="","",IF(AND($G829="نعم",$H829="نعم"),INDEX(Reminders,4),IF($G829="نعم",INDEX(Reminders,2),IF($H829="نعم",INDEX(Reminders,3),INDEX(Reminders,1)))))</f>
        <v/>
      </c>
      <c r="O829" s="14">
        <f>IF($A829="","",$A829-WEEKDAY($A829,1)+1)</f>
        <v/>
      </c>
      <c r="P829" s="15">
        <f>IF($A829="","",IF($J829=INDEX(Outcomes,2),1,0))</f>
        <v/>
      </c>
      <c r="Q829" s="15">
        <f>IF($A829="","",IF(OR($J829=INDEX(Outcomes,2),$J829=INDEX(Outcomes,3)),1,0))</f>
        <v/>
      </c>
    </row>
    <row r="830">
      <c r="A830" s="12" t="n"/>
      <c r="B830" s="4" t="n"/>
      <c r="C830" s="4" t="n"/>
      <c r="D830" s="4" t="n"/>
      <c r="E830" s="4" t="n"/>
      <c r="F830" s="4" t="n"/>
      <c r="G830" s="4" t="n"/>
      <c r="H830" s="4" t="n"/>
      <c r="I830" s="4" t="n"/>
      <c r="J830" s="4" t="n"/>
      <c r="K830" s="12" t="n"/>
      <c r="L830" s="13" t="n"/>
      <c r="M830" s="7">
        <f>IF($A830="","",INDEX(DayNames,WEEKDAY($A830,2)))</f>
        <v/>
      </c>
      <c r="N830" s="7">
        <f>IF($A830="","",IF(AND($G830="نعم",$H830="نعم"),INDEX(Reminders,4),IF($G830="نعم",INDEX(Reminders,2),IF($H830="نعم",INDEX(Reminders,3),INDEX(Reminders,1)))))</f>
        <v/>
      </c>
      <c r="O830" s="14">
        <f>IF($A830="","",$A830-WEEKDAY($A830,1)+1)</f>
        <v/>
      </c>
      <c r="P830" s="15">
        <f>IF($A830="","",IF($J830=INDEX(Outcomes,2),1,0))</f>
        <v/>
      </c>
      <c r="Q830" s="15">
        <f>IF($A830="","",IF(OR($J830=INDEX(Outcomes,2),$J830=INDEX(Outcomes,3)),1,0))</f>
        <v/>
      </c>
    </row>
    <row r="831">
      <c r="A831" s="12" t="n"/>
      <c r="B831" s="4" t="n"/>
      <c r="C831" s="4" t="n"/>
      <c r="D831" s="4" t="n"/>
      <c r="E831" s="4" t="n"/>
      <c r="F831" s="4" t="n"/>
      <c r="G831" s="4" t="n"/>
      <c r="H831" s="4" t="n"/>
      <c r="I831" s="4" t="n"/>
      <c r="J831" s="4" t="n"/>
      <c r="K831" s="12" t="n"/>
      <c r="L831" s="13" t="n"/>
      <c r="M831" s="7">
        <f>IF($A831="","",INDEX(DayNames,WEEKDAY($A831,2)))</f>
        <v/>
      </c>
      <c r="N831" s="7">
        <f>IF($A831="","",IF(AND($G831="نعم",$H831="نعم"),INDEX(Reminders,4),IF($G831="نعم",INDEX(Reminders,2),IF($H831="نعم",INDEX(Reminders,3),INDEX(Reminders,1)))))</f>
        <v/>
      </c>
      <c r="O831" s="14">
        <f>IF($A831="","",$A831-WEEKDAY($A831,1)+1)</f>
        <v/>
      </c>
      <c r="P831" s="15">
        <f>IF($A831="","",IF($J831=INDEX(Outcomes,2),1,0))</f>
        <v/>
      </c>
      <c r="Q831" s="15">
        <f>IF($A831="","",IF(OR($J831=INDEX(Outcomes,2),$J831=INDEX(Outcomes,3)),1,0))</f>
        <v/>
      </c>
    </row>
    <row r="832">
      <c r="A832" s="12" t="n"/>
      <c r="B832" s="4" t="n"/>
      <c r="C832" s="4" t="n"/>
      <c r="D832" s="4" t="n"/>
      <c r="E832" s="4" t="n"/>
      <c r="F832" s="4" t="n"/>
      <c r="G832" s="4" t="n"/>
      <c r="H832" s="4" t="n"/>
      <c r="I832" s="4" t="n"/>
      <c r="J832" s="4" t="n"/>
      <c r="K832" s="12" t="n"/>
      <c r="L832" s="13" t="n"/>
      <c r="M832" s="7">
        <f>IF($A832="","",INDEX(DayNames,WEEKDAY($A832,2)))</f>
        <v/>
      </c>
      <c r="N832" s="7">
        <f>IF($A832="","",IF(AND($G832="نعم",$H832="نعم"),INDEX(Reminders,4),IF($G832="نعم",INDEX(Reminders,2),IF($H832="نعم",INDEX(Reminders,3),INDEX(Reminders,1)))))</f>
        <v/>
      </c>
      <c r="O832" s="14">
        <f>IF($A832="","",$A832-WEEKDAY($A832,1)+1)</f>
        <v/>
      </c>
      <c r="P832" s="15">
        <f>IF($A832="","",IF($J832=INDEX(Outcomes,2),1,0))</f>
        <v/>
      </c>
      <c r="Q832" s="15">
        <f>IF($A832="","",IF(OR($J832=INDEX(Outcomes,2),$J832=INDEX(Outcomes,3)),1,0))</f>
        <v/>
      </c>
    </row>
    <row r="833">
      <c r="A833" s="12" t="n"/>
      <c r="B833" s="4" t="n"/>
      <c r="C833" s="4" t="n"/>
      <c r="D833" s="4" t="n"/>
      <c r="E833" s="4" t="n"/>
      <c r="F833" s="4" t="n"/>
      <c r="G833" s="4" t="n"/>
      <c r="H833" s="4" t="n"/>
      <c r="I833" s="4" t="n"/>
      <c r="J833" s="4" t="n"/>
      <c r="K833" s="12" t="n"/>
      <c r="L833" s="13" t="n"/>
      <c r="M833" s="7">
        <f>IF($A833="","",INDEX(DayNames,WEEKDAY($A833,2)))</f>
        <v/>
      </c>
      <c r="N833" s="7">
        <f>IF($A833="","",IF(AND($G833="نعم",$H833="نعم"),INDEX(Reminders,4),IF($G833="نعم",INDEX(Reminders,2),IF($H833="نعم",INDEX(Reminders,3),INDEX(Reminders,1)))))</f>
        <v/>
      </c>
      <c r="O833" s="14">
        <f>IF($A833="","",$A833-WEEKDAY($A833,1)+1)</f>
        <v/>
      </c>
      <c r="P833" s="15">
        <f>IF($A833="","",IF($J833=INDEX(Outcomes,2),1,0))</f>
        <v/>
      </c>
      <c r="Q833" s="15">
        <f>IF($A833="","",IF(OR($J833=INDEX(Outcomes,2),$J833=INDEX(Outcomes,3)),1,0))</f>
        <v/>
      </c>
    </row>
    <row r="834">
      <c r="A834" s="12" t="n"/>
      <c r="B834" s="4" t="n"/>
      <c r="C834" s="4" t="n"/>
      <c r="D834" s="4" t="n"/>
      <c r="E834" s="4" t="n"/>
      <c r="F834" s="4" t="n"/>
      <c r="G834" s="4" t="n"/>
      <c r="H834" s="4" t="n"/>
      <c r="I834" s="4" t="n"/>
      <c r="J834" s="4" t="n"/>
      <c r="K834" s="12" t="n"/>
      <c r="L834" s="13" t="n"/>
      <c r="M834" s="7">
        <f>IF($A834="","",INDEX(DayNames,WEEKDAY($A834,2)))</f>
        <v/>
      </c>
      <c r="N834" s="7">
        <f>IF($A834="","",IF(AND($G834="نعم",$H834="نعم"),INDEX(Reminders,4),IF($G834="نعم",INDEX(Reminders,2),IF($H834="نعم",INDEX(Reminders,3),INDEX(Reminders,1)))))</f>
        <v/>
      </c>
      <c r="O834" s="14">
        <f>IF($A834="","",$A834-WEEKDAY($A834,1)+1)</f>
        <v/>
      </c>
      <c r="P834" s="15">
        <f>IF($A834="","",IF($J834=INDEX(Outcomes,2),1,0))</f>
        <v/>
      </c>
      <c r="Q834" s="15">
        <f>IF($A834="","",IF(OR($J834=INDEX(Outcomes,2),$J834=INDEX(Outcomes,3)),1,0))</f>
        <v/>
      </c>
    </row>
    <row r="835">
      <c r="A835" s="12" t="n"/>
      <c r="B835" s="4" t="n"/>
      <c r="C835" s="4" t="n"/>
      <c r="D835" s="4" t="n"/>
      <c r="E835" s="4" t="n"/>
      <c r="F835" s="4" t="n"/>
      <c r="G835" s="4" t="n"/>
      <c r="H835" s="4" t="n"/>
      <c r="I835" s="4" t="n"/>
      <c r="J835" s="4" t="n"/>
      <c r="K835" s="12" t="n"/>
      <c r="L835" s="13" t="n"/>
      <c r="M835" s="7">
        <f>IF($A835="","",INDEX(DayNames,WEEKDAY($A835,2)))</f>
        <v/>
      </c>
      <c r="N835" s="7">
        <f>IF($A835="","",IF(AND($G835="نعم",$H835="نعم"),INDEX(Reminders,4),IF($G835="نعم",INDEX(Reminders,2),IF($H835="نعم",INDEX(Reminders,3),INDEX(Reminders,1)))))</f>
        <v/>
      </c>
      <c r="O835" s="14">
        <f>IF($A835="","",$A835-WEEKDAY($A835,1)+1)</f>
        <v/>
      </c>
      <c r="P835" s="15">
        <f>IF($A835="","",IF($J835=INDEX(Outcomes,2),1,0))</f>
        <v/>
      </c>
      <c r="Q835" s="15">
        <f>IF($A835="","",IF(OR($J835=INDEX(Outcomes,2),$J835=INDEX(Outcomes,3)),1,0))</f>
        <v/>
      </c>
    </row>
    <row r="836">
      <c r="A836" s="12" t="n"/>
      <c r="B836" s="4" t="n"/>
      <c r="C836" s="4" t="n"/>
      <c r="D836" s="4" t="n"/>
      <c r="E836" s="4" t="n"/>
      <c r="F836" s="4" t="n"/>
      <c r="G836" s="4" t="n"/>
      <c r="H836" s="4" t="n"/>
      <c r="I836" s="4" t="n"/>
      <c r="J836" s="4" t="n"/>
      <c r="K836" s="12" t="n"/>
      <c r="L836" s="13" t="n"/>
      <c r="M836" s="7">
        <f>IF($A836="","",INDEX(DayNames,WEEKDAY($A836,2)))</f>
        <v/>
      </c>
      <c r="N836" s="7">
        <f>IF($A836="","",IF(AND($G836="نعم",$H836="نعم"),INDEX(Reminders,4),IF($G836="نعم",INDEX(Reminders,2),IF($H836="نعم",INDEX(Reminders,3),INDEX(Reminders,1)))))</f>
        <v/>
      </c>
      <c r="O836" s="14">
        <f>IF($A836="","",$A836-WEEKDAY($A836,1)+1)</f>
        <v/>
      </c>
      <c r="P836" s="15">
        <f>IF($A836="","",IF($J836=INDEX(Outcomes,2),1,0))</f>
        <v/>
      </c>
      <c r="Q836" s="15">
        <f>IF($A836="","",IF(OR($J836=INDEX(Outcomes,2),$J836=INDEX(Outcomes,3)),1,0))</f>
        <v/>
      </c>
    </row>
    <row r="837">
      <c r="A837" s="12" t="n"/>
      <c r="B837" s="4" t="n"/>
      <c r="C837" s="4" t="n"/>
      <c r="D837" s="4" t="n"/>
      <c r="E837" s="4" t="n"/>
      <c r="F837" s="4" t="n"/>
      <c r="G837" s="4" t="n"/>
      <c r="H837" s="4" t="n"/>
      <c r="I837" s="4" t="n"/>
      <c r="J837" s="4" t="n"/>
      <c r="K837" s="12" t="n"/>
      <c r="L837" s="13" t="n"/>
      <c r="M837" s="7">
        <f>IF($A837="","",INDEX(DayNames,WEEKDAY($A837,2)))</f>
        <v/>
      </c>
      <c r="N837" s="7">
        <f>IF($A837="","",IF(AND($G837="نعم",$H837="نعم"),INDEX(Reminders,4),IF($G837="نعم",INDEX(Reminders,2),IF($H837="نعم",INDEX(Reminders,3),INDEX(Reminders,1)))))</f>
        <v/>
      </c>
      <c r="O837" s="14">
        <f>IF($A837="","",$A837-WEEKDAY($A837,1)+1)</f>
        <v/>
      </c>
      <c r="P837" s="15">
        <f>IF($A837="","",IF($J837=INDEX(Outcomes,2),1,0))</f>
        <v/>
      </c>
      <c r="Q837" s="15">
        <f>IF($A837="","",IF(OR($J837=INDEX(Outcomes,2),$J837=INDEX(Outcomes,3)),1,0))</f>
        <v/>
      </c>
    </row>
    <row r="838">
      <c r="A838" s="12" t="n"/>
      <c r="B838" s="4" t="n"/>
      <c r="C838" s="4" t="n"/>
      <c r="D838" s="4" t="n"/>
      <c r="E838" s="4" t="n"/>
      <c r="F838" s="4" t="n"/>
      <c r="G838" s="4" t="n"/>
      <c r="H838" s="4" t="n"/>
      <c r="I838" s="4" t="n"/>
      <c r="J838" s="4" t="n"/>
      <c r="K838" s="12" t="n"/>
      <c r="L838" s="13" t="n"/>
      <c r="M838" s="7">
        <f>IF($A838="","",INDEX(DayNames,WEEKDAY($A838,2)))</f>
        <v/>
      </c>
      <c r="N838" s="7">
        <f>IF($A838="","",IF(AND($G838="نعم",$H838="نعم"),INDEX(Reminders,4),IF($G838="نعم",INDEX(Reminders,2),IF($H838="نعم",INDEX(Reminders,3),INDEX(Reminders,1)))))</f>
        <v/>
      </c>
      <c r="O838" s="14">
        <f>IF($A838="","",$A838-WEEKDAY($A838,1)+1)</f>
        <v/>
      </c>
      <c r="P838" s="15">
        <f>IF($A838="","",IF($J838=INDEX(Outcomes,2),1,0))</f>
        <v/>
      </c>
      <c r="Q838" s="15">
        <f>IF($A838="","",IF(OR($J838=INDEX(Outcomes,2),$J838=INDEX(Outcomes,3)),1,0))</f>
        <v/>
      </c>
    </row>
    <row r="839">
      <c r="A839" s="12" t="n"/>
      <c r="B839" s="4" t="n"/>
      <c r="C839" s="4" t="n"/>
      <c r="D839" s="4" t="n"/>
      <c r="E839" s="4" t="n"/>
      <c r="F839" s="4" t="n"/>
      <c r="G839" s="4" t="n"/>
      <c r="H839" s="4" t="n"/>
      <c r="I839" s="4" t="n"/>
      <c r="J839" s="4" t="n"/>
      <c r="K839" s="12" t="n"/>
      <c r="L839" s="13" t="n"/>
      <c r="M839" s="7">
        <f>IF($A839="","",INDEX(DayNames,WEEKDAY($A839,2)))</f>
        <v/>
      </c>
      <c r="N839" s="7">
        <f>IF($A839="","",IF(AND($G839="نعم",$H839="نعم"),INDEX(Reminders,4),IF($G839="نعم",INDEX(Reminders,2),IF($H839="نعم",INDEX(Reminders,3),INDEX(Reminders,1)))))</f>
        <v/>
      </c>
      <c r="O839" s="14">
        <f>IF($A839="","",$A839-WEEKDAY($A839,1)+1)</f>
        <v/>
      </c>
      <c r="P839" s="15">
        <f>IF($A839="","",IF($J839=INDEX(Outcomes,2),1,0))</f>
        <v/>
      </c>
      <c r="Q839" s="15">
        <f>IF($A839="","",IF(OR($J839=INDEX(Outcomes,2),$J839=INDEX(Outcomes,3)),1,0))</f>
        <v/>
      </c>
    </row>
    <row r="840">
      <c r="A840" s="12" t="n"/>
      <c r="B840" s="4" t="n"/>
      <c r="C840" s="4" t="n"/>
      <c r="D840" s="4" t="n"/>
      <c r="E840" s="4" t="n"/>
      <c r="F840" s="4" t="n"/>
      <c r="G840" s="4" t="n"/>
      <c r="H840" s="4" t="n"/>
      <c r="I840" s="4" t="n"/>
      <c r="J840" s="4" t="n"/>
      <c r="K840" s="12" t="n"/>
      <c r="L840" s="13" t="n"/>
      <c r="M840" s="7">
        <f>IF($A840="","",INDEX(DayNames,WEEKDAY($A840,2)))</f>
        <v/>
      </c>
      <c r="N840" s="7">
        <f>IF($A840="","",IF(AND($G840="نعم",$H840="نعم"),INDEX(Reminders,4),IF($G840="نعم",INDEX(Reminders,2),IF($H840="نعم",INDEX(Reminders,3),INDEX(Reminders,1)))))</f>
        <v/>
      </c>
      <c r="O840" s="14">
        <f>IF($A840="","",$A840-WEEKDAY($A840,1)+1)</f>
        <v/>
      </c>
      <c r="P840" s="15">
        <f>IF($A840="","",IF($J840=INDEX(Outcomes,2),1,0))</f>
        <v/>
      </c>
      <c r="Q840" s="15">
        <f>IF($A840="","",IF(OR($J840=INDEX(Outcomes,2),$J840=INDEX(Outcomes,3)),1,0))</f>
        <v/>
      </c>
    </row>
    <row r="841">
      <c r="A841" s="12" t="n"/>
      <c r="B841" s="4" t="n"/>
      <c r="C841" s="4" t="n"/>
      <c r="D841" s="4" t="n"/>
      <c r="E841" s="4" t="n"/>
      <c r="F841" s="4" t="n"/>
      <c r="G841" s="4" t="n"/>
      <c r="H841" s="4" t="n"/>
      <c r="I841" s="4" t="n"/>
      <c r="J841" s="4" t="n"/>
      <c r="K841" s="12" t="n"/>
      <c r="L841" s="13" t="n"/>
      <c r="M841" s="7">
        <f>IF($A841="","",INDEX(DayNames,WEEKDAY($A841,2)))</f>
        <v/>
      </c>
      <c r="N841" s="7">
        <f>IF($A841="","",IF(AND($G841="نعم",$H841="نعم"),INDEX(Reminders,4),IF($G841="نعم",INDEX(Reminders,2),IF($H841="نعم",INDEX(Reminders,3),INDEX(Reminders,1)))))</f>
        <v/>
      </c>
      <c r="O841" s="14">
        <f>IF($A841="","",$A841-WEEKDAY($A841,1)+1)</f>
        <v/>
      </c>
      <c r="P841" s="15">
        <f>IF($A841="","",IF($J841=INDEX(Outcomes,2),1,0))</f>
        <v/>
      </c>
      <c r="Q841" s="15">
        <f>IF($A841="","",IF(OR($J841=INDEX(Outcomes,2),$J841=INDEX(Outcomes,3)),1,0))</f>
        <v/>
      </c>
    </row>
    <row r="842">
      <c r="A842" s="12" t="n"/>
      <c r="B842" s="4" t="n"/>
      <c r="C842" s="4" t="n"/>
      <c r="D842" s="4" t="n"/>
      <c r="E842" s="4" t="n"/>
      <c r="F842" s="4" t="n"/>
      <c r="G842" s="4" t="n"/>
      <c r="H842" s="4" t="n"/>
      <c r="I842" s="4" t="n"/>
      <c r="J842" s="4" t="n"/>
      <c r="K842" s="12" t="n"/>
      <c r="L842" s="13" t="n"/>
      <c r="M842" s="7">
        <f>IF($A842="","",INDEX(DayNames,WEEKDAY($A842,2)))</f>
        <v/>
      </c>
      <c r="N842" s="7">
        <f>IF($A842="","",IF(AND($G842="نعم",$H842="نعم"),INDEX(Reminders,4),IF($G842="نعم",INDEX(Reminders,2),IF($H842="نعم",INDEX(Reminders,3),INDEX(Reminders,1)))))</f>
        <v/>
      </c>
      <c r="O842" s="14">
        <f>IF($A842="","",$A842-WEEKDAY($A842,1)+1)</f>
        <v/>
      </c>
      <c r="P842" s="15">
        <f>IF($A842="","",IF($J842=INDEX(Outcomes,2),1,0))</f>
        <v/>
      </c>
      <c r="Q842" s="15">
        <f>IF($A842="","",IF(OR($J842=INDEX(Outcomes,2),$J842=INDEX(Outcomes,3)),1,0))</f>
        <v/>
      </c>
    </row>
    <row r="843">
      <c r="A843" s="12" t="n"/>
      <c r="B843" s="4" t="n"/>
      <c r="C843" s="4" t="n"/>
      <c r="D843" s="4" t="n"/>
      <c r="E843" s="4" t="n"/>
      <c r="F843" s="4" t="n"/>
      <c r="G843" s="4" t="n"/>
      <c r="H843" s="4" t="n"/>
      <c r="I843" s="4" t="n"/>
      <c r="J843" s="4" t="n"/>
      <c r="K843" s="12" t="n"/>
      <c r="L843" s="13" t="n"/>
      <c r="M843" s="7">
        <f>IF($A843="","",INDEX(DayNames,WEEKDAY($A843,2)))</f>
        <v/>
      </c>
      <c r="N843" s="7">
        <f>IF($A843="","",IF(AND($G843="نعم",$H843="نعم"),INDEX(Reminders,4),IF($G843="نعم",INDEX(Reminders,2),IF($H843="نعم",INDEX(Reminders,3),INDEX(Reminders,1)))))</f>
        <v/>
      </c>
      <c r="O843" s="14">
        <f>IF($A843="","",$A843-WEEKDAY($A843,1)+1)</f>
        <v/>
      </c>
      <c r="P843" s="15">
        <f>IF($A843="","",IF($J843=INDEX(Outcomes,2),1,0))</f>
        <v/>
      </c>
      <c r="Q843" s="15">
        <f>IF($A843="","",IF(OR($J843=INDEX(Outcomes,2),$J843=INDEX(Outcomes,3)),1,0))</f>
        <v/>
      </c>
    </row>
    <row r="844">
      <c r="A844" s="12" t="n"/>
      <c r="B844" s="4" t="n"/>
      <c r="C844" s="4" t="n"/>
      <c r="D844" s="4" t="n"/>
      <c r="E844" s="4" t="n"/>
      <c r="F844" s="4" t="n"/>
      <c r="G844" s="4" t="n"/>
      <c r="H844" s="4" t="n"/>
      <c r="I844" s="4" t="n"/>
      <c r="J844" s="4" t="n"/>
      <c r="K844" s="12" t="n"/>
      <c r="L844" s="13" t="n"/>
      <c r="M844" s="7">
        <f>IF($A844="","",INDEX(DayNames,WEEKDAY($A844,2)))</f>
        <v/>
      </c>
      <c r="N844" s="7">
        <f>IF($A844="","",IF(AND($G844="نعم",$H844="نعم"),INDEX(Reminders,4),IF($G844="نعم",INDEX(Reminders,2),IF($H844="نعم",INDEX(Reminders,3),INDEX(Reminders,1)))))</f>
        <v/>
      </c>
      <c r="O844" s="14">
        <f>IF($A844="","",$A844-WEEKDAY($A844,1)+1)</f>
        <v/>
      </c>
      <c r="P844" s="15">
        <f>IF($A844="","",IF($J844=INDEX(Outcomes,2),1,0))</f>
        <v/>
      </c>
      <c r="Q844" s="15">
        <f>IF($A844="","",IF(OR($J844=INDEX(Outcomes,2),$J844=INDEX(Outcomes,3)),1,0))</f>
        <v/>
      </c>
    </row>
    <row r="845">
      <c r="A845" s="12" t="n"/>
      <c r="B845" s="4" t="n"/>
      <c r="C845" s="4" t="n"/>
      <c r="D845" s="4" t="n"/>
      <c r="E845" s="4" t="n"/>
      <c r="F845" s="4" t="n"/>
      <c r="G845" s="4" t="n"/>
      <c r="H845" s="4" t="n"/>
      <c r="I845" s="4" t="n"/>
      <c r="J845" s="4" t="n"/>
      <c r="K845" s="12" t="n"/>
      <c r="L845" s="13" t="n"/>
      <c r="M845" s="7">
        <f>IF($A845="","",INDEX(DayNames,WEEKDAY($A845,2)))</f>
        <v/>
      </c>
      <c r="N845" s="7">
        <f>IF($A845="","",IF(AND($G845="نعم",$H845="نعم"),INDEX(Reminders,4),IF($G845="نعم",INDEX(Reminders,2),IF($H845="نعم",INDEX(Reminders,3),INDEX(Reminders,1)))))</f>
        <v/>
      </c>
      <c r="O845" s="14">
        <f>IF($A845="","",$A845-WEEKDAY($A845,1)+1)</f>
        <v/>
      </c>
      <c r="P845" s="15">
        <f>IF($A845="","",IF($J845=INDEX(Outcomes,2),1,0))</f>
        <v/>
      </c>
      <c r="Q845" s="15">
        <f>IF($A845="","",IF(OR($J845=INDEX(Outcomes,2),$J845=INDEX(Outcomes,3)),1,0))</f>
        <v/>
      </c>
    </row>
    <row r="846">
      <c r="A846" s="12" t="n"/>
      <c r="B846" s="4" t="n"/>
      <c r="C846" s="4" t="n"/>
      <c r="D846" s="4" t="n"/>
      <c r="E846" s="4" t="n"/>
      <c r="F846" s="4" t="n"/>
      <c r="G846" s="4" t="n"/>
      <c r="H846" s="4" t="n"/>
      <c r="I846" s="4" t="n"/>
      <c r="J846" s="4" t="n"/>
      <c r="K846" s="12" t="n"/>
      <c r="L846" s="13" t="n"/>
      <c r="M846" s="7">
        <f>IF($A846="","",INDEX(DayNames,WEEKDAY($A846,2)))</f>
        <v/>
      </c>
      <c r="N846" s="7">
        <f>IF($A846="","",IF(AND($G846="نعم",$H846="نعم"),INDEX(Reminders,4),IF($G846="نعم",INDEX(Reminders,2),IF($H846="نعم",INDEX(Reminders,3),INDEX(Reminders,1)))))</f>
        <v/>
      </c>
      <c r="O846" s="14">
        <f>IF($A846="","",$A846-WEEKDAY($A846,1)+1)</f>
        <v/>
      </c>
      <c r="P846" s="15">
        <f>IF($A846="","",IF($J846=INDEX(Outcomes,2),1,0))</f>
        <v/>
      </c>
      <c r="Q846" s="15">
        <f>IF($A846="","",IF(OR($J846=INDEX(Outcomes,2),$J846=INDEX(Outcomes,3)),1,0))</f>
        <v/>
      </c>
    </row>
    <row r="847">
      <c r="A847" s="12" t="n"/>
      <c r="B847" s="4" t="n"/>
      <c r="C847" s="4" t="n"/>
      <c r="D847" s="4" t="n"/>
      <c r="E847" s="4" t="n"/>
      <c r="F847" s="4" t="n"/>
      <c r="G847" s="4" t="n"/>
      <c r="H847" s="4" t="n"/>
      <c r="I847" s="4" t="n"/>
      <c r="J847" s="4" t="n"/>
      <c r="K847" s="12" t="n"/>
      <c r="L847" s="13" t="n"/>
      <c r="M847" s="7">
        <f>IF($A847="","",INDEX(DayNames,WEEKDAY($A847,2)))</f>
        <v/>
      </c>
      <c r="N847" s="7">
        <f>IF($A847="","",IF(AND($G847="نعم",$H847="نعم"),INDEX(Reminders,4),IF($G847="نعم",INDEX(Reminders,2),IF($H847="نعم",INDEX(Reminders,3),INDEX(Reminders,1)))))</f>
        <v/>
      </c>
      <c r="O847" s="14">
        <f>IF($A847="","",$A847-WEEKDAY($A847,1)+1)</f>
        <v/>
      </c>
      <c r="P847" s="15">
        <f>IF($A847="","",IF($J847=INDEX(Outcomes,2),1,0))</f>
        <v/>
      </c>
      <c r="Q847" s="15">
        <f>IF($A847="","",IF(OR($J847=INDEX(Outcomes,2),$J847=INDEX(Outcomes,3)),1,0))</f>
        <v/>
      </c>
    </row>
    <row r="848">
      <c r="A848" s="12" t="n"/>
      <c r="B848" s="4" t="n"/>
      <c r="C848" s="4" t="n"/>
      <c r="D848" s="4" t="n"/>
      <c r="E848" s="4" t="n"/>
      <c r="F848" s="4" t="n"/>
      <c r="G848" s="4" t="n"/>
      <c r="H848" s="4" t="n"/>
      <c r="I848" s="4" t="n"/>
      <c r="J848" s="4" t="n"/>
      <c r="K848" s="12" t="n"/>
      <c r="L848" s="13" t="n"/>
      <c r="M848" s="7">
        <f>IF($A848="","",INDEX(DayNames,WEEKDAY($A848,2)))</f>
        <v/>
      </c>
      <c r="N848" s="7">
        <f>IF($A848="","",IF(AND($G848="نعم",$H848="نعم"),INDEX(Reminders,4),IF($G848="نعم",INDEX(Reminders,2),IF($H848="نعم",INDEX(Reminders,3),INDEX(Reminders,1)))))</f>
        <v/>
      </c>
      <c r="O848" s="14">
        <f>IF($A848="","",$A848-WEEKDAY($A848,1)+1)</f>
        <v/>
      </c>
      <c r="P848" s="15">
        <f>IF($A848="","",IF($J848=INDEX(Outcomes,2),1,0))</f>
        <v/>
      </c>
      <c r="Q848" s="15">
        <f>IF($A848="","",IF(OR($J848=INDEX(Outcomes,2),$J848=INDEX(Outcomes,3)),1,0))</f>
        <v/>
      </c>
    </row>
    <row r="849">
      <c r="A849" s="12" t="n"/>
      <c r="B849" s="4" t="n"/>
      <c r="C849" s="4" t="n"/>
      <c r="D849" s="4" t="n"/>
      <c r="E849" s="4" t="n"/>
      <c r="F849" s="4" t="n"/>
      <c r="G849" s="4" t="n"/>
      <c r="H849" s="4" t="n"/>
      <c r="I849" s="4" t="n"/>
      <c r="J849" s="4" t="n"/>
      <c r="K849" s="12" t="n"/>
      <c r="L849" s="13" t="n"/>
      <c r="M849" s="7">
        <f>IF($A849="","",INDEX(DayNames,WEEKDAY($A849,2)))</f>
        <v/>
      </c>
      <c r="N849" s="7">
        <f>IF($A849="","",IF(AND($G849="نعم",$H849="نعم"),INDEX(Reminders,4),IF($G849="نعم",INDEX(Reminders,2),IF($H849="نعم",INDEX(Reminders,3),INDEX(Reminders,1)))))</f>
        <v/>
      </c>
      <c r="O849" s="14">
        <f>IF($A849="","",$A849-WEEKDAY($A849,1)+1)</f>
        <v/>
      </c>
      <c r="P849" s="15">
        <f>IF($A849="","",IF($J849=INDEX(Outcomes,2),1,0))</f>
        <v/>
      </c>
      <c r="Q849" s="15">
        <f>IF($A849="","",IF(OR($J849=INDEX(Outcomes,2),$J849=INDEX(Outcomes,3)),1,0))</f>
        <v/>
      </c>
    </row>
    <row r="850">
      <c r="A850" s="12" t="n"/>
      <c r="B850" s="4" t="n"/>
      <c r="C850" s="4" t="n"/>
      <c r="D850" s="4" t="n"/>
      <c r="E850" s="4" t="n"/>
      <c r="F850" s="4" t="n"/>
      <c r="G850" s="4" t="n"/>
      <c r="H850" s="4" t="n"/>
      <c r="I850" s="4" t="n"/>
      <c r="J850" s="4" t="n"/>
      <c r="K850" s="12" t="n"/>
      <c r="L850" s="13" t="n"/>
      <c r="M850" s="7">
        <f>IF($A850="","",INDEX(DayNames,WEEKDAY($A850,2)))</f>
        <v/>
      </c>
      <c r="N850" s="7">
        <f>IF($A850="","",IF(AND($G850="نعم",$H850="نعم"),INDEX(Reminders,4),IF($G850="نعم",INDEX(Reminders,2),IF($H850="نعم",INDEX(Reminders,3),INDEX(Reminders,1)))))</f>
        <v/>
      </c>
      <c r="O850" s="14">
        <f>IF($A850="","",$A850-WEEKDAY($A850,1)+1)</f>
        <v/>
      </c>
      <c r="P850" s="15">
        <f>IF($A850="","",IF($J850=INDEX(Outcomes,2),1,0))</f>
        <v/>
      </c>
      <c r="Q850" s="15">
        <f>IF($A850="","",IF(OR($J850=INDEX(Outcomes,2),$J850=INDEX(Outcomes,3)),1,0))</f>
        <v/>
      </c>
    </row>
    <row r="851">
      <c r="A851" s="12" t="n"/>
      <c r="B851" s="4" t="n"/>
      <c r="C851" s="4" t="n"/>
      <c r="D851" s="4" t="n"/>
      <c r="E851" s="4" t="n"/>
      <c r="F851" s="4" t="n"/>
      <c r="G851" s="4" t="n"/>
      <c r="H851" s="4" t="n"/>
      <c r="I851" s="4" t="n"/>
      <c r="J851" s="4" t="n"/>
      <c r="K851" s="12" t="n"/>
      <c r="L851" s="13" t="n"/>
      <c r="M851" s="7">
        <f>IF($A851="","",INDEX(DayNames,WEEKDAY($A851,2)))</f>
        <v/>
      </c>
      <c r="N851" s="7">
        <f>IF($A851="","",IF(AND($G851="نعم",$H851="نعم"),INDEX(Reminders,4),IF($G851="نعم",INDEX(Reminders,2),IF($H851="نعم",INDEX(Reminders,3),INDEX(Reminders,1)))))</f>
        <v/>
      </c>
      <c r="O851" s="14">
        <f>IF($A851="","",$A851-WEEKDAY($A851,1)+1)</f>
        <v/>
      </c>
      <c r="P851" s="15">
        <f>IF($A851="","",IF($J851=INDEX(Outcomes,2),1,0))</f>
        <v/>
      </c>
      <c r="Q851" s="15">
        <f>IF($A851="","",IF(OR($J851=INDEX(Outcomes,2),$J851=INDEX(Outcomes,3)),1,0))</f>
        <v/>
      </c>
    </row>
    <row r="852">
      <c r="A852" s="12" t="n"/>
      <c r="B852" s="4" t="n"/>
      <c r="C852" s="4" t="n"/>
      <c r="D852" s="4" t="n"/>
      <c r="E852" s="4" t="n"/>
      <c r="F852" s="4" t="n"/>
      <c r="G852" s="4" t="n"/>
      <c r="H852" s="4" t="n"/>
      <c r="I852" s="4" t="n"/>
      <c r="J852" s="4" t="n"/>
      <c r="K852" s="12" t="n"/>
      <c r="L852" s="13" t="n"/>
      <c r="M852" s="7">
        <f>IF($A852="","",INDEX(DayNames,WEEKDAY($A852,2)))</f>
        <v/>
      </c>
      <c r="N852" s="7">
        <f>IF($A852="","",IF(AND($G852="نعم",$H852="نعم"),INDEX(Reminders,4),IF($G852="نعم",INDEX(Reminders,2),IF($H852="نعم",INDEX(Reminders,3),INDEX(Reminders,1)))))</f>
        <v/>
      </c>
      <c r="O852" s="14">
        <f>IF($A852="","",$A852-WEEKDAY($A852,1)+1)</f>
        <v/>
      </c>
      <c r="P852" s="15">
        <f>IF($A852="","",IF($J852=INDEX(Outcomes,2),1,0))</f>
        <v/>
      </c>
      <c r="Q852" s="15">
        <f>IF($A852="","",IF(OR($J852=INDEX(Outcomes,2),$J852=INDEX(Outcomes,3)),1,0))</f>
        <v/>
      </c>
    </row>
    <row r="853">
      <c r="A853" s="12" t="n"/>
      <c r="B853" s="4" t="n"/>
      <c r="C853" s="4" t="n"/>
      <c r="D853" s="4" t="n"/>
      <c r="E853" s="4" t="n"/>
      <c r="F853" s="4" t="n"/>
      <c r="G853" s="4" t="n"/>
      <c r="H853" s="4" t="n"/>
      <c r="I853" s="4" t="n"/>
      <c r="J853" s="4" t="n"/>
      <c r="K853" s="12" t="n"/>
      <c r="L853" s="13" t="n"/>
      <c r="M853" s="7">
        <f>IF($A853="","",INDEX(DayNames,WEEKDAY($A853,2)))</f>
        <v/>
      </c>
      <c r="N853" s="7">
        <f>IF($A853="","",IF(AND($G853="نعم",$H853="نعم"),INDEX(Reminders,4),IF($G853="نعم",INDEX(Reminders,2),IF($H853="نعم",INDEX(Reminders,3),INDEX(Reminders,1)))))</f>
        <v/>
      </c>
      <c r="O853" s="14">
        <f>IF($A853="","",$A853-WEEKDAY($A853,1)+1)</f>
        <v/>
      </c>
      <c r="P853" s="15">
        <f>IF($A853="","",IF($J853=INDEX(Outcomes,2),1,0))</f>
        <v/>
      </c>
      <c r="Q853" s="15">
        <f>IF($A853="","",IF(OR($J853=INDEX(Outcomes,2),$J853=INDEX(Outcomes,3)),1,0))</f>
        <v/>
      </c>
    </row>
    <row r="854">
      <c r="A854" s="12" t="n"/>
      <c r="B854" s="4" t="n"/>
      <c r="C854" s="4" t="n"/>
      <c r="D854" s="4" t="n"/>
      <c r="E854" s="4" t="n"/>
      <c r="F854" s="4" t="n"/>
      <c r="G854" s="4" t="n"/>
      <c r="H854" s="4" t="n"/>
      <c r="I854" s="4" t="n"/>
      <c r="J854" s="4" t="n"/>
      <c r="K854" s="12" t="n"/>
      <c r="L854" s="13" t="n"/>
      <c r="M854" s="7">
        <f>IF($A854="","",INDEX(DayNames,WEEKDAY($A854,2)))</f>
        <v/>
      </c>
      <c r="N854" s="7">
        <f>IF($A854="","",IF(AND($G854="نعم",$H854="نعم"),INDEX(Reminders,4),IF($G854="نعم",INDEX(Reminders,2),IF($H854="نعم",INDEX(Reminders,3),INDEX(Reminders,1)))))</f>
        <v/>
      </c>
      <c r="O854" s="14">
        <f>IF($A854="","",$A854-WEEKDAY($A854,1)+1)</f>
        <v/>
      </c>
      <c r="P854" s="15">
        <f>IF($A854="","",IF($J854=INDEX(Outcomes,2),1,0))</f>
        <v/>
      </c>
      <c r="Q854" s="15">
        <f>IF($A854="","",IF(OR($J854=INDEX(Outcomes,2),$J854=INDEX(Outcomes,3)),1,0))</f>
        <v/>
      </c>
    </row>
    <row r="855">
      <c r="A855" s="12" t="n"/>
      <c r="B855" s="4" t="n"/>
      <c r="C855" s="4" t="n"/>
      <c r="D855" s="4" t="n"/>
      <c r="E855" s="4" t="n"/>
      <c r="F855" s="4" t="n"/>
      <c r="G855" s="4" t="n"/>
      <c r="H855" s="4" t="n"/>
      <c r="I855" s="4" t="n"/>
      <c r="J855" s="4" t="n"/>
      <c r="K855" s="12" t="n"/>
      <c r="L855" s="13" t="n"/>
      <c r="M855" s="7">
        <f>IF($A855="","",INDEX(DayNames,WEEKDAY($A855,2)))</f>
        <v/>
      </c>
      <c r="N855" s="7">
        <f>IF($A855="","",IF(AND($G855="نعم",$H855="نعم"),INDEX(Reminders,4),IF($G855="نعم",INDEX(Reminders,2),IF($H855="نعم",INDEX(Reminders,3),INDEX(Reminders,1)))))</f>
        <v/>
      </c>
      <c r="O855" s="14">
        <f>IF($A855="","",$A855-WEEKDAY($A855,1)+1)</f>
        <v/>
      </c>
      <c r="P855" s="15">
        <f>IF($A855="","",IF($J855=INDEX(Outcomes,2),1,0))</f>
        <v/>
      </c>
      <c r="Q855" s="15">
        <f>IF($A855="","",IF(OR($J855=INDEX(Outcomes,2),$J855=INDEX(Outcomes,3)),1,0))</f>
        <v/>
      </c>
    </row>
    <row r="856">
      <c r="A856" s="12" t="n"/>
      <c r="B856" s="4" t="n"/>
      <c r="C856" s="4" t="n"/>
      <c r="D856" s="4" t="n"/>
      <c r="E856" s="4" t="n"/>
      <c r="F856" s="4" t="n"/>
      <c r="G856" s="4" t="n"/>
      <c r="H856" s="4" t="n"/>
      <c r="I856" s="4" t="n"/>
      <c r="J856" s="4" t="n"/>
      <c r="K856" s="12" t="n"/>
      <c r="L856" s="13" t="n"/>
      <c r="M856" s="7">
        <f>IF($A856="","",INDEX(DayNames,WEEKDAY($A856,2)))</f>
        <v/>
      </c>
      <c r="N856" s="7">
        <f>IF($A856="","",IF(AND($G856="نعم",$H856="نعم"),INDEX(Reminders,4),IF($G856="نعم",INDEX(Reminders,2),IF($H856="نعم",INDEX(Reminders,3),INDEX(Reminders,1)))))</f>
        <v/>
      </c>
      <c r="O856" s="14">
        <f>IF($A856="","",$A856-WEEKDAY($A856,1)+1)</f>
        <v/>
      </c>
      <c r="P856" s="15">
        <f>IF($A856="","",IF($J856=INDEX(Outcomes,2),1,0))</f>
        <v/>
      </c>
      <c r="Q856" s="15">
        <f>IF($A856="","",IF(OR($J856=INDEX(Outcomes,2),$J856=INDEX(Outcomes,3)),1,0))</f>
        <v/>
      </c>
    </row>
    <row r="857">
      <c r="A857" s="12" t="n"/>
      <c r="B857" s="4" t="n"/>
      <c r="C857" s="4" t="n"/>
      <c r="D857" s="4" t="n"/>
      <c r="E857" s="4" t="n"/>
      <c r="F857" s="4" t="n"/>
      <c r="G857" s="4" t="n"/>
      <c r="H857" s="4" t="n"/>
      <c r="I857" s="4" t="n"/>
      <c r="J857" s="4" t="n"/>
      <c r="K857" s="12" t="n"/>
      <c r="L857" s="13" t="n"/>
      <c r="M857" s="7">
        <f>IF($A857="","",INDEX(DayNames,WEEKDAY($A857,2)))</f>
        <v/>
      </c>
      <c r="N857" s="7">
        <f>IF($A857="","",IF(AND($G857="نعم",$H857="نعم"),INDEX(Reminders,4),IF($G857="نعم",INDEX(Reminders,2),IF($H857="نعم",INDEX(Reminders,3),INDEX(Reminders,1)))))</f>
        <v/>
      </c>
      <c r="O857" s="14">
        <f>IF($A857="","",$A857-WEEKDAY($A857,1)+1)</f>
        <v/>
      </c>
      <c r="P857" s="15">
        <f>IF($A857="","",IF($J857=INDEX(Outcomes,2),1,0))</f>
        <v/>
      </c>
      <c r="Q857" s="15">
        <f>IF($A857="","",IF(OR($J857=INDEX(Outcomes,2),$J857=INDEX(Outcomes,3)),1,0))</f>
        <v/>
      </c>
    </row>
    <row r="858">
      <c r="A858" s="12" t="n"/>
      <c r="B858" s="4" t="n"/>
      <c r="C858" s="4" t="n"/>
      <c r="D858" s="4" t="n"/>
      <c r="E858" s="4" t="n"/>
      <c r="F858" s="4" t="n"/>
      <c r="G858" s="4" t="n"/>
      <c r="H858" s="4" t="n"/>
      <c r="I858" s="4" t="n"/>
      <c r="J858" s="4" t="n"/>
      <c r="K858" s="12" t="n"/>
      <c r="L858" s="13" t="n"/>
      <c r="M858" s="7">
        <f>IF($A858="","",INDEX(DayNames,WEEKDAY($A858,2)))</f>
        <v/>
      </c>
      <c r="N858" s="7">
        <f>IF($A858="","",IF(AND($G858="نعم",$H858="نعم"),INDEX(Reminders,4),IF($G858="نعم",INDEX(Reminders,2),IF($H858="نعم",INDEX(Reminders,3),INDEX(Reminders,1)))))</f>
        <v/>
      </c>
      <c r="O858" s="14">
        <f>IF($A858="","",$A858-WEEKDAY($A858,1)+1)</f>
        <v/>
      </c>
      <c r="P858" s="15">
        <f>IF($A858="","",IF($J858=INDEX(Outcomes,2),1,0))</f>
        <v/>
      </c>
      <c r="Q858" s="15">
        <f>IF($A858="","",IF(OR($J858=INDEX(Outcomes,2),$J858=INDEX(Outcomes,3)),1,0))</f>
        <v/>
      </c>
    </row>
    <row r="859">
      <c r="A859" s="12" t="n"/>
      <c r="B859" s="4" t="n"/>
      <c r="C859" s="4" t="n"/>
      <c r="D859" s="4" t="n"/>
      <c r="E859" s="4" t="n"/>
      <c r="F859" s="4" t="n"/>
      <c r="G859" s="4" t="n"/>
      <c r="H859" s="4" t="n"/>
      <c r="I859" s="4" t="n"/>
      <c r="J859" s="4" t="n"/>
      <c r="K859" s="12" t="n"/>
      <c r="L859" s="13" t="n"/>
      <c r="M859" s="7">
        <f>IF($A859="","",INDEX(DayNames,WEEKDAY($A859,2)))</f>
        <v/>
      </c>
      <c r="N859" s="7">
        <f>IF($A859="","",IF(AND($G859="نعم",$H859="نعم"),INDEX(Reminders,4),IF($G859="نعم",INDEX(Reminders,2),IF($H859="نعم",INDEX(Reminders,3),INDEX(Reminders,1)))))</f>
        <v/>
      </c>
      <c r="O859" s="14">
        <f>IF($A859="","",$A859-WEEKDAY($A859,1)+1)</f>
        <v/>
      </c>
      <c r="P859" s="15">
        <f>IF($A859="","",IF($J859=INDEX(Outcomes,2),1,0))</f>
        <v/>
      </c>
      <c r="Q859" s="15">
        <f>IF($A859="","",IF(OR($J859=INDEX(Outcomes,2),$J859=INDEX(Outcomes,3)),1,0))</f>
        <v/>
      </c>
    </row>
    <row r="860">
      <c r="A860" s="12" t="n"/>
      <c r="B860" s="4" t="n"/>
      <c r="C860" s="4" t="n"/>
      <c r="D860" s="4" t="n"/>
      <c r="E860" s="4" t="n"/>
      <c r="F860" s="4" t="n"/>
      <c r="G860" s="4" t="n"/>
      <c r="H860" s="4" t="n"/>
      <c r="I860" s="4" t="n"/>
      <c r="J860" s="4" t="n"/>
      <c r="K860" s="12" t="n"/>
      <c r="L860" s="13" t="n"/>
      <c r="M860" s="7">
        <f>IF($A860="","",INDEX(DayNames,WEEKDAY($A860,2)))</f>
        <v/>
      </c>
      <c r="N860" s="7">
        <f>IF($A860="","",IF(AND($G860="نعم",$H860="نعم"),INDEX(Reminders,4),IF($G860="نعم",INDEX(Reminders,2),IF($H860="نعم",INDEX(Reminders,3),INDEX(Reminders,1)))))</f>
        <v/>
      </c>
      <c r="O860" s="14">
        <f>IF($A860="","",$A860-WEEKDAY($A860,1)+1)</f>
        <v/>
      </c>
      <c r="P860" s="15">
        <f>IF($A860="","",IF($J860=INDEX(Outcomes,2),1,0))</f>
        <v/>
      </c>
      <c r="Q860" s="15">
        <f>IF($A860="","",IF(OR($J860=INDEX(Outcomes,2),$J860=INDEX(Outcomes,3)),1,0))</f>
        <v/>
      </c>
    </row>
    <row r="861">
      <c r="A861" s="12" t="n"/>
      <c r="B861" s="4" t="n"/>
      <c r="C861" s="4" t="n"/>
      <c r="D861" s="4" t="n"/>
      <c r="E861" s="4" t="n"/>
      <c r="F861" s="4" t="n"/>
      <c r="G861" s="4" t="n"/>
      <c r="H861" s="4" t="n"/>
      <c r="I861" s="4" t="n"/>
      <c r="J861" s="4" t="n"/>
      <c r="K861" s="12" t="n"/>
      <c r="L861" s="13" t="n"/>
      <c r="M861" s="7">
        <f>IF($A861="","",INDEX(DayNames,WEEKDAY($A861,2)))</f>
        <v/>
      </c>
      <c r="N861" s="7">
        <f>IF($A861="","",IF(AND($G861="نعم",$H861="نعم"),INDEX(Reminders,4),IF($G861="نعم",INDEX(Reminders,2),IF($H861="نعم",INDEX(Reminders,3),INDEX(Reminders,1)))))</f>
        <v/>
      </c>
      <c r="O861" s="14">
        <f>IF($A861="","",$A861-WEEKDAY($A861,1)+1)</f>
        <v/>
      </c>
      <c r="P861" s="15">
        <f>IF($A861="","",IF($J861=INDEX(Outcomes,2),1,0))</f>
        <v/>
      </c>
      <c r="Q861" s="15">
        <f>IF($A861="","",IF(OR($J861=INDEX(Outcomes,2),$J861=INDEX(Outcomes,3)),1,0))</f>
        <v/>
      </c>
    </row>
    <row r="862">
      <c r="A862" s="12" t="n"/>
      <c r="B862" s="4" t="n"/>
      <c r="C862" s="4" t="n"/>
      <c r="D862" s="4" t="n"/>
      <c r="E862" s="4" t="n"/>
      <c r="F862" s="4" t="n"/>
      <c r="G862" s="4" t="n"/>
      <c r="H862" s="4" t="n"/>
      <c r="I862" s="4" t="n"/>
      <c r="J862" s="4" t="n"/>
      <c r="K862" s="12" t="n"/>
      <c r="L862" s="13" t="n"/>
      <c r="M862" s="7">
        <f>IF($A862="","",INDEX(DayNames,WEEKDAY($A862,2)))</f>
        <v/>
      </c>
      <c r="N862" s="7">
        <f>IF($A862="","",IF(AND($G862="نعم",$H862="نعم"),INDEX(Reminders,4),IF($G862="نعم",INDEX(Reminders,2),IF($H862="نعم",INDEX(Reminders,3),INDEX(Reminders,1)))))</f>
        <v/>
      </c>
      <c r="O862" s="14">
        <f>IF($A862="","",$A862-WEEKDAY($A862,1)+1)</f>
        <v/>
      </c>
      <c r="P862" s="15">
        <f>IF($A862="","",IF($J862=INDEX(Outcomes,2),1,0))</f>
        <v/>
      </c>
      <c r="Q862" s="15">
        <f>IF($A862="","",IF(OR($J862=INDEX(Outcomes,2),$J862=INDEX(Outcomes,3)),1,0))</f>
        <v/>
      </c>
    </row>
    <row r="863">
      <c r="A863" s="12" t="n"/>
      <c r="B863" s="4" t="n"/>
      <c r="C863" s="4" t="n"/>
      <c r="D863" s="4" t="n"/>
      <c r="E863" s="4" t="n"/>
      <c r="F863" s="4" t="n"/>
      <c r="G863" s="4" t="n"/>
      <c r="H863" s="4" t="n"/>
      <c r="I863" s="4" t="n"/>
      <c r="J863" s="4" t="n"/>
      <c r="K863" s="12" t="n"/>
      <c r="L863" s="13" t="n"/>
      <c r="M863" s="7">
        <f>IF($A863="","",INDEX(DayNames,WEEKDAY($A863,2)))</f>
        <v/>
      </c>
      <c r="N863" s="7">
        <f>IF($A863="","",IF(AND($G863="نعم",$H863="نعم"),INDEX(Reminders,4),IF($G863="نعم",INDEX(Reminders,2),IF($H863="نعم",INDEX(Reminders,3),INDEX(Reminders,1)))))</f>
        <v/>
      </c>
      <c r="O863" s="14">
        <f>IF($A863="","",$A863-WEEKDAY($A863,1)+1)</f>
        <v/>
      </c>
      <c r="P863" s="15">
        <f>IF($A863="","",IF($J863=INDEX(Outcomes,2),1,0))</f>
        <v/>
      </c>
      <c r="Q863" s="15">
        <f>IF($A863="","",IF(OR($J863=INDEX(Outcomes,2),$J863=INDEX(Outcomes,3)),1,0))</f>
        <v/>
      </c>
    </row>
    <row r="864">
      <c r="A864" s="12" t="n"/>
      <c r="B864" s="4" t="n"/>
      <c r="C864" s="4" t="n"/>
      <c r="D864" s="4" t="n"/>
      <c r="E864" s="4" t="n"/>
      <c r="F864" s="4" t="n"/>
      <c r="G864" s="4" t="n"/>
      <c r="H864" s="4" t="n"/>
      <c r="I864" s="4" t="n"/>
      <c r="J864" s="4" t="n"/>
      <c r="K864" s="12" t="n"/>
      <c r="L864" s="13" t="n"/>
      <c r="M864" s="7">
        <f>IF($A864="","",INDEX(DayNames,WEEKDAY($A864,2)))</f>
        <v/>
      </c>
      <c r="N864" s="7">
        <f>IF($A864="","",IF(AND($G864="نعم",$H864="نعم"),INDEX(Reminders,4),IF($G864="نعم",INDEX(Reminders,2),IF($H864="نعم",INDEX(Reminders,3),INDEX(Reminders,1)))))</f>
        <v/>
      </c>
      <c r="O864" s="14">
        <f>IF($A864="","",$A864-WEEKDAY($A864,1)+1)</f>
        <v/>
      </c>
      <c r="P864" s="15">
        <f>IF($A864="","",IF($J864=INDEX(Outcomes,2),1,0))</f>
        <v/>
      </c>
      <c r="Q864" s="15">
        <f>IF($A864="","",IF(OR($J864=INDEX(Outcomes,2),$J864=INDEX(Outcomes,3)),1,0))</f>
        <v/>
      </c>
    </row>
    <row r="865">
      <c r="A865" s="12" t="n"/>
      <c r="B865" s="4" t="n"/>
      <c r="C865" s="4" t="n"/>
      <c r="D865" s="4" t="n"/>
      <c r="E865" s="4" t="n"/>
      <c r="F865" s="4" t="n"/>
      <c r="G865" s="4" t="n"/>
      <c r="H865" s="4" t="n"/>
      <c r="I865" s="4" t="n"/>
      <c r="J865" s="4" t="n"/>
      <c r="K865" s="12" t="n"/>
      <c r="L865" s="13" t="n"/>
      <c r="M865" s="7">
        <f>IF($A865="","",INDEX(DayNames,WEEKDAY($A865,2)))</f>
        <v/>
      </c>
      <c r="N865" s="7">
        <f>IF($A865="","",IF(AND($G865="نعم",$H865="نعم"),INDEX(Reminders,4),IF($G865="نعم",INDEX(Reminders,2),IF($H865="نعم",INDEX(Reminders,3),INDEX(Reminders,1)))))</f>
        <v/>
      </c>
      <c r="O865" s="14">
        <f>IF($A865="","",$A865-WEEKDAY($A865,1)+1)</f>
        <v/>
      </c>
      <c r="P865" s="15">
        <f>IF($A865="","",IF($J865=INDEX(Outcomes,2),1,0))</f>
        <v/>
      </c>
      <c r="Q865" s="15">
        <f>IF($A865="","",IF(OR($J865=INDEX(Outcomes,2),$J865=INDEX(Outcomes,3)),1,0))</f>
        <v/>
      </c>
    </row>
    <row r="866">
      <c r="A866" s="12" t="n"/>
      <c r="B866" s="4" t="n"/>
      <c r="C866" s="4" t="n"/>
      <c r="D866" s="4" t="n"/>
      <c r="E866" s="4" t="n"/>
      <c r="F866" s="4" t="n"/>
      <c r="G866" s="4" t="n"/>
      <c r="H866" s="4" t="n"/>
      <c r="I866" s="4" t="n"/>
      <c r="J866" s="4" t="n"/>
      <c r="K866" s="12" t="n"/>
      <c r="L866" s="13" t="n"/>
      <c r="M866" s="7">
        <f>IF($A866="","",INDEX(DayNames,WEEKDAY($A866,2)))</f>
        <v/>
      </c>
      <c r="N866" s="7">
        <f>IF($A866="","",IF(AND($G866="نعم",$H866="نعم"),INDEX(Reminders,4),IF($G866="نعم",INDEX(Reminders,2),IF($H866="نعم",INDEX(Reminders,3),INDEX(Reminders,1)))))</f>
        <v/>
      </c>
      <c r="O866" s="14">
        <f>IF($A866="","",$A866-WEEKDAY($A866,1)+1)</f>
        <v/>
      </c>
      <c r="P866" s="15">
        <f>IF($A866="","",IF($J866=INDEX(Outcomes,2),1,0))</f>
        <v/>
      </c>
      <c r="Q866" s="15">
        <f>IF($A866="","",IF(OR($J866=INDEX(Outcomes,2),$J866=INDEX(Outcomes,3)),1,0))</f>
        <v/>
      </c>
    </row>
    <row r="867">
      <c r="A867" s="12" t="n"/>
      <c r="B867" s="4" t="n"/>
      <c r="C867" s="4" t="n"/>
      <c r="D867" s="4" t="n"/>
      <c r="E867" s="4" t="n"/>
      <c r="F867" s="4" t="n"/>
      <c r="G867" s="4" t="n"/>
      <c r="H867" s="4" t="n"/>
      <c r="I867" s="4" t="n"/>
      <c r="J867" s="4" t="n"/>
      <c r="K867" s="12" t="n"/>
      <c r="L867" s="13" t="n"/>
      <c r="M867" s="7">
        <f>IF($A867="","",INDEX(DayNames,WEEKDAY($A867,2)))</f>
        <v/>
      </c>
      <c r="N867" s="7">
        <f>IF($A867="","",IF(AND($G867="نعم",$H867="نعم"),INDEX(Reminders,4),IF($G867="نعم",INDEX(Reminders,2),IF($H867="نعم",INDEX(Reminders,3),INDEX(Reminders,1)))))</f>
        <v/>
      </c>
      <c r="O867" s="14">
        <f>IF($A867="","",$A867-WEEKDAY($A867,1)+1)</f>
        <v/>
      </c>
      <c r="P867" s="15">
        <f>IF($A867="","",IF($J867=INDEX(Outcomes,2),1,0))</f>
        <v/>
      </c>
      <c r="Q867" s="15">
        <f>IF($A867="","",IF(OR($J867=INDEX(Outcomes,2),$J867=INDEX(Outcomes,3)),1,0))</f>
        <v/>
      </c>
    </row>
    <row r="868">
      <c r="A868" s="12" t="n"/>
      <c r="B868" s="4" t="n"/>
      <c r="C868" s="4" t="n"/>
      <c r="D868" s="4" t="n"/>
      <c r="E868" s="4" t="n"/>
      <c r="F868" s="4" t="n"/>
      <c r="G868" s="4" t="n"/>
      <c r="H868" s="4" t="n"/>
      <c r="I868" s="4" t="n"/>
      <c r="J868" s="4" t="n"/>
      <c r="K868" s="12" t="n"/>
      <c r="L868" s="13" t="n"/>
      <c r="M868" s="7">
        <f>IF($A868="","",INDEX(DayNames,WEEKDAY($A868,2)))</f>
        <v/>
      </c>
      <c r="N868" s="7">
        <f>IF($A868="","",IF(AND($G868="نعم",$H868="نعم"),INDEX(Reminders,4),IF($G868="نعم",INDEX(Reminders,2),IF($H868="نعم",INDEX(Reminders,3),INDEX(Reminders,1)))))</f>
        <v/>
      </c>
      <c r="O868" s="14">
        <f>IF($A868="","",$A868-WEEKDAY($A868,1)+1)</f>
        <v/>
      </c>
      <c r="P868" s="15">
        <f>IF($A868="","",IF($J868=INDEX(Outcomes,2),1,0))</f>
        <v/>
      </c>
      <c r="Q868" s="15">
        <f>IF($A868="","",IF(OR($J868=INDEX(Outcomes,2),$J868=INDEX(Outcomes,3)),1,0))</f>
        <v/>
      </c>
    </row>
    <row r="869">
      <c r="A869" s="12" t="n"/>
      <c r="B869" s="4" t="n"/>
      <c r="C869" s="4" t="n"/>
      <c r="D869" s="4" t="n"/>
      <c r="E869" s="4" t="n"/>
      <c r="F869" s="4" t="n"/>
      <c r="G869" s="4" t="n"/>
      <c r="H869" s="4" t="n"/>
      <c r="I869" s="4" t="n"/>
      <c r="J869" s="4" t="n"/>
      <c r="K869" s="12" t="n"/>
      <c r="L869" s="13" t="n"/>
      <c r="M869" s="7">
        <f>IF($A869="","",INDEX(DayNames,WEEKDAY($A869,2)))</f>
        <v/>
      </c>
      <c r="N869" s="7">
        <f>IF($A869="","",IF(AND($G869="نعم",$H869="نعم"),INDEX(Reminders,4),IF($G869="نعم",INDEX(Reminders,2),IF($H869="نعم",INDEX(Reminders,3),INDEX(Reminders,1)))))</f>
        <v/>
      </c>
      <c r="O869" s="14">
        <f>IF($A869="","",$A869-WEEKDAY($A869,1)+1)</f>
        <v/>
      </c>
      <c r="P869" s="15">
        <f>IF($A869="","",IF($J869=INDEX(Outcomes,2),1,0))</f>
        <v/>
      </c>
      <c r="Q869" s="15">
        <f>IF($A869="","",IF(OR($J869=INDEX(Outcomes,2),$J869=INDEX(Outcomes,3)),1,0))</f>
        <v/>
      </c>
    </row>
    <row r="870">
      <c r="A870" s="12" t="n"/>
      <c r="B870" s="4" t="n"/>
      <c r="C870" s="4" t="n"/>
      <c r="D870" s="4" t="n"/>
      <c r="E870" s="4" t="n"/>
      <c r="F870" s="4" t="n"/>
      <c r="G870" s="4" t="n"/>
      <c r="H870" s="4" t="n"/>
      <c r="I870" s="4" t="n"/>
      <c r="J870" s="4" t="n"/>
      <c r="K870" s="12" t="n"/>
      <c r="L870" s="13" t="n"/>
      <c r="M870" s="7">
        <f>IF($A870="","",INDEX(DayNames,WEEKDAY($A870,2)))</f>
        <v/>
      </c>
      <c r="N870" s="7">
        <f>IF($A870="","",IF(AND($G870="نعم",$H870="نعم"),INDEX(Reminders,4),IF($G870="نعم",INDEX(Reminders,2),IF($H870="نعم",INDEX(Reminders,3),INDEX(Reminders,1)))))</f>
        <v/>
      </c>
      <c r="O870" s="14">
        <f>IF($A870="","",$A870-WEEKDAY($A870,1)+1)</f>
        <v/>
      </c>
      <c r="P870" s="15">
        <f>IF($A870="","",IF($J870=INDEX(Outcomes,2),1,0))</f>
        <v/>
      </c>
      <c r="Q870" s="15">
        <f>IF($A870="","",IF(OR($J870=INDEX(Outcomes,2),$J870=INDEX(Outcomes,3)),1,0))</f>
        <v/>
      </c>
    </row>
    <row r="871">
      <c r="A871" s="12" t="n"/>
      <c r="B871" s="4" t="n"/>
      <c r="C871" s="4" t="n"/>
      <c r="D871" s="4" t="n"/>
      <c r="E871" s="4" t="n"/>
      <c r="F871" s="4" t="n"/>
      <c r="G871" s="4" t="n"/>
      <c r="H871" s="4" t="n"/>
      <c r="I871" s="4" t="n"/>
      <c r="J871" s="4" t="n"/>
      <c r="K871" s="12" t="n"/>
      <c r="L871" s="13" t="n"/>
      <c r="M871" s="7">
        <f>IF($A871="","",INDEX(DayNames,WEEKDAY($A871,2)))</f>
        <v/>
      </c>
      <c r="N871" s="7">
        <f>IF($A871="","",IF(AND($G871="نعم",$H871="نعم"),INDEX(Reminders,4),IF($G871="نعم",INDEX(Reminders,2),IF($H871="نعم",INDEX(Reminders,3),INDEX(Reminders,1)))))</f>
        <v/>
      </c>
      <c r="O871" s="14">
        <f>IF($A871="","",$A871-WEEKDAY($A871,1)+1)</f>
        <v/>
      </c>
      <c r="P871" s="15">
        <f>IF($A871="","",IF($J871=INDEX(Outcomes,2),1,0))</f>
        <v/>
      </c>
      <c r="Q871" s="15">
        <f>IF($A871="","",IF(OR($J871=INDEX(Outcomes,2),$J871=INDEX(Outcomes,3)),1,0))</f>
        <v/>
      </c>
    </row>
    <row r="872">
      <c r="A872" s="12" t="n"/>
      <c r="B872" s="4" t="n"/>
      <c r="C872" s="4" t="n"/>
      <c r="D872" s="4" t="n"/>
      <c r="E872" s="4" t="n"/>
      <c r="F872" s="4" t="n"/>
      <c r="G872" s="4" t="n"/>
      <c r="H872" s="4" t="n"/>
      <c r="I872" s="4" t="n"/>
      <c r="J872" s="4" t="n"/>
      <c r="K872" s="12" t="n"/>
      <c r="L872" s="13" t="n"/>
      <c r="M872" s="7">
        <f>IF($A872="","",INDEX(DayNames,WEEKDAY($A872,2)))</f>
        <v/>
      </c>
      <c r="N872" s="7">
        <f>IF($A872="","",IF(AND($G872="نعم",$H872="نعم"),INDEX(Reminders,4),IF($G872="نعم",INDEX(Reminders,2),IF($H872="نعم",INDEX(Reminders,3),INDEX(Reminders,1)))))</f>
        <v/>
      </c>
      <c r="O872" s="14">
        <f>IF($A872="","",$A872-WEEKDAY($A872,1)+1)</f>
        <v/>
      </c>
      <c r="P872" s="15">
        <f>IF($A872="","",IF($J872=INDEX(Outcomes,2),1,0))</f>
        <v/>
      </c>
      <c r="Q872" s="15">
        <f>IF($A872="","",IF(OR($J872=INDEX(Outcomes,2),$J872=INDEX(Outcomes,3)),1,0))</f>
        <v/>
      </c>
    </row>
    <row r="873">
      <c r="A873" s="12" t="n"/>
      <c r="B873" s="4" t="n"/>
      <c r="C873" s="4" t="n"/>
      <c r="D873" s="4" t="n"/>
      <c r="E873" s="4" t="n"/>
      <c r="F873" s="4" t="n"/>
      <c r="G873" s="4" t="n"/>
      <c r="H873" s="4" t="n"/>
      <c r="I873" s="4" t="n"/>
      <c r="J873" s="4" t="n"/>
      <c r="K873" s="12" t="n"/>
      <c r="L873" s="13" t="n"/>
      <c r="M873" s="7">
        <f>IF($A873="","",INDEX(DayNames,WEEKDAY($A873,2)))</f>
        <v/>
      </c>
      <c r="N873" s="7">
        <f>IF($A873="","",IF(AND($G873="نعم",$H873="نعم"),INDEX(Reminders,4),IF($G873="نعم",INDEX(Reminders,2),IF($H873="نعم",INDEX(Reminders,3),INDEX(Reminders,1)))))</f>
        <v/>
      </c>
      <c r="O873" s="14">
        <f>IF($A873="","",$A873-WEEKDAY($A873,1)+1)</f>
        <v/>
      </c>
      <c r="P873" s="15">
        <f>IF($A873="","",IF($J873=INDEX(Outcomes,2),1,0))</f>
        <v/>
      </c>
      <c r="Q873" s="15">
        <f>IF($A873="","",IF(OR($J873=INDEX(Outcomes,2),$J873=INDEX(Outcomes,3)),1,0))</f>
        <v/>
      </c>
    </row>
    <row r="874">
      <c r="A874" s="12" t="n"/>
      <c r="B874" s="4" t="n"/>
      <c r="C874" s="4" t="n"/>
      <c r="D874" s="4" t="n"/>
      <c r="E874" s="4" t="n"/>
      <c r="F874" s="4" t="n"/>
      <c r="G874" s="4" t="n"/>
      <c r="H874" s="4" t="n"/>
      <c r="I874" s="4" t="n"/>
      <c r="J874" s="4" t="n"/>
      <c r="K874" s="12" t="n"/>
      <c r="L874" s="13" t="n"/>
      <c r="M874" s="7">
        <f>IF($A874="","",INDEX(DayNames,WEEKDAY($A874,2)))</f>
        <v/>
      </c>
      <c r="N874" s="7">
        <f>IF($A874="","",IF(AND($G874="نعم",$H874="نعم"),INDEX(Reminders,4),IF($G874="نعم",INDEX(Reminders,2),IF($H874="نعم",INDEX(Reminders,3),INDEX(Reminders,1)))))</f>
        <v/>
      </c>
      <c r="O874" s="14">
        <f>IF($A874="","",$A874-WEEKDAY($A874,1)+1)</f>
        <v/>
      </c>
      <c r="P874" s="15">
        <f>IF($A874="","",IF($J874=INDEX(Outcomes,2),1,0))</f>
        <v/>
      </c>
      <c r="Q874" s="15">
        <f>IF($A874="","",IF(OR($J874=INDEX(Outcomes,2),$J874=INDEX(Outcomes,3)),1,0))</f>
        <v/>
      </c>
    </row>
    <row r="875">
      <c r="A875" s="12" t="n"/>
      <c r="B875" s="4" t="n"/>
      <c r="C875" s="4" t="n"/>
      <c r="D875" s="4" t="n"/>
      <c r="E875" s="4" t="n"/>
      <c r="F875" s="4" t="n"/>
      <c r="G875" s="4" t="n"/>
      <c r="H875" s="4" t="n"/>
      <c r="I875" s="4" t="n"/>
      <c r="J875" s="4" t="n"/>
      <c r="K875" s="12" t="n"/>
      <c r="L875" s="13" t="n"/>
      <c r="M875" s="7">
        <f>IF($A875="","",INDEX(DayNames,WEEKDAY($A875,2)))</f>
        <v/>
      </c>
      <c r="N875" s="7">
        <f>IF($A875="","",IF(AND($G875="نعم",$H875="نعم"),INDEX(Reminders,4),IF($G875="نعم",INDEX(Reminders,2),IF($H875="نعم",INDEX(Reminders,3),INDEX(Reminders,1)))))</f>
        <v/>
      </c>
      <c r="O875" s="14">
        <f>IF($A875="","",$A875-WEEKDAY($A875,1)+1)</f>
        <v/>
      </c>
      <c r="P875" s="15">
        <f>IF($A875="","",IF($J875=INDEX(Outcomes,2),1,0))</f>
        <v/>
      </c>
      <c r="Q875" s="15">
        <f>IF($A875="","",IF(OR($J875=INDEX(Outcomes,2),$J875=INDEX(Outcomes,3)),1,0))</f>
        <v/>
      </c>
    </row>
    <row r="876">
      <c r="A876" s="12" t="n"/>
      <c r="B876" s="4" t="n"/>
      <c r="C876" s="4" t="n"/>
      <c r="D876" s="4" t="n"/>
      <c r="E876" s="4" t="n"/>
      <c r="F876" s="4" t="n"/>
      <c r="G876" s="4" t="n"/>
      <c r="H876" s="4" t="n"/>
      <c r="I876" s="4" t="n"/>
      <c r="J876" s="4" t="n"/>
      <c r="K876" s="12" t="n"/>
      <c r="L876" s="13" t="n"/>
      <c r="M876" s="7">
        <f>IF($A876="","",INDEX(DayNames,WEEKDAY($A876,2)))</f>
        <v/>
      </c>
      <c r="N876" s="7">
        <f>IF($A876="","",IF(AND($G876="نعم",$H876="نعم"),INDEX(Reminders,4),IF($G876="نعم",INDEX(Reminders,2),IF($H876="نعم",INDEX(Reminders,3),INDEX(Reminders,1)))))</f>
        <v/>
      </c>
      <c r="O876" s="14">
        <f>IF($A876="","",$A876-WEEKDAY($A876,1)+1)</f>
        <v/>
      </c>
      <c r="P876" s="15">
        <f>IF($A876="","",IF($J876=INDEX(Outcomes,2),1,0))</f>
        <v/>
      </c>
      <c r="Q876" s="15">
        <f>IF($A876="","",IF(OR($J876=INDEX(Outcomes,2),$J876=INDEX(Outcomes,3)),1,0))</f>
        <v/>
      </c>
    </row>
    <row r="877">
      <c r="A877" s="12" t="n"/>
      <c r="B877" s="4" t="n"/>
      <c r="C877" s="4" t="n"/>
      <c r="D877" s="4" t="n"/>
      <c r="E877" s="4" t="n"/>
      <c r="F877" s="4" t="n"/>
      <c r="G877" s="4" t="n"/>
      <c r="H877" s="4" t="n"/>
      <c r="I877" s="4" t="n"/>
      <c r="J877" s="4" t="n"/>
      <c r="K877" s="12" t="n"/>
      <c r="L877" s="13" t="n"/>
      <c r="M877" s="7">
        <f>IF($A877="","",INDEX(DayNames,WEEKDAY($A877,2)))</f>
        <v/>
      </c>
      <c r="N877" s="7">
        <f>IF($A877="","",IF(AND($G877="نعم",$H877="نعم"),INDEX(Reminders,4),IF($G877="نعم",INDEX(Reminders,2),IF($H877="نعم",INDEX(Reminders,3),INDEX(Reminders,1)))))</f>
        <v/>
      </c>
      <c r="O877" s="14">
        <f>IF($A877="","",$A877-WEEKDAY($A877,1)+1)</f>
        <v/>
      </c>
      <c r="P877" s="15">
        <f>IF($A877="","",IF($J877=INDEX(Outcomes,2),1,0))</f>
        <v/>
      </c>
      <c r="Q877" s="15">
        <f>IF($A877="","",IF(OR($J877=INDEX(Outcomes,2),$J877=INDEX(Outcomes,3)),1,0))</f>
        <v/>
      </c>
    </row>
    <row r="878">
      <c r="A878" s="12" t="n"/>
      <c r="B878" s="4" t="n"/>
      <c r="C878" s="4" t="n"/>
      <c r="D878" s="4" t="n"/>
      <c r="E878" s="4" t="n"/>
      <c r="F878" s="4" t="n"/>
      <c r="G878" s="4" t="n"/>
      <c r="H878" s="4" t="n"/>
      <c r="I878" s="4" t="n"/>
      <c r="J878" s="4" t="n"/>
      <c r="K878" s="12" t="n"/>
      <c r="L878" s="13" t="n"/>
      <c r="M878" s="7">
        <f>IF($A878="","",INDEX(DayNames,WEEKDAY($A878,2)))</f>
        <v/>
      </c>
      <c r="N878" s="7">
        <f>IF($A878="","",IF(AND($G878="نعم",$H878="نعم"),INDEX(Reminders,4),IF($G878="نعم",INDEX(Reminders,2),IF($H878="نعم",INDEX(Reminders,3),INDEX(Reminders,1)))))</f>
        <v/>
      </c>
      <c r="O878" s="14">
        <f>IF($A878="","",$A878-WEEKDAY($A878,1)+1)</f>
        <v/>
      </c>
      <c r="P878" s="15">
        <f>IF($A878="","",IF($J878=INDEX(Outcomes,2),1,0))</f>
        <v/>
      </c>
      <c r="Q878" s="15">
        <f>IF($A878="","",IF(OR($J878=INDEX(Outcomes,2),$J878=INDEX(Outcomes,3)),1,0))</f>
        <v/>
      </c>
    </row>
    <row r="879">
      <c r="A879" s="12" t="n"/>
      <c r="B879" s="4" t="n"/>
      <c r="C879" s="4" t="n"/>
      <c r="D879" s="4" t="n"/>
      <c r="E879" s="4" t="n"/>
      <c r="F879" s="4" t="n"/>
      <c r="G879" s="4" t="n"/>
      <c r="H879" s="4" t="n"/>
      <c r="I879" s="4" t="n"/>
      <c r="J879" s="4" t="n"/>
      <c r="K879" s="12" t="n"/>
      <c r="L879" s="13" t="n"/>
      <c r="M879" s="7">
        <f>IF($A879="","",INDEX(DayNames,WEEKDAY($A879,2)))</f>
        <v/>
      </c>
      <c r="N879" s="7">
        <f>IF($A879="","",IF(AND($G879="نعم",$H879="نعم"),INDEX(Reminders,4),IF($G879="نعم",INDEX(Reminders,2),IF($H879="نعم",INDEX(Reminders,3),INDEX(Reminders,1)))))</f>
        <v/>
      </c>
      <c r="O879" s="14">
        <f>IF($A879="","",$A879-WEEKDAY($A879,1)+1)</f>
        <v/>
      </c>
      <c r="P879" s="15">
        <f>IF($A879="","",IF($J879=INDEX(Outcomes,2),1,0))</f>
        <v/>
      </c>
      <c r="Q879" s="15">
        <f>IF($A879="","",IF(OR($J879=INDEX(Outcomes,2),$J879=INDEX(Outcomes,3)),1,0))</f>
        <v/>
      </c>
    </row>
    <row r="880">
      <c r="A880" s="12" t="n"/>
      <c r="B880" s="4" t="n"/>
      <c r="C880" s="4" t="n"/>
      <c r="D880" s="4" t="n"/>
      <c r="E880" s="4" t="n"/>
      <c r="F880" s="4" t="n"/>
      <c r="G880" s="4" t="n"/>
      <c r="H880" s="4" t="n"/>
      <c r="I880" s="4" t="n"/>
      <c r="J880" s="4" t="n"/>
      <c r="K880" s="12" t="n"/>
      <c r="L880" s="13" t="n"/>
      <c r="M880" s="7">
        <f>IF($A880="","",INDEX(DayNames,WEEKDAY($A880,2)))</f>
        <v/>
      </c>
      <c r="N880" s="7">
        <f>IF($A880="","",IF(AND($G880="نعم",$H880="نعم"),INDEX(Reminders,4),IF($G880="نعم",INDEX(Reminders,2),IF($H880="نعم",INDEX(Reminders,3),INDEX(Reminders,1)))))</f>
        <v/>
      </c>
      <c r="O880" s="14">
        <f>IF($A880="","",$A880-WEEKDAY($A880,1)+1)</f>
        <v/>
      </c>
      <c r="P880" s="15">
        <f>IF($A880="","",IF($J880=INDEX(Outcomes,2),1,0))</f>
        <v/>
      </c>
      <c r="Q880" s="15">
        <f>IF($A880="","",IF(OR($J880=INDEX(Outcomes,2),$J880=INDEX(Outcomes,3)),1,0))</f>
        <v/>
      </c>
    </row>
    <row r="881">
      <c r="A881" s="12" t="n"/>
      <c r="B881" s="4" t="n"/>
      <c r="C881" s="4" t="n"/>
      <c r="D881" s="4" t="n"/>
      <c r="E881" s="4" t="n"/>
      <c r="F881" s="4" t="n"/>
      <c r="G881" s="4" t="n"/>
      <c r="H881" s="4" t="n"/>
      <c r="I881" s="4" t="n"/>
      <c r="J881" s="4" t="n"/>
      <c r="K881" s="12" t="n"/>
      <c r="L881" s="13" t="n"/>
      <c r="M881" s="7">
        <f>IF($A881="","",INDEX(DayNames,WEEKDAY($A881,2)))</f>
        <v/>
      </c>
      <c r="N881" s="7">
        <f>IF($A881="","",IF(AND($G881="نعم",$H881="نعم"),INDEX(Reminders,4),IF($G881="نعم",INDEX(Reminders,2),IF($H881="نعم",INDEX(Reminders,3),INDEX(Reminders,1)))))</f>
        <v/>
      </c>
      <c r="O881" s="14">
        <f>IF($A881="","",$A881-WEEKDAY($A881,1)+1)</f>
        <v/>
      </c>
      <c r="P881" s="15">
        <f>IF($A881="","",IF($J881=INDEX(Outcomes,2),1,0))</f>
        <v/>
      </c>
      <c r="Q881" s="15">
        <f>IF($A881="","",IF(OR($J881=INDEX(Outcomes,2),$J881=INDEX(Outcomes,3)),1,0))</f>
        <v/>
      </c>
    </row>
    <row r="882">
      <c r="A882" s="12" t="n"/>
      <c r="B882" s="4" t="n"/>
      <c r="C882" s="4" t="n"/>
      <c r="D882" s="4" t="n"/>
      <c r="E882" s="4" t="n"/>
      <c r="F882" s="4" t="n"/>
      <c r="G882" s="4" t="n"/>
      <c r="H882" s="4" t="n"/>
      <c r="I882" s="4" t="n"/>
      <c r="J882" s="4" t="n"/>
      <c r="K882" s="12" t="n"/>
      <c r="L882" s="13" t="n"/>
      <c r="M882" s="7">
        <f>IF($A882="","",INDEX(DayNames,WEEKDAY($A882,2)))</f>
        <v/>
      </c>
      <c r="N882" s="7">
        <f>IF($A882="","",IF(AND($G882="نعم",$H882="نعم"),INDEX(Reminders,4),IF($G882="نعم",INDEX(Reminders,2),IF($H882="نعم",INDEX(Reminders,3),INDEX(Reminders,1)))))</f>
        <v/>
      </c>
      <c r="O882" s="14">
        <f>IF($A882="","",$A882-WEEKDAY($A882,1)+1)</f>
        <v/>
      </c>
      <c r="P882" s="15">
        <f>IF($A882="","",IF($J882=INDEX(Outcomes,2),1,0))</f>
        <v/>
      </c>
      <c r="Q882" s="15">
        <f>IF($A882="","",IF(OR($J882=INDEX(Outcomes,2),$J882=INDEX(Outcomes,3)),1,0))</f>
        <v/>
      </c>
    </row>
    <row r="883">
      <c r="A883" s="12" t="n"/>
      <c r="B883" s="4" t="n"/>
      <c r="C883" s="4" t="n"/>
      <c r="D883" s="4" t="n"/>
      <c r="E883" s="4" t="n"/>
      <c r="F883" s="4" t="n"/>
      <c r="G883" s="4" t="n"/>
      <c r="H883" s="4" t="n"/>
      <c r="I883" s="4" t="n"/>
      <c r="J883" s="4" t="n"/>
      <c r="K883" s="12" t="n"/>
      <c r="L883" s="13" t="n"/>
      <c r="M883" s="7">
        <f>IF($A883="","",INDEX(DayNames,WEEKDAY($A883,2)))</f>
        <v/>
      </c>
      <c r="N883" s="7">
        <f>IF($A883="","",IF(AND($G883="نعم",$H883="نعم"),INDEX(Reminders,4),IF($G883="نعم",INDEX(Reminders,2),IF($H883="نعم",INDEX(Reminders,3),INDEX(Reminders,1)))))</f>
        <v/>
      </c>
      <c r="O883" s="14">
        <f>IF($A883="","",$A883-WEEKDAY($A883,1)+1)</f>
        <v/>
      </c>
      <c r="P883" s="15">
        <f>IF($A883="","",IF($J883=INDEX(Outcomes,2),1,0))</f>
        <v/>
      </c>
      <c r="Q883" s="15">
        <f>IF($A883="","",IF(OR($J883=INDEX(Outcomes,2),$J883=INDEX(Outcomes,3)),1,0))</f>
        <v/>
      </c>
    </row>
    <row r="884">
      <c r="A884" s="12" t="n"/>
      <c r="B884" s="4" t="n"/>
      <c r="C884" s="4" t="n"/>
      <c r="D884" s="4" t="n"/>
      <c r="E884" s="4" t="n"/>
      <c r="F884" s="4" t="n"/>
      <c r="G884" s="4" t="n"/>
      <c r="H884" s="4" t="n"/>
      <c r="I884" s="4" t="n"/>
      <c r="J884" s="4" t="n"/>
      <c r="K884" s="12" t="n"/>
      <c r="L884" s="13" t="n"/>
      <c r="M884" s="7">
        <f>IF($A884="","",INDEX(DayNames,WEEKDAY($A884,2)))</f>
        <v/>
      </c>
      <c r="N884" s="7">
        <f>IF($A884="","",IF(AND($G884="نعم",$H884="نعم"),INDEX(Reminders,4),IF($G884="نعم",INDEX(Reminders,2),IF($H884="نعم",INDEX(Reminders,3),INDEX(Reminders,1)))))</f>
        <v/>
      </c>
      <c r="O884" s="14">
        <f>IF($A884="","",$A884-WEEKDAY($A884,1)+1)</f>
        <v/>
      </c>
      <c r="P884" s="15">
        <f>IF($A884="","",IF($J884=INDEX(Outcomes,2),1,0))</f>
        <v/>
      </c>
      <c r="Q884" s="15">
        <f>IF($A884="","",IF(OR($J884=INDEX(Outcomes,2),$J884=INDEX(Outcomes,3)),1,0))</f>
        <v/>
      </c>
    </row>
    <row r="885">
      <c r="A885" s="12" t="n"/>
      <c r="B885" s="4" t="n"/>
      <c r="C885" s="4" t="n"/>
      <c r="D885" s="4" t="n"/>
      <c r="E885" s="4" t="n"/>
      <c r="F885" s="4" t="n"/>
      <c r="G885" s="4" t="n"/>
      <c r="H885" s="4" t="n"/>
      <c r="I885" s="4" t="n"/>
      <c r="J885" s="4" t="n"/>
      <c r="K885" s="12" t="n"/>
      <c r="L885" s="13" t="n"/>
      <c r="M885" s="7">
        <f>IF($A885="","",INDEX(DayNames,WEEKDAY($A885,2)))</f>
        <v/>
      </c>
      <c r="N885" s="7">
        <f>IF($A885="","",IF(AND($G885="نعم",$H885="نعم"),INDEX(Reminders,4),IF($G885="نعم",INDEX(Reminders,2),IF($H885="نعم",INDEX(Reminders,3),INDEX(Reminders,1)))))</f>
        <v/>
      </c>
      <c r="O885" s="14">
        <f>IF($A885="","",$A885-WEEKDAY($A885,1)+1)</f>
        <v/>
      </c>
      <c r="P885" s="15">
        <f>IF($A885="","",IF($J885=INDEX(Outcomes,2),1,0))</f>
        <v/>
      </c>
      <c r="Q885" s="15">
        <f>IF($A885="","",IF(OR($J885=INDEX(Outcomes,2),$J885=INDEX(Outcomes,3)),1,0))</f>
        <v/>
      </c>
    </row>
    <row r="886">
      <c r="A886" s="12" t="n"/>
      <c r="B886" s="4" t="n"/>
      <c r="C886" s="4" t="n"/>
      <c r="D886" s="4" t="n"/>
      <c r="E886" s="4" t="n"/>
      <c r="F886" s="4" t="n"/>
      <c r="G886" s="4" t="n"/>
      <c r="H886" s="4" t="n"/>
      <c r="I886" s="4" t="n"/>
      <c r="J886" s="4" t="n"/>
      <c r="K886" s="12" t="n"/>
      <c r="L886" s="13" t="n"/>
      <c r="M886" s="7">
        <f>IF($A886="","",INDEX(DayNames,WEEKDAY($A886,2)))</f>
        <v/>
      </c>
      <c r="N886" s="7">
        <f>IF($A886="","",IF(AND($G886="نعم",$H886="نعم"),INDEX(Reminders,4),IF($G886="نعم",INDEX(Reminders,2),IF($H886="نعم",INDEX(Reminders,3),INDEX(Reminders,1)))))</f>
        <v/>
      </c>
      <c r="O886" s="14">
        <f>IF($A886="","",$A886-WEEKDAY($A886,1)+1)</f>
        <v/>
      </c>
      <c r="P886" s="15">
        <f>IF($A886="","",IF($J886=INDEX(Outcomes,2),1,0))</f>
        <v/>
      </c>
      <c r="Q886" s="15">
        <f>IF($A886="","",IF(OR($J886=INDEX(Outcomes,2),$J886=INDEX(Outcomes,3)),1,0))</f>
        <v/>
      </c>
    </row>
    <row r="887">
      <c r="A887" s="12" t="n"/>
      <c r="B887" s="4" t="n"/>
      <c r="C887" s="4" t="n"/>
      <c r="D887" s="4" t="n"/>
      <c r="E887" s="4" t="n"/>
      <c r="F887" s="4" t="n"/>
      <c r="G887" s="4" t="n"/>
      <c r="H887" s="4" t="n"/>
      <c r="I887" s="4" t="n"/>
      <c r="J887" s="4" t="n"/>
      <c r="K887" s="12" t="n"/>
      <c r="L887" s="13" t="n"/>
      <c r="M887" s="7">
        <f>IF($A887="","",INDEX(DayNames,WEEKDAY($A887,2)))</f>
        <v/>
      </c>
      <c r="N887" s="7">
        <f>IF($A887="","",IF(AND($G887="نعم",$H887="نعم"),INDEX(Reminders,4),IF($G887="نعم",INDEX(Reminders,2),IF($H887="نعم",INDEX(Reminders,3),INDEX(Reminders,1)))))</f>
        <v/>
      </c>
      <c r="O887" s="14">
        <f>IF($A887="","",$A887-WEEKDAY($A887,1)+1)</f>
        <v/>
      </c>
      <c r="P887" s="15">
        <f>IF($A887="","",IF($J887=INDEX(Outcomes,2),1,0))</f>
        <v/>
      </c>
      <c r="Q887" s="15">
        <f>IF($A887="","",IF(OR($J887=INDEX(Outcomes,2),$J887=INDEX(Outcomes,3)),1,0))</f>
        <v/>
      </c>
    </row>
    <row r="888">
      <c r="A888" s="12" t="n"/>
      <c r="B888" s="4" t="n"/>
      <c r="C888" s="4" t="n"/>
      <c r="D888" s="4" t="n"/>
      <c r="E888" s="4" t="n"/>
      <c r="F888" s="4" t="n"/>
      <c r="G888" s="4" t="n"/>
      <c r="H888" s="4" t="n"/>
      <c r="I888" s="4" t="n"/>
      <c r="J888" s="4" t="n"/>
      <c r="K888" s="12" t="n"/>
      <c r="L888" s="13" t="n"/>
      <c r="M888" s="7">
        <f>IF($A888="","",INDEX(DayNames,WEEKDAY($A888,2)))</f>
        <v/>
      </c>
      <c r="N888" s="7">
        <f>IF($A888="","",IF(AND($G888="نعم",$H888="نعم"),INDEX(Reminders,4),IF($G888="نعم",INDEX(Reminders,2),IF($H888="نعم",INDEX(Reminders,3),INDEX(Reminders,1)))))</f>
        <v/>
      </c>
      <c r="O888" s="14">
        <f>IF($A888="","",$A888-WEEKDAY($A888,1)+1)</f>
        <v/>
      </c>
      <c r="P888" s="15">
        <f>IF($A888="","",IF($J888=INDEX(Outcomes,2),1,0))</f>
        <v/>
      </c>
      <c r="Q888" s="15">
        <f>IF($A888="","",IF(OR($J888=INDEX(Outcomes,2),$J888=INDEX(Outcomes,3)),1,0))</f>
        <v/>
      </c>
    </row>
    <row r="889">
      <c r="A889" s="12" t="n"/>
      <c r="B889" s="4" t="n"/>
      <c r="C889" s="4" t="n"/>
      <c r="D889" s="4" t="n"/>
      <c r="E889" s="4" t="n"/>
      <c r="F889" s="4" t="n"/>
      <c r="G889" s="4" t="n"/>
      <c r="H889" s="4" t="n"/>
      <c r="I889" s="4" t="n"/>
      <c r="J889" s="4" t="n"/>
      <c r="K889" s="12" t="n"/>
      <c r="L889" s="13" t="n"/>
      <c r="M889" s="7">
        <f>IF($A889="","",INDEX(DayNames,WEEKDAY($A889,2)))</f>
        <v/>
      </c>
      <c r="N889" s="7">
        <f>IF($A889="","",IF(AND($G889="نعم",$H889="نعم"),INDEX(Reminders,4),IF($G889="نعم",INDEX(Reminders,2),IF($H889="نعم",INDEX(Reminders,3),INDEX(Reminders,1)))))</f>
        <v/>
      </c>
      <c r="O889" s="14">
        <f>IF($A889="","",$A889-WEEKDAY($A889,1)+1)</f>
        <v/>
      </c>
      <c r="P889" s="15">
        <f>IF($A889="","",IF($J889=INDEX(Outcomes,2),1,0))</f>
        <v/>
      </c>
      <c r="Q889" s="15">
        <f>IF($A889="","",IF(OR($J889=INDEX(Outcomes,2),$J889=INDEX(Outcomes,3)),1,0))</f>
        <v/>
      </c>
    </row>
    <row r="890">
      <c r="A890" s="12" t="n"/>
      <c r="B890" s="4" t="n"/>
      <c r="C890" s="4" t="n"/>
      <c r="D890" s="4" t="n"/>
      <c r="E890" s="4" t="n"/>
      <c r="F890" s="4" t="n"/>
      <c r="G890" s="4" t="n"/>
      <c r="H890" s="4" t="n"/>
      <c r="I890" s="4" t="n"/>
      <c r="J890" s="4" t="n"/>
      <c r="K890" s="12" t="n"/>
      <c r="L890" s="13" t="n"/>
      <c r="M890" s="7">
        <f>IF($A890="","",INDEX(DayNames,WEEKDAY($A890,2)))</f>
        <v/>
      </c>
      <c r="N890" s="7">
        <f>IF($A890="","",IF(AND($G890="نعم",$H890="نعم"),INDEX(Reminders,4),IF($G890="نعم",INDEX(Reminders,2),IF($H890="نعم",INDEX(Reminders,3),INDEX(Reminders,1)))))</f>
        <v/>
      </c>
      <c r="O890" s="14">
        <f>IF($A890="","",$A890-WEEKDAY($A890,1)+1)</f>
        <v/>
      </c>
      <c r="P890" s="15">
        <f>IF($A890="","",IF($J890=INDEX(Outcomes,2),1,0))</f>
        <v/>
      </c>
      <c r="Q890" s="15">
        <f>IF($A890="","",IF(OR($J890=INDEX(Outcomes,2),$J890=INDEX(Outcomes,3)),1,0))</f>
        <v/>
      </c>
    </row>
    <row r="891">
      <c r="A891" s="12" t="n"/>
      <c r="B891" s="4" t="n"/>
      <c r="C891" s="4" t="n"/>
      <c r="D891" s="4" t="n"/>
      <c r="E891" s="4" t="n"/>
      <c r="F891" s="4" t="n"/>
      <c r="G891" s="4" t="n"/>
      <c r="H891" s="4" t="n"/>
      <c r="I891" s="4" t="n"/>
      <c r="J891" s="4" t="n"/>
      <c r="K891" s="12" t="n"/>
      <c r="L891" s="13" t="n"/>
      <c r="M891" s="7">
        <f>IF($A891="","",INDEX(DayNames,WEEKDAY($A891,2)))</f>
        <v/>
      </c>
      <c r="N891" s="7">
        <f>IF($A891="","",IF(AND($G891="نعم",$H891="نعم"),INDEX(Reminders,4),IF($G891="نعم",INDEX(Reminders,2),IF($H891="نعم",INDEX(Reminders,3),INDEX(Reminders,1)))))</f>
        <v/>
      </c>
      <c r="O891" s="14">
        <f>IF($A891="","",$A891-WEEKDAY($A891,1)+1)</f>
        <v/>
      </c>
      <c r="P891" s="15">
        <f>IF($A891="","",IF($J891=INDEX(Outcomes,2),1,0))</f>
        <v/>
      </c>
      <c r="Q891" s="15">
        <f>IF($A891="","",IF(OR($J891=INDEX(Outcomes,2),$J891=INDEX(Outcomes,3)),1,0))</f>
        <v/>
      </c>
    </row>
    <row r="892">
      <c r="A892" s="12" t="n"/>
      <c r="B892" s="4" t="n"/>
      <c r="C892" s="4" t="n"/>
      <c r="D892" s="4" t="n"/>
      <c r="E892" s="4" t="n"/>
      <c r="F892" s="4" t="n"/>
      <c r="G892" s="4" t="n"/>
      <c r="H892" s="4" t="n"/>
      <c r="I892" s="4" t="n"/>
      <c r="J892" s="4" t="n"/>
      <c r="K892" s="12" t="n"/>
      <c r="L892" s="13" t="n"/>
      <c r="M892" s="7">
        <f>IF($A892="","",INDEX(DayNames,WEEKDAY($A892,2)))</f>
        <v/>
      </c>
      <c r="N892" s="7">
        <f>IF($A892="","",IF(AND($G892="نعم",$H892="نعم"),INDEX(Reminders,4),IF($G892="نعم",INDEX(Reminders,2),IF($H892="نعم",INDEX(Reminders,3),INDEX(Reminders,1)))))</f>
        <v/>
      </c>
      <c r="O892" s="14">
        <f>IF($A892="","",$A892-WEEKDAY($A892,1)+1)</f>
        <v/>
      </c>
      <c r="P892" s="15">
        <f>IF($A892="","",IF($J892=INDEX(Outcomes,2),1,0))</f>
        <v/>
      </c>
      <c r="Q892" s="15">
        <f>IF($A892="","",IF(OR($J892=INDEX(Outcomes,2),$J892=INDEX(Outcomes,3)),1,0))</f>
        <v/>
      </c>
    </row>
    <row r="893">
      <c r="A893" s="12" t="n"/>
      <c r="B893" s="4" t="n"/>
      <c r="C893" s="4" t="n"/>
      <c r="D893" s="4" t="n"/>
      <c r="E893" s="4" t="n"/>
      <c r="F893" s="4" t="n"/>
      <c r="G893" s="4" t="n"/>
      <c r="H893" s="4" t="n"/>
      <c r="I893" s="4" t="n"/>
      <c r="J893" s="4" t="n"/>
      <c r="K893" s="12" t="n"/>
      <c r="L893" s="13" t="n"/>
      <c r="M893" s="7">
        <f>IF($A893="","",INDEX(DayNames,WEEKDAY($A893,2)))</f>
        <v/>
      </c>
      <c r="N893" s="7">
        <f>IF($A893="","",IF(AND($G893="نعم",$H893="نعم"),INDEX(Reminders,4),IF($G893="نعم",INDEX(Reminders,2),IF($H893="نعم",INDEX(Reminders,3),INDEX(Reminders,1)))))</f>
        <v/>
      </c>
      <c r="O893" s="14">
        <f>IF($A893="","",$A893-WEEKDAY($A893,1)+1)</f>
        <v/>
      </c>
      <c r="P893" s="15">
        <f>IF($A893="","",IF($J893=INDEX(Outcomes,2),1,0))</f>
        <v/>
      </c>
      <c r="Q893" s="15">
        <f>IF($A893="","",IF(OR($J893=INDEX(Outcomes,2),$J893=INDEX(Outcomes,3)),1,0))</f>
        <v/>
      </c>
    </row>
    <row r="894">
      <c r="A894" s="12" t="n"/>
      <c r="B894" s="4" t="n"/>
      <c r="C894" s="4" t="n"/>
      <c r="D894" s="4" t="n"/>
      <c r="E894" s="4" t="n"/>
      <c r="F894" s="4" t="n"/>
      <c r="G894" s="4" t="n"/>
      <c r="H894" s="4" t="n"/>
      <c r="I894" s="4" t="n"/>
      <c r="J894" s="4" t="n"/>
      <c r="K894" s="12" t="n"/>
      <c r="L894" s="13" t="n"/>
      <c r="M894" s="7">
        <f>IF($A894="","",INDEX(DayNames,WEEKDAY($A894,2)))</f>
        <v/>
      </c>
      <c r="N894" s="7">
        <f>IF($A894="","",IF(AND($G894="نعم",$H894="نعم"),INDEX(Reminders,4),IF($G894="نعم",INDEX(Reminders,2),IF($H894="نعم",INDEX(Reminders,3),INDEX(Reminders,1)))))</f>
        <v/>
      </c>
      <c r="O894" s="14">
        <f>IF($A894="","",$A894-WEEKDAY($A894,1)+1)</f>
        <v/>
      </c>
      <c r="P894" s="15">
        <f>IF($A894="","",IF($J894=INDEX(Outcomes,2),1,0))</f>
        <v/>
      </c>
      <c r="Q894" s="15">
        <f>IF($A894="","",IF(OR($J894=INDEX(Outcomes,2),$J894=INDEX(Outcomes,3)),1,0))</f>
        <v/>
      </c>
    </row>
    <row r="895">
      <c r="A895" s="12" t="n"/>
      <c r="B895" s="4" t="n"/>
      <c r="C895" s="4" t="n"/>
      <c r="D895" s="4" t="n"/>
      <c r="E895" s="4" t="n"/>
      <c r="F895" s="4" t="n"/>
      <c r="G895" s="4" t="n"/>
      <c r="H895" s="4" t="n"/>
      <c r="I895" s="4" t="n"/>
      <c r="J895" s="4" t="n"/>
      <c r="K895" s="12" t="n"/>
      <c r="L895" s="13" t="n"/>
      <c r="M895" s="7">
        <f>IF($A895="","",INDEX(DayNames,WEEKDAY($A895,2)))</f>
        <v/>
      </c>
      <c r="N895" s="7">
        <f>IF($A895="","",IF(AND($G895="نعم",$H895="نعم"),INDEX(Reminders,4),IF($G895="نعم",INDEX(Reminders,2),IF($H895="نعم",INDEX(Reminders,3),INDEX(Reminders,1)))))</f>
        <v/>
      </c>
      <c r="O895" s="14">
        <f>IF($A895="","",$A895-WEEKDAY($A895,1)+1)</f>
        <v/>
      </c>
      <c r="P895" s="15">
        <f>IF($A895="","",IF($J895=INDEX(Outcomes,2),1,0))</f>
        <v/>
      </c>
      <c r="Q895" s="15">
        <f>IF($A895="","",IF(OR($J895=INDEX(Outcomes,2),$J895=INDEX(Outcomes,3)),1,0))</f>
        <v/>
      </c>
    </row>
    <row r="896">
      <c r="A896" s="12" t="n"/>
      <c r="B896" s="4" t="n"/>
      <c r="C896" s="4" t="n"/>
      <c r="D896" s="4" t="n"/>
      <c r="E896" s="4" t="n"/>
      <c r="F896" s="4" t="n"/>
      <c r="G896" s="4" t="n"/>
      <c r="H896" s="4" t="n"/>
      <c r="I896" s="4" t="n"/>
      <c r="J896" s="4" t="n"/>
      <c r="K896" s="12" t="n"/>
      <c r="L896" s="13" t="n"/>
      <c r="M896" s="7">
        <f>IF($A896="","",INDEX(DayNames,WEEKDAY($A896,2)))</f>
        <v/>
      </c>
      <c r="N896" s="7">
        <f>IF($A896="","",IF(AND($G896="نعم",$H896="نعم"),INDEX(Reminders,4),IF($G896="نعم",INDEX(Reminders,2),IF($H896="نعم",INDEX(Reminders,3),INDEX(Reminders,1)))))</f>
        <v/>
      </c>
      <c r="O896" s="14">
        <f>IF($A896="","",$A896-WEEKDAY($A896,1)+1)</f>
        <v/>
      </c>
      <c r="P896" s="15">
        <f>IF($A896="","",IF($J896=INDEX(Outcomes,2),1,0))</f>
        <v/>
      </c>
      <c r="Q896" s="15">
        <f>IF($A896="","",IF(OR($J896=INDEX(Outcomes,2),$J896=INDEX(Outcomes,3)),1,0))</f>
        <v/>
      </c>
    </row>
    <row r="897">
      <c r="A897" s="12" t="n"/>
      <c r="B897" s="4" t="n"/>
      <c r="C897" s="4" t="n"/>
      <c r="D897" s="4" t="n"/>
      <c r="E897" s="4" t="n"/>
      <c r="F897" s="4" t="n"/>
      <c r="G897" s="4" t="n"/>
      <c r="H897" s="4" t="n"/>
      <c r="I897" s="4" t="n"/>
      <c r="J897" s="4" t="n"/>
      <c r="K897" s="12" t="n"/>
      <c r="L897" s="13" t="n"/>
      <c r="M897" s="7">
        <f>IF($A897="","",INDEX(DayNames,WEEKDAY($A897,2)))</f>
        <v/>
      </c>
      <c r="N897" s="7">
        <f>IF($A897="","",IF(AND($G897="نعم",$H897="نعم"),INDEX(Reminders,4),IF($G897="نعم",INDEX(Reminders,2),IF($H897="نعم",INDEX(Reminders,3),INDEX(Reminders,1)))))</f>
        <v/>
      </c>
      <c r="O897" s="14">
        <f>IF($A897="","",$A897-WEEKDAY($A897,1)+1)</f>
        <v/>
      </c>
      <c r="P897" s="15">
        <f>IF($A897="","",IF($J897=INDEX(Outcomes,2),1,0))</f>
        <v/>
      </c>
      <c r="Q897" s="15">
        <f>IF($A897="","",IF(OR($J897=INDEX(Outcomes,2),$J897=INDEX(Outcomes,3)),1,0))</f>
        <v/>
      </c>
    </row>
    <row r="898">
      <c r="A898" s="12" t="n"/>
      <c r="B898" s="4" t="n"/>
      <c r="C898" s="4" t="n"/>
      <c r="D898" s="4" t="n"/>
      <c r="E898" s="4" t="n"/>
      <c r="F898" s="4" t="n"/>
      <c r="G898" s="4" t="n"/>
      <c r="H898" s="4" t="n"/>
      <c r="I898" s="4" t="n"/>
      <c r="J898" s="4" t="n"/>
      <c r="K898" s="12" t="n"/>
      <c r="L898" s="13" t="n"/>
      <c r="M898" s="7">
        <f>IF($A898="","",INDEX(DayNames,WEEKDAY($A898,2)))</f>
        <v/>
      </c>
      <c r="N898" s="7">
        <f>IF($A898="","",IF(AND($G898="نعم",$H898="نعم"),INDEX(Reminders,4),IF($G898="نعم",INDEX(Reminders,2),IF($H898="نعم",INDEX(Reminders,3),INDEX(Reminders,1)))))</f>
        <v/>
      </c>
      <c r="O898" s="14">
        <f>IF($A898="","",$A898-WEEKDAY($A898,1)+1)</f>
        <v/>
      </c>
      <c r="P898" s="15">
        <f>IF($A898="","",IF($J898=INDEX(Outcomes,2),1,0))</f>
        <v/>
      </c>
      <c r="Q898" s="15">
        <f>IF($A898="","",IF(OR($J898=INDEX(Outcomes,2),$J898=INDEX(Outcomes,3)),1,0))</f>
        <v/>
      </c>
    </row>
    <row r="899">
      <c r="A899" s="12" t="n"/>
      <c r="B899" s="4" t="n"/>
      <c r="C899" s="4" t="n"/>
      <c r="D899" s="4" t="n"/>
      <c r="E899" s="4" t="n"/>
      <c r="F899" s="4" t="n"/>
      <c r="G899" s="4" t="n"/>
      <c r="H899" s="4" t="n"/>
      <c r="I899" s="4" t="n"/>
      <c r="J899" s="4" t="n"/>
      <c r="K899" s="12" t="n"/>
      <c r="L899" s="13" t="n"/>
      <c r="M899" s="7">
        <f>IF($A899="","",INDEX(DayNames,WEEKDAY($A899,2)))</f>
        <v/>
      </c>
      <c r="N899" s="7">
        <f>IF($A899="","",IF(AND($G899="نعم",$H899="نعم"),INDEX(Reminders,4),IF($G899="نعم",INDEX(Reminders,2),IF($H899="نعم",INDEX(Reminders,3),INDEX(Reminders,1)))))</f>
        <v/>
      </c>
      <c r="O899" s="14">
        <f>IF($A899="","",$A899-WEEKDAY($A899,1)+1)</f>
        <v/>
      </c>
      <c r="P899" s="15">
        <f>IF($A899="","",IF($J899=INDEX(Outcomes,2),1,0))</f>
        <v/>
      </c>
      <c r="Q899" s="15">
        <f>IF($A899="","",IF(OR($J899=INDEX(Outcomes,2),$J899=INDEX(Outcomes,3)),1,0))</f>
        <v/>
      </c>
    </row>
    <row r="900">
      <c r="A900" s="12" t="n"/>
      <c r="B900" s="4" t="n"/>
      <c r="C900" s="4" t="n"/>
      <c r="D900" s="4" t="n"/>
      <c r="E900" s="4" t="n"/>
      <c r="F900" s="4" t="n"/>
      <c r="G900" s="4" t="n"/>
      <c r="H900" s="4" t="n"/>
      <c r="I900" s="4" t="n"/>
      <c r="J900" s="4" t="n"/>
      <c r="K900" s="12" t="n"/>
      <c r="L900" s="13" t="n"/>
      <c r="M900" s="7">
        <f>IF($A900="","",INDEX(DayNames,WEEKDAY($A900,2)))</f>
        <v/>
      </c>
      <c r="N900" s="7">
        <f>IF($A900="","",IF(AND($G900="نعم",$H900="نعم"),INDEX(Reminders,4),IF($G900="نعم",INDEX(Reminders,2),IF($H900="نعم",INDEX(Reminders,3),INDEX(Reminders,1)))))</f>
        <v/>
      </c>
      <c r="O900" s="14">
        <f>IF($A900="","",$A900-WEEKDAY($A900,1)+1)</f>
        <v/>
      </c>
      <c r="P900" s="15">
        <f>IF($A900="","",IF($J900=INDEX(Outcomes,2),1,0))</f>
        <v/>
      </c>
      <c r="Q900" s="15">
        <f>IF($A900="","",IF(OR($J900=INDEX(Outcomes,2),$J900=INDEX(Outcomes,3)),1,0))</f>
        <v/>
      </c>
    </row>
    <row r="901">
      <c r="A901" s="12" t="n"/>
      <c r="B901" s="4" t="n"/>
      <c r="C901" s="4" t="n"/>
      <c r="D901" s="4" t="n"/>
      <c r="E901" s="4" t="n"/>
      <c r="F901" s="4" t="n"/>
      <c r="G901" s="4" t="n"/>
      <c r="H901" s="4" t="n"/>
      <c r="I901" s="4" t="n"/>
      <c r="J901" s="4" t="n"/>
      <c r="K901" s="12" t="n"/>
      <c r="L901" s="13" t="n"/>
      <c r="M901" s="7">
        <f>IF($A901="","",INDEX(DayNames,WEEKDAY($A901,2)))</f>
        <v/>
      </c>
      <c r="N901" s="7">
        <f>IF($A901="","",IF(AND($G901="نعم",$H901="نعم"),INDEX(Reminders,4),IF($G901="نعم",INDEX(Reminders,2),IF($H901="نعم",INDEX(Reminders,3),INDEX(Reminders,1)))))</f>
        <v/>
      </c>
      <c r="O901" s="14">
        <f>IF($A901="","",$A901-WEEKDAY($A901,1)+1)</f>
        <v/>
      </c>
      <c r="P901" s="15">
        <f>IF($A901="","",IF($J901=INDEX(Outcomes,2),1,0))</f>
        <v/>
      </c>
      <c r="Q901" s="15">
        <f>IF($A901="","",IF(OR($J901=INDEX(Outcomes,2),$J901=INDEX(Outcomes,3)),1,0))</f>
        <v/>
      </c>
    </row>
    <row r="902">
      <c r="A902" s="12" t="n"/>
      <c r="B902" s="4" t="n"/>
      <c r="C902" s="4" t="n"/>
      <c r="D902" s="4" t="n"/>
      <c r="E902" s="4" t="n"/>
      <c r="F902" s="4" t="n"/>
      <c r="G902" s="4" t="n"/>
      <c r="H902" s="4" t="n"/>
      <c r="I902" s="4" t="n"/>
      <c r="J902" s="4" t="n"/>
      <c r="K902" s="12" t="n"/>
      <c r="L902" s="13" t="n"/>
      <c r="M902" s="7">
        <f>IF($A902="","",INDEX(DayNames,WEEKDAY($A902,2)))</f>
        <v/>
      </c>
      <c r="N902" s="7">
        <f>IF($A902="","",IF(AND($G902="نعم",$H902="نعم"),INDEX(Reminders,4),IF($G902="نعم",INDEX(Reminders,2),IF($H902="نعم",INDEX(Reminders,3),INDEX(Reminders,1)))))</f>
        <v/>
      </c>
      <c r="O902" s="14">
        <f>IF($A902="","",$A902-WEEKDAY($A902,1)+1)</f>
        <v/>
      </c>
      <c r="P902" s="15">
        <f>IF($A902="","",IF($J902=INDEX(Outcomes,2),1,0))</f>
        <v/>
      </c>
      <c r="Q902" s="15">
        <f>IF($A902="","",IF(OR($J902=INDEX(Outcomes,2),$J902=INDEX(Outcomes,3)),1,0))</f>
        <v/>
      </c>
    </row>
    <row r="903">
      <c r="A903" s="12" t="n"/>
      <c r="B903" s="4" t="n"/>
      <c r="C903" s="4" t="n"/>
      <c r="D903" s="4" t="n"/>
      <c r="E903" s="4" t="n"/>
      <c r="F903" s="4" t="n"/>
      <c r="G903" s="4" t="n"/>
      <c r="H903" s="4" t="n"/>
      <c r="I903" s="4" t="n"/>
      <c r="J903" s="4" t="n"/>
      <c r="K903" s="12" t="n"/>
      <c r="L903" s="13" t="n"/>
      <c r="M903" s="7">
        <f>IF($A903="","",INDEX(DayNames,WEEKDAY($A903,2)))</f>
        <v/>
      </c>
      <c r="N903" s="7">
        <f>IF($A903="","",IF(AND($G903="نعم",$H903="نعم"),INDEX(Reminders,4),IF($G903="نعم",INDEX(Reminders,2),IF($H903="نعم",INDEX(Reminders,3),INDEX(Reminders,1)))))</f>
        <v/>
      </c>
      <c r="O903" s="14">
        <f>IF($A903="","",$A903-WEEKDAY($A903,1)+1)</f>
        <v/>
      </c>
      <c r="P903" s="15">
        <f>IF($A903="","",IF($J903=INDEX(Outcomes,2),1,0))</f>
        <v/>
      </c>
      <c r="Q903" s="15">
        <f>IF($A903="","",IF(OR($J903=INDEX(Outcomes,2),$J903=INDEX(Outcomes,3)),1,0))</f>
        <v/>
      </c>
    </row>
    <row r="904">
      <c r="A904" s="12" t="n"/>
      <c r="B904" s="4" t="n"/>
      <c r="C904" s="4" t="n"/>
      <c r="D904" s="4" t="n"/>
      <c r="E904" s="4" t="n"/>
      <c r="F904" s="4" t="n"/>
      <c r="G904" s="4" t="n"/>
      <c r="H904" s="4" t="n"/>
      <c r="I904" s="4" t="n"/>
      <c r="J904" s="4" t="n"/>
      <c r="K904" s="12" t="n"/>
      <c r="L904" s="13" t="n"/>
      <c r="M904" s="7">
        <f>IF($A904="","",INDEX(DayNames,WEEKDAY($A904,2)))</f>
        <v/>
      </c>
      <c r="N904" s="7">
        <f>IF($A904="","",IF(AND($G904="نعم",$H904="نعم"),INDEX(Reminders,4),IF($G904="نعم",INDEX(Reminders,2),IF($H904="نعم",INDEX(Reminders,3),INDEX(Reminders,1)))))</f>
        <v/>
      </c>
      <c r="O904" s="14">
        <f>IF($A904="","",$A904-WEEKDAY($A904,1)+1)</f>
        <v/>
      </c>
      <c r="P904" s="15">
        <f>IF($A904="","",IF($J904=INDEX(Outcomes,2),1,0))</f>
        <v/>
      </c>
      <c r="Q904" s="15">
        <f>IF($A904="","",IF(OR($J904=INDEX(Outcomes,2),$J904=INDEX(Outcomes,3)),1,0))</f>
        <v/>
      </c>
    </row>
    <row r="905">
      <c r="A905" s="12" t="n"/>
      <c r="B905" s="4" t="n"/>
      <c r="C905" s="4" t="n"/>
      <c r="D905" s="4" t="n"/>
      <c r="E905" s="4" t="n"/>
      <c r="F905" s="4" t="n"/>
      <c r="G905" s="4" t="n"/>
      <c r="H905" s="4" t="n"/>
      <c r="I905" s="4" t="n"/>
      <c r="J905" s="4" t="n"/>
      <c r="K905" s="12" t="n"/>
      <c r="L905" s="13" t="n"/>
      <c r="M905" s="7">
        <f>IF($A905="","",INDEX(DayNames,WEEKDAY($A905,2)))</f>
        <v/>
      </c>
      <c r="N905" s="7">
        <f>IF($A905="","",IF(AND($G905="نعم",$H905="نعم"),INDEX(Reminders,4),IF($G905="نعم",INDEX(Reminders,2),IF($H905="نعم",INDEX(Reminders,3),INDEX(Reminders,1)))))</f>
        <v/>
      </c>
      <c r="O905" s="14">
        <f>IF($A905="","",$A905-WEEKDAY($A905,1)+1)</f>
        <v/>
      </c>
      <c r="P905" s="15">
        <f>IF($A905="","",IF($J905=INDEX(Outcomes,2),1,0))</f>
        <v/>
      </c>
      <c r="Q905" s="15">
        <f>IF($A905="","",IF(OR($J905=INDEX(Outcomes,2),$J905=INDEX(Outcomes,3)),1,0))</f>
        <v/>
      </c>
    </row>
    <row r="906">
      <c r="A906" s="12" t="n"/>
      <c r="B906" s="4" t="n"/>
      <c r="C906" s="4" t="n"/>
      <c r="D906" s="4" t="n"/>
      <c r="E906" s="4" t="n"/>
      <c r="F906" s="4" t="n"/>
      <c r="G906" s="4" t="n"/>
      <c r="H906" s="4" t="n"/>
      <c r="I906" s="4" t="n"/>
      <c r="J906" s="4" t="n"/>
      <c r="K906" s="12" t="n"/>
      <c r="L906" s="13" t="n"/>
      <c r="M906" s="7">
        <f>IF($A906="","",INDEX(DayNames,WEEKDAY($A906,2)))</f>
        <v/>
      </c>
      <c r="N906" s="7">
        <f>IF($A906="","",IF(AND($G906="نعم",$H906="نعم"),INDEX(Reminders,4),IF($G906="نعم",INDEX(Reminders,2),IF($H906="نعم",INDEX(Reminders,3),INDEX(Reminders,1)))))</f>
        <v/>
      </c>
      <c r="O906" s="14">
        <f>IF($A906="","",$A906-WEEKDAY($A906,1)+1)</f>
        <v/>
      </c>
      <c r="P906" s="15">
        <f>IF($A906="","",IF($J906=INDEX(Outcomes,2),1,0))</f>
        <v/>
      </c>
      <c r="Q906" s="15">
        <f>IF($A906="","",IF(OR($J906=INDEX(Outcomes,2),$J906=INDEX(Outcomes,3)),1,0))</f>
        <v/>
      </c>
    </row>
    <row r="907">
      <c r="A907" s="12" t="n"/>
      <c r="B907" s="4" t="n"/>
      <c r="C907" s="4" t="n"/>
      <c r="D907" s="4" t="n"/>
      <c r="E907" s="4" t="n"/>
      <c r="F907" s="4" t="n"/>
      <c r="G907" s="4" t="n"/>
      <c r="H907" s="4" t="n"/>
      <c r="I907" s="4" t="n"/>
      <c r="J907" s="4" t="n"/>
      <c r="K907" s="12" t="n"/>
      <c r="L907" s="13" t="n"/>
      <c r="M907" s="7">
        <f>IF($A907="","",INDEX(DayNames,WEEKDAY($A907,2)))</f>
        <v/>
      </c>
      <c r="N907" s="7">
        <f>IF($A907="","",IF(AND($G907="نعم",$H907="نعم"),INDEX(Reminders,4),IF($G907="نعم",INDEX(Reminders,2),IF($H907="نعم",INDEX(Reminders,3),INDEX(Reminders,1)))))</f>
        <v/>
      </c>
      <c r="O907" s="14">
        <f>IF($A907="","",$A907-WEEKDAY($A907,1)+1)</f>
        <v/>
      </c>
      <c r="P907" s="15">
        <f>IF($A907="","",IF($J907=INDEX(Outcomes,2),1,0))</f>
        <v/>
      </c>
      <c r="Q907" s="15">
        <f>IF($A907="","",IF(OR($J907=INDEX(Outcomes,2),$J907=INDEX(Outcomes,3)),1,0))</f>
        <v/>
      </c>
    </row>
    <row r="908">
      <c r="A908" s="12" t="n"/>
      <c r="B908" s="4" t="n"/>
      <c r="C908" s="4" t="n"/>
      <c r="D908" s="4" t="n"/>
      <c r="E908" s="4" t="n"/>
      <c r="F908" s="4" t="n"/>
      <c r="G908" s="4" t="n"/>
      <c r="H908" s="4" t="n"/>
      <c r="I908" s="4" t="n"/>
      <c r="J908" s="4" t="n"/>
      <c r="K908" s="12" t="n"/>
      <c r="L908" s="13" t="n"/>
      <c r="M908" s="7">
        <f>IF($A908="","",INDEX(DayNames,WEEKDAY($A908,2)))</f>
        <v/>
      </c>
      <c r="N908" s="7">
        <f>IF($A908="","",IF(AND($G908="نعم",$H908="نعم"),INDEX(Reminders,4),IF($G908="نعم",INDEX(Reminders,2),IF($H908="نعم",INDEX(Reminders,3),INDEX(Reminders,1)))))</f>
        <v/>
      </c>
      <c r="O908" s="14">
        <f>IF($A908="","",$A908-WEEKDAY($A908,1)+1)</f>
        <v/>
      </c>
      <c r="P908" s="15">
        <f>IF($A908="","",IF($J908=INDEX(Outcomes,2),1,0))</f>
        <v/>
      </c>
      <c r="Q908" s="15">
        <f>IF($A908="","",IF(OR($J908=INDEX(Outcomes,2),$J908=INDEX(Outcomes,3)),1,0))</f>
        <v/>
      </c>
    </row>
    <row r="909">
      <c r="A909" s="12" t="n"/>
      <c r="B909" s="4" t="n"/>
      <c r="C909" s="4" t="n"/>
      <c r="D909" s="4" t="n"/>
      <c r="E909" s="4" t="n"/>
      <c r="F909" s="4" t="n"/>
      <c r="G909" s="4" t="n"/>
      <c r="H909" s="4" t="n"/>
      <c r="I909" s="4" t="n"/>
      <c r="J909" s="4" t="n"/>
      <c r="K909" s="12" t="n"/>
      <c r="L909" s="13" t="n"/>
      <c r="M909" s="7">
        <f>IF($A909="","",INDEX(DayNames,WEEKDAY($A909,2)))</f>
        <v/>
      </c>
      <c r="N909" s="7">
        <f>IF($A909="","",IF(AND($G909="نعم",$H909="نعم"),INDEX(Reminders,4),IF($G909="نعم",INDEX(Reminders,2),IF($H909="نعم",INDEX(Reminders,3),INDEX(Reminders,1)))))</f>
        <v/>
      </c>
      <c r="O909" s="14">
        <f>IF($A909="","",$A909-WEEKDAY($A909,1)+1)</f>
        <v/>
      </c>
      <c r="P909" s="15">
        <f>IF($A909="","",IF($J909=INDEX(Outcomes,2),1,0))</f>
        <v/>
      </c>
      <c r="Q909" s="15">
        <f>IF($A909="","",IF(OR($J909=INDEX(Outcomes,2),$J909=INDEX(Outcomes,3)),1,0))</f>
        <v/>
      </c>
    </row>
    <row r="910">
      <c r="A910" s="12" t="n"/>
      <c r="B910" s="4" t="n"/>
      <c r="C910" s="4" t="n"/>
      <c r="D910" s="4" t="n"/>
      <c r="E910" s="4" t="n"/>
      <c r="F910" s="4" t="n"/>
      <c r="G910" s="4" t="n"/>
      <c r="H910" s="4" t="n"/>
      <c r="I910" s="4" t="n"/>
      <c r="J910" s="4" t="n"/>
      <c r="K910" s="12" t="n"/>
      <c r="L910" s="13" t="n"/>
      <c r="M910" s="7">
        <f>IF($A910="","",INDEX(DayNames,WEEKDAY($A910,2)))</f>
        <v/>
      </c>
      <c r="N910" s="7">
        <f>IF($A910="","",IF(AND($G910="نعم",$H910="نعم"),INDEX(Reminders,4),IF($G910="نعم",INDEX(Reminders,2),IF($H910="نعم",INDEX(Reminders,3),INDEX(Reminders,1)))))</f>
        <v/>
      </c>
      <c r="O910" s="14">
        <f>IF($A910="","",$A910-WEEKDAY($A910,1)+1)</f>
        <v/>
      </c>
      <c r="P910" s="15">
        <f>IF($A910="","",IF($J910=INDEX(Outcomes,2),1,0))</f>
        <v/>
      </c>
      <c r="Q910" s="15">
        <f>IF($A910="","",IF(OR($J910=INDEX(Outcomes,2),$J910=INDEX(Outcomes,3)),1,0))</f>
        <v/>
      </c>
    </row>
    <row r="911">
      <c r="A911" s="12" t="n"/>
      <c r="B911" s="4" t="n"/>
      <c r="C911" s="4" t="n"/>
      <c r="D911" s="4" t="n"/>
      <c r="E911" s="4" t="n"/>
      <c r="F911" s="4" t="n"/>
      <c r="G911" s="4" t="n"/>
      <c r="H911" s="4" t="n"/>
      <c r="I911" s="4" t="n"/>
      <c r="J911" s="4" t="n"/>
      <c r="K911" s="12" t="n"/>
      <c r="L911" s="13" t="n"/>
      <c r="M911" s="7">
        <f>IF($A911="","",INDEX(DayNames,WEEKDAY($A911,2)))</f>
        <v/>
      </c>
      <c r="N911" s="7">
        <f>IF($A911="","",IF(AND($G911="نعم",$H911="نعم"),INDEX(Reminders,4),IF($G911="نعم",INDEX(Reminders,2),IF($H911="نعم",INDEX(Reminders,3),INDEX(Reminders,1)))))</f>
        <v/>
      </c>
      <c r="O911" s="14">
        <f>IF($A911="","",$A911-WEEKDAY($A911,1)+1)</f>
        <v/>
      </c>
      <c r="P911" s="15">
        <f>IF($A911="","",IF($J911=INDEX(Outcomes,2),1,0))</f>
        <v/>
      </c>
      <c r="Q911" s="15">
        <f>IF($A911="","",IF(OR($J911=INDEX(Outcomes,2),$J911=INDEX(Outcomes,3)),1,0))</f>
        <v/>
      </c>
    </row>
    <row r="912">
      <c r="A912" s="12" t="n"/>
      <c r="B912" s="4" t="n"/>
      <c r="C912" s="4" t="n"/>
      <c r="D912" s="4" t="n"/>
      <c r="E912" s="4" t="n"/>
      <c r="F912" s="4" t="n"/>
      <c r="G912" s="4" t="n"/>
      <c r="H912" s="4" t="n"/>
      <c r="I912" s="4" t="n"/>
      <c r="J912" s="4" t="n"/>
      <c r="K912" s="12" t="n"/>
      <c r="L912" s="13" t="n"/>
      <c r="M912" s="7">
        <f>IF($A912="","",INDEX(DayNames,WEEKDAY($A912,2)))</f>
        <v/>
      </c>
      <c r="N912" s="7">
        <f>IF($A912="","",IF(AND($G912="نعم",$H912="نعم"),INDEX(Reminders,4),IF($G912="نعم",INDEX(Reminders,2),IF($H912="نعم",INDEX(Reminders,3),INDEX(Reminders,1)))))</f>
        <v/>
      </c>
      <c r="O912" s="14">
        <f>IF($A912="","",$A912-WEEKDAY($A912,1)+1)</f>
        <v/>
      </c>
      <c r="P912" s="15">
        <f>IF($A912="","",IF($J912=INDEX(Outcomes,2),1,0))</f>
        <v/>
      </c>
      <c r="Q912" s="15">
        <f>IF($A912="","",IF(OR($J912=INDEX(Outcomes,2),$J912=INDEX(Outcomes,3)),1,0))</f>
        <v/>
      </c>
    </row>
    <row r="913">
      <c r="A913" s="12" t="n"/>
      <c r="B913" s="4" t="n"/>
      <c r="C913" s="4" t="n"/>
      <c r="D913" s="4" t="n"/>
      <c r="E913" s="4" t="n"/>
      <c r="F913" s="4" t="n"/>
      <c r="G913" s="4" t="n"/>
      <c r="H913" s="4" t="n"/>
      <c r="I913" s="4" t="n"/>
      <c r="J913" s="4" t="n"/>
      <c r="K913" s="12" t="n"/>
      <c r="L913" s="13" t="n"/>
      <c r="M913" s="7">
        <f>IF($A913="","",INDEX(DayNames,WEEKDAY($A913,2)))</f>
        <v/>
      </c>
      <c r="N913" s="7">
        <f>IF($A913="","",IF(AND($G913="نعم",$H913="نعم"),INDEX(Reminders,4),IF($G913="نعم",INDEX(Reminders,2),IF($H913="نعم",INDEX(Reminders,3),INDEX(Reminders,1)))))</f>
        <v/>
      </c>
      <c r="O913" s="14">
        <f>IF($A913="","",$A913-WEEKDAY($A913,1)+1)</f>
        <v/>
      </c>
      <c r="P913" s="15">
        <f>IF($A913="","",IF($J913=INDEX(Outcomes,2),1,0))</f>
        <v/>
      </c>
      <c r="Q913" s="15">
        <f>IF($A913="","",IF(OR($J913=INDEX(Outcomes,2),$J913=INDEX(Outcomes,3)),1,0))</f>
        <v/>
      </c>
    </row>
    <row r="914">
      <c r="A914" s="12" t="n"/>
      <c r="B914" s="4" t="n"/>
      <c r="C914" s="4" t="n"/>
      <c r="D914" s="4" t="n"/>
      <c r="E914" s="4" t="n"/>
      <c r="F914" s="4" t="n"/>
      <c r="G914" s="4" t="n"/>
      <c r="H914" s="4" t="n"/>
      <c r="I914" s="4" t="n"/>
      <c r="J914" s="4" t="n"/>
      <c r="K914" s="12" t="n"/>
      <c r="L914" s="13" t="n"/>
      <c r="M914" s="7">
        <f>IF($A914="","",INDEX(DayNames,WEEKDAY($A914,2)))</f>
        <v/>
      </c>
      <c r="N914" s="7">
        <f>IF($A914="","",IF(AND($G914="نعم",$H914="نعم"),INDEX(Reminders,4),IF($G914="نعم",INDEX(Reminders,2),IF($H914="نعم",INDEX(Reminders,3),INDEX(Reminders,1)))))</f>
        <v/>
      </c>
      <c r="O914" s="14">
        <f>IF($A914="","",$A914-WEEKDAY($A914,1)+1)</f>
        <v/>
      </c>
      <c r="P914" s="15">
        <f>IF($A914="","",IF($J914=INDEX(Outcomes,2),1,0))</f>
        <v/>
      </c>
      <c r="Q914" s="15">
        <f>IF($A914="","",IF(OR($J914=INDEX(Outcomes,2),$J914=INDEX(Outcomes,3)),1,0))</f>
        <v/>
      </c>
    </row>
    <row r="915">
      <c r="A915" s="12" t="n"/>
      <c r="B915" s="4" t="n"/>
      <c r="C915" s="4" t="n"/>
      <c r="D915" s="4" t="n"/>
      <c r="E915" s="4" t="n"/>
      <c r="F915" s="4" t="n"/>
      <c r="G915" s="4" t="n"/>
      <c r="H915" s="4" t="n"/>
      <c r="I915" s="4" t="n"/>
      <c r="J915" s="4" t="n"/>
      <c r="K915" s="12" t="n"/>
      <c r="L915" s="13" t="n"/>
      <c r="M915" s="7">
        <f>IF($A915="","",INDEX(DayNames,WEEKDAY($A915,2)))</f>
        <v/>
      </c>
      <c r="N915" s="7">
        <f>IF($A915="","",IF(AND($G915="نعم",$H915="نعم"),INDEX(Reminders,4),IF($G915="نعم",INDEX(Reminders,2),IF($H915="نعم",INDEX(Reminders,3),INDEX(Reminders,1)))))</f>
        <v/>
      </c>
      <c r="O915" s="14">
        <f>IF($A915="","",$A915-WEEKDAY($A915,1)+1)</f>
        <v/>
      </c>
      <c r="P915" s="15">
        <f>IF($A915="","",IF($J915=INDEX(Outcomes,2),1,0))</f>
        <v/>
      </c>
      <c r="Q915" s="15">
        <f>IF($A915="","",IF(OR($J915=INDEX(Outcomes,2),$J915=INDEX(Outcomes,3)),1,0))</f>
        <v/>
      </c>
    </row>
    <row r="916">
      <c r="A916" s="12" t="n"/>
      <c r="B916" s="4" t="n"/>
      <c r="C916" s="4" t="n"/>
      <c r="D916" s="4" t="n"/>
      <c r="E916" s="4" t="n"/>
      <c r="F916" s="4" t="n"/>
      <c r="G916" s="4" t="n"/>
      <c r="H916" s="4" t="n"/>
      <c r="I916" s="4" t="n"/>
      <c r="J916" s="4" t="n"/>
      <c r="K916" s="12" t="n"/>
      <c r="L916" s="13" t="n"/>
      <c r="M916" s="7">
        <f>IF($A916="","",INDEX(DayNames,WEEKDAY($A916,2)))</f>
        <v/>
      </c>
      <c r="N916" s="7">
        <f>IF($A916="","",IF(AND($G916="نعم",$H916="نعم"),INDEX(Reminders,4),IF($G916="نعم",INDEX(Reminders,2),IF($H916="نعم",INDEX(Reminders,3),INDEX(Reminders,1)))))</f>
        <v/>
      </c>
      <c r="O916" s="14">
        <f>IF($A916="","",$A916-WEEKDAY($A916,1)+1)</f>
        <v/>
      </c>
      <c r="P916" s="15">
        <f>IF($A916="","",IF($J916=INDEX(Outcomes,2),1,0))</f>
        <v/>
      </c>
      <c r="Q916" s="15">
        <f>IF($A916="","",IF(OR($J916=INDEX(Outcomes,2),$J916=INDEX(Outcomes,3)),1,0))</f>
        <v/>
      </c>
    </row>
    <row r="917">
      <c r="A917" s="12" t="n"/>
      <c r="B917" s="4" t="n"/>
      <c r="C917" s="4" t="n"/>
      <c r="D917" s="4" t="n"/>
      <c r="E917" s="4" t="n"/>
      <c r="F917" s="4" t="n"/>
      <c r="G917" s="4" t="n"/>
      <c r="H917" s="4" t="n"/>
      <c r="I917" s="4" t="n"/>
      <c r="J917" s="4" t="n"/>
      <c r="K917" s="12" t="n"/>
      <c r="L917" s="13" t="n"/>
      <c r="M917" s="7">
        <f>IF($A917="","",INDEX(DayNames,WEEKDAY($A917,2)))</f>
        <v/>
      </c>
      <c r="N917" s="7">
        <f>IF($A917="","",IF(AND($G917="نعم",$H917="نعم"),INDEX(Reminders,4),IF($G917="نعم",INDEX(Reminders,2),IF($H917="نعم",INDEX(Reminders,3),INDEX(Reminders,1)))))</f>
        <v/>
      </c>
      <c r="O917" s="14">
        <f>IF($A917="","",$A917-WEEKDAY($A917,1)+1)</f>
        <v/>
      </c>
      <c r="P917" s="15">
        <f>IF($A917="","",IF($J917=INDEX(Outcomes,2),1,0))</f>
        <v/>
      </c>
      <c r="Q917" s="15">
        <f>IF($A917="","",IF(OR($J917=INDEX(Outcomes,2),$J917=INDEX(Outcomes,3)),1,0))</f>
        <v/>
      </c>
    </row>
    <row r="918">
      <c r="A918" s="12" t="n"/>
      <c r="B918" s="4" t="n"/>
      <c r="C918" s="4" t="n"/>
      <c r="D918" s="4" t="n"/>
      <c r="E918" s="4" t="n"/>
      <c r="F918" s="4" t="n"/>
      <c r="G918" s="4" t="n"/>
      <c r="H918" s="4" t="n"/>
      <c r="I918" s="4" t="n"/>
      <c r="J918" s="4" t="n"/>
      <c r="K918" s="12" t="n"/>
      <c r="L918" s="13" t="n"/>
      <c r="M918" s="7">
        <f>IF($A918="","",INDEX(DayNames,WEEKDAY($A918,2)))</f>
        <v/>
      </c>
      <c r="N918" s="7">
        <f>IF($A918="","",IF(AND($G918="نعم",$H918="نعم"),INDEX(Reminders,4),IF($G918="نعم",INDEX(Reminders,2),IF($H918="نعم",INDEX(Reminders,3),INDEX(Reminders,1)))))</f>
        <v/>
      </c>
      <c r="O918" s="14">
        <f>IF($A918="","",$A918-WEEKDAY($A918,1)+1)</f>
        <v/>
      </c>
      <c r="P918" s="15">
        <f>IF($A918="","",IF($J918=INDEX(Outcomes,2),1,0))</f>
        <v/>
      </c>
      <c r="Q918" s="15">
        <f>IF($A918="","",IF(OR($J918=INDEX(Outcomes,2),$J918=INDEX(Outcomes,3)),1,0))</f>
        <v/>
      </c>
    </row>
    <row r="919">
      <c r="A919" s="12" t="n"/>
      <c r="B919" s="4" t="n"/>
      <c r="C919" s="4" t="n"/>
      <c r="D919" s="4" t="n"/>
      <c r="E919" s="4" t="n"/>
      <c r="F919" s="4" t="n"/>
      <c r="G919" s="4" t="n"/>
      <c r="H919" s="4" t="n"/>
      <c r="I919" s="4" t="n"/>
      <c r="J919" s="4" t="n"/>
      <c r="K919" s="12" t="n"/>
      <c r="L919" s="13" t="n"/>
      <c r="M919" s="7">
        <f>IF($A919="","",INDEX(DayNames,WEEKDAY($A919,2)))</f>
        <v/>
      </c>
      <c r="N919" s="7">
        <f>IF($A919="","",IF(AND($G919="نعم",$H919="نعم"),INDEX(Reminders,4),IF($G919="نعم",INDEX(Reminders,2),IF($H919="نعم",INDEX(Reminders,3),INDEX(Reminders,1)))))</f>
        <v/>
      </c>
      <c r="O919" s="14">
        <f>IF($A919="","",$A919-WEEKDAY($A919,1)+1)</f>
        <v/>
      </c>
      <c r="P919" s="15">
        <f>IF($A919="","",IF($J919=INDEX(Outcomes,2),1,0))</f>
        <v/>
      </c>
      <c r="Q919" s="15">
        <f>IF($A919="","",IF(OR($J919=INDEX(Outcomes,2),$J919=INDEX(Outcomes,3)),1,0))</f>
        <v/>
      </c>
    </row>
    <row r="920">
      <c r="A920" s="12" t="n"/>
      <c r="B920" s="4" t="n"/>
      <c r="C920" s="4" t="n"/>
      <c r="D920" s="4" t="n"/>
      <c r="E920" s="4" t="n"/>
      <c r="F920" s="4" t="n"/>
      <c r="G920" s="4" t="n"/>
      <c r="H920" s="4" t="n"/>
      <c r="I920" s="4" t="n"/>
      <c r="J920" s="4" t="n"/>
      <c r="K920" s="12" t="n"/>
      <c r="L920" s="13" t="n"/>
      <c r="M920" s="7">
        <f>IF($A920="","",INDEX(DayNames,WEEKDAY($A920,2)))</f>
        <v/>
      </c>
      <c r="N920" s="7">
        <f>IF($A920="","",IF(AND($G920="نعم",$H920="نعم"),INDEX(Reminders,4),IF($G920="نعم",INDEX(Reminders,2),IF($H920="نعم",INDEX(Reminders,3),INDEX(Reminders,1)))))</f>
        <v/>
      </c>
      <c r="O920" s="14">
        <f>IF($A920="","",$A920-WEEKDAY($A920,1)+1)</f>
        <v/>
      </c>
      <c r="P920" s="15">
        <f>IF($A920="","",IF($J920=INDEX(Outcomes,2),1,0))</f>
        <v/>
      </c>
      <c r="Q920" s="15">
        <f>IF($A920="","",IF(OR($J920=INDEX(Outcomes,2),$J920=INDEX(Outcomes,3)),1,0))</f>
        <v/>
      </c>
    </row>
    <row r="921">
      <c r="A921" s="12" t="n"/>
      <c r="B921" s="4" t="n"/>
      <c r="C921" s="4" t="n"/>
      <c r="D921" s="4" t="n"/>
      <c r="E921" s="4" t="n"/>
      <c r="F921" s="4" t="n"/>
      <c r="G921" s="4" t="n"/>
      <c r="H921" s="4" t="n"/>
      <c r="I921" s="4" t="n"/>
      <c r="J921" s="4" t="n"/>
      <c r="K921" s="12" t="n"/>
      <c r="L921" s="13" t="n"/>
      <c r="M921" s="7">
        <f>IF($A921="","",INDEX(DayNames,WEEKDAY($A921,2)))</f>
        <v/>
      </c>
      <c r="N921" s="7">
        <f>IF($A921="","",IF(AND($G921="نعم",$H921="نعم"),INDEX(Reminders,4),IF($G921="نعم",INDEX(Reminders,2),IF($H921="نعم",INDEX(Reminders,3),INDEX(Reminders,1)))))</f>
        <v/>
      </c>
      <c r="O921" s="14">
        <f>IF($A921="","",$A921-WEEKDAY($A921,1)+1)</f>
        <v/>
      </c>
      <c r="P921" s="15">
        <f>IF($A921="","",IF($J921=INDEX(Outcomes,2),1,0))</f>
        <v/>
      </c>
      <c r="Q921" s="15">
        <f>IF($A921="","",IF(OR($J921=INDEX(Outcomes,2),$J921=INDEX(Outcomes,3)),1,0))</f>
        <v/>
      </c>
    </row>
    <row r="922">
      <c r="A922" s="12" t="n"/>
      <c r="B922" s="4" t="n"/>
      <c r="C922" s="4" t="n"/>
      <c r="D922" s="4" t="n"/>
      <c r="E922" s="4" t="n"/>
      <c r="F922" s="4" t="n"/>
      <c r="G922" s="4" t="n"/>
      <c r="H922" s="4" t="n"/>
      <c r="I922" s="4" t="n"/>
      <c r="J922" s="4" t="n"/>
      <c r="K922" s="12" t="n"/>
      <c r="L922" s="13" t="n"/>
      <c r="M922" s="7">
        <f>IF($A922="","",INDEX(DayNames,WEEKDAY($A922,2)))</f>
        <v/>
      </c>
      <c r="N922" s="7">
        <f>IF($A922="","",IF(AND($G922="نعم",$H922="نعم"),INDEX(Reminders,4),IF($G922="نعم",INDEX(Reminders,2),IF($H922="نعم",INDEX(Reminders,3),INDEX(Reminders,1)))))</f>
        <v/>
      </c>
      <c r="O922" s="14">
        <f>IF($A922="","",$A922-WEEKDAY($A922,1)+1)</f>
        <v/>
      </c>
      <c r="P922" s="15">
        <f>IF($A922="","",IF($J922=INDEX(Outcomes,2),1,0))</f>
        <v/>
      </c>
      <c r="Q922" s="15">
        <f>IF($A922="","",IF(OR($J922=INDEX(Outcomes,2),$J922=INDEX(Outcomes,3)),1,0))</f>
        <v/>
      </c>
    </row>
    <row r="923">
      <c r="A923" s="12" t="n"/>
      <c r="B923" s="4" t="n"/>
      <c r="C923" s="4" t="n"/>
      <c r="D923" s="4" t="n"/>
      <c r="E923" s="4" t="n"/>
      <c r="F923" s="4" t="n"/>
      <c r="G923" s="4" t="n"/>
      <c r="H923" s="4" t="n"/>
      <c r="I923" s="4" t="n"/>
      <c r="J923" s="4" t="n"/>
      <c r="K923" s="12" t="n"/>
      <c r="L923" s="13" t="n"/>
      <c r="M923" s="7">
        <f>IF($A923="","",INDEX(DayNames,WEEKDAY($A923,2)))</f>
        <v/>
      </c>
      <c r="N923" s="7">
        <f>IF($A923="","",IF(AND($G923="نعم",$H923="نعم"),INDEX(Reminders,4),IF($G923="نعم",INDEX(Reminders,2),IF($H923="نعم",INDEX(Reminders,3),INDEX(Reminders,1)))))</f>
        <v/>
      </c>
      <c r="O923" s="14">
        <f>IF($A923="","",$A923-WEEKDAY($A923,1)+1)</f>
        <v/>
      </c>
      <c r="P923" s="15">
        <f>IF($A923="","",IF($J923=INDEX(Outcomes,2),1,0))</f>
        <v/>
      </c>
      <c r="Q923" s="15">
        <f>IF($A923="","",IF(OR($J923=INDEX(Outcomes,2),$J923=INDEX(Outcomes,3)),1,0))</f>
        <v/>
      </c>
    </row>
    <row r="924">
      <c r="A924" s="12" t="n"/>
      <c r="B924" s="4" t="n"/>
      <c r="C924" s="4" t="n"/>
      <c r="D924" s="4" t="n"/>
      <c r="E924" s="4" t="n"/>
      <c r="F924" s="4" t="n"/>
      <c r="G924" s="4" t="n"/>
      <c r="H924" s="4" t="n"/>
      <c r="I924" s="4" t="n"/>
      <c r="J924" s="4" t="n"/>
      <c r="K924" s="12" t="n"/>
      <c r="L924" s="13" t="n"/>
      <c r="M924" s="7">
        <f>IF($A924="","",INDEX(DayNames,WEEKDAY($A924,2)))</f>
        <v/>
      </c>
      <c r="N924" s="7">
        <f>IF($A924="","",IF(AND($G924="نعم",$H924="نعم"),INDEX(Reminders,4),IF($G924="نعم",INDEX(Reminders,2),IF($H924="نعم",INDEX(Reminders,3),INDEX(Reminders,1)))))</f>
        <v/>
      </c>
      <c r="O924" s="14">
        <f>IF($A924="","",$A924-WEEKDAY($A924,1)+1)</f>
        <v/>
      </c>
      <c r="P924" s="15">
        <f>IF($A924="","",IF($J924=INDEX(Outcomes,2),1,0))</f>
        <v/>
      </c>
      <c r="Q924" s="15">
        <f>IF($A924="","",IF(OR($J924=INDEX(Outcomes,2),$J924=INDEX(Outcomes,3)),1,0))</f>
        <v/>
      </c>
    </row>
    <row r="925">
      <c r="A925" s="12" t="n"/>
      <c r="B925" s="4" t="n"/>
      <c r="C925" s="4" t="n"/>
      <c r="D925" s="4" t="n"/>
      <c r="E925" s="4" t="n"/>
      <c r="F925" s="4" t="n"/>
      <c r="G925" s="4" t="n"/>
      <c r="H925" s="4" t="n"/>
      <c r="I925" s="4" t="n"/>
      <c r="J925" s="4" t="n"/>
      <c r="K925" s="12" t="n"/>
      <c r="L925" s="13" t="n"/>
      <c r="M925" s="7">
        <f>IF($A925="","",INDEX(DayNames,WEEKDAY($A925,2)))</f>
        <v/>
      </c>
      <c r="N925" s="7">
        <f>IF($A925="","",IF(AND($G925="نعم",$H925="نعم"),INDEX(Reminders,4),IF($G925="نعم",INDEX(Reminders,2),IF($H925="نعم",INDEX(Reminders,3),INDEX(Reminders,1)))))</f>
        <v/>
      </c>
      <c r="O925" s="14">
        <f>IF($A925="","",$A925-WEEKDAY($A925,1)+1)</f>
        <v/>
      </c>
      <c r="P925" s="15">
        <f>IF($A925="","",IF($J925=INDEX(Outcomes,2),1,0))</f>
        <v/>
      </c>
      <c r="Q925" s="15">
        <f>IF($A925="","",IF(OR($J925=INDEX(Outcomes,2),$J925=INDEX(Outcomes,3)),1,0))</f>
        <v/>
      </c>
    </row>
    <row r="926">
      <c r="A926" s="12" t="n"/>
      <c r="B926" s="4" t="n"/>
      <c r="C926" s="4" t="n"/>
      <c r="D926" s="4" t="n"/>
      <c r="E926" s="4" t="n"/>
      <c r="F926" s="4" t="n"/>
      <c r="G926" s="4" t="n"/>
      <c r="H926" s="4" t="n"/>
      <c r="I926" s="4" t="n"/>
      <c r="J926" s="4" t="n"/>
      <c r="K926" s="12" t="n"/>
      <c r="L926" s="13" t="n"/>
      <c r="M926" s="7">
        <f>IF($A926="","",INDEX(DayNames,WEEKDAY($A926,2)))</f>
        <v/>
      </c>
      <c r="N926" s="7">
        <f>IF($A926="","",IF(AND($G926="نعم",$H926="نعم"),INDEX(Reminders,4),IF($G926="نعم",INDEX(Reminders,2),IF($H926="نعم",INDEX(Reminders,3),INDEX(Reminders,1)))))</f>
        <v/>
      </c>
      <c r="O926" s="14">
        <f>IF($A926="","",$A926-WEEKDAY($A926,1)+1)</f>
        <v/>
      </c>
      <c r="P926" s="15">
        <f>IF($A926="","",IF($J926=INDEX(Outcomes,2),1,0))</f>
        <v/>
      </c>
      <c r="Q926" s="15">
        <f>IF($A926="","",IF(OR($J926=INDEX(Outcomes,2),$J926=INDEX(Outcomes,3)),1,0))</f>
        <v/>
      </c>
    </row>
    <row r="927">
      <c r="A927" s="12" t="n"/>
      <c r="B927" s="4" t="n"/>
      <c r="C927" s="4" t="n"/>
      <c r="D927" s="4" t="n"/>
      <c r="E927" s="4" t="n"/>
      <c r="F927" s="4" t="n"/>
      <c r="G927" s="4" t="n"/>
      <c r="H927" s="4" t="n"/>
      <c r="I927" s="4" t="n"/>
      <c r="J927" s="4" t="n"/>
      <c r="K927" s="12" t="n"/>
      <c r="L927" s="13" t="n"/>
      <c r="M927" s="7">
        <f>IF($A927="","",INDEX(DayNames,WEEKDAY($A927,2)))</f>
        <v/>
      </c>
      <c r="N927" s="7">
        <f>IF($A927="","",IF(AND($G927="نعم",$H927="نعم"),INDEX(Reminders,4),IF($G927="نعم",INDEX(Reminders,2),IF($H927="نعم",INDEX(Reminders,3),INDEX(Reminders,1)))))</f>
        <v/>
      </c>
      <c r="O927" s="14">
        <f>IF($A927="","",$A927-WEEKDAY($A927,1)+1)</f>
        <v/>
      </c>
      <c r="P927" s="15">
        <f>IF($A927="","",IF($J927=INDEX(Outcomes,2),1,0))</f>
        <v/>
      </c>
      <c r="Q927" s="15">
        <f>IF($A927="","",IF(OR($J927=INDEX(Outcomes,2),$J927=INDEX(Outcomes,3)),1,0))</f>
        <v/>
      </c>
    </row>
    <row r="928">
      <c r="A928" s="12" t="n"/>
      <c r="B928" s="4" t="n"/>
      <c r="C928" s="4" t="n"/>
      <c r="D928" s="4" t="n"/>
      <c r="E928" s="4" t="n"/>
      <c r="F928" s="4" t="n"/>
      <c r="G928" s="4" t="n"/>
      <c r="H928" s="4" t="n"/>
      <c r="I928" s="4" t="n"/>
      <c r="J928" s="4" t="n"/>
      <c r="K928" s="12" t="n"/>
      <c r="L928" s="13" t="n"/>
      <c r="M928" s="7">
        <f>IF($A928="","",INDEX(DayNames,WEEKDAY($A928,2)))</f>
        <v/>
      </c>
      <c r="N928" s="7">
        <f>IF($A928="","",IF(AND($G928="نعم",$H928="نعم"),INDEX(Reminders,4),IF($G928="نعم",INDEX(Reminders,2),IF($H928="نعم",INDEX(Reminders,3),INDEX(Reminders,1)))))</f>
        <v/>
      </c>
      <c r="O928" s="14">
        <f>IF($A928="","",$A928-WEEKDAY($A928,1)+1)</f>
        <v/>
      </c>
      <c r="P928" s="15">
        <f>IF($A928="","",IF($J928=INDEX(Outcomes,2),1,0))</f>
        <v/>
      </c>
      <c r="Q928" s="15">
        <f>IF($A928="","",IF(OR($J928=INDEX(Outcomes,2),$J928=INDEX(Outcomes,3)),1,0))</f>
        <v/>
      </c>
    </row>
    <row r="929">
      <c r="A929" s="12" t="n"/>
      <c r="B929" s="4" t="n"/>
      <c r="C929" s="4" t="n"/>
      <c r="D929" s="4" t="n"/>
      <c r="E929" s="4" t="n"/>
      <c r="F929" s="4" t="n"/>
      <c r="G929" s="4" t="n"/>
      <c r="H929" s="4" t="n"/>
      <c r="I929" s="4" t="n"/>
      <c r="J929" s="4" t="n"/>
      <c r="K929" s="12" t="n"/>
      <c r="L929" s="13" t="n"/>
      <c r="M929" s="7">
        <f>IF($A929="","",INDEX(DayNames,WEEKDAY($A929,2)))</f>
        <v/>
      </c>
      <c r="N929" s="7">
        <f>IF($A929="","",IF(AND($G929="نعم",$H929="نعم"),INDEX(Reminders,4),IF($G929="نعم",INDEX(Reminders,2),IF($H929="نعم",INDEX(Reminders,3),INDEX(Reminders,1)))))</f>
        <v/>
      </c>
      <c r="O929" s="14">
        <f>IF($A929="","",$A929-WEEKDAY($A929,1)+1)</f>
        <v/>
      </c>
      <c r="P929" s="15">
        <f>IF($A929="","",IF($J929=INDEX(Outcomes,2),1,0))</f>
        <v/>
      </c>
      <c r="Q929" s="15">
        <f>IF($A929="","",IF(OR($J929=INDEX(Outcomes,2),$J929=INDEX(Outcomes,3)),1,0))</f>
        <v/>
      </c>
    </row>
    <row r="930">
      <c r="A930" s="12" t="n"/>
      <c r="B930" s="4" t="n"/>
      <c r="C930" s="4" t="n"/>
      <c r="D930" s="4" t="n"/>
      <c r="E930" s="4" t="n"/>
      <c r="F930" s="4" t="n"/>
      <c r="G930" s="4" t="n"/>
      <c r="H930" s="4" t="n"/>
      <c r="I930" s="4" t="n"/>
      <c r="J930" s="4" t="n"/>
      <c r="K930" s="12" t="n"/>
      <c r="L930" s="13" t="n"/>
      <c r="M930" s="7">
        <f>IF($A930="","",INDEX(DayNames,WEEKDAY($A930,2)))</f>
        <v/>
      </c>
      <c r="N930" s="7">
        <f>IF($A930="","",IF(AND($G930="نعم",$H930="نعم"),INDEX(Reminders,4),IF($G930="نعم",INDEX(Reminders,2),IF($H930="نعم",INDEX(Reminders,3),INDEX(Reminders,1)))))</f>
        <v/>
      </c>
      <c r="O930" s="14">
        <f>IF($A930="","",$A930-WEEKDAY($A930,1)+1)</f>
        <v/>
      </c>
      <c r="P930" s="15">
        <f>IF($A930="","",IF($J930=INDEX(Outcomes,2),1,0))</f>
        <v/>
      </c>
      <c r="Q930" s="15">
        <f>IF($A930="","",IF(OR($J930=INDEX(Outcomes,2),$J930=INDEX(Outcomes,3)),1,0))</f>
        <v/>
      </c>
    </row>
    <row r="931">
      <c r="A931" s="12" t="n"/>
      <c r="B931" s="4" t="n"/>
      <c r="C931" s="4" t="n"/>
      <c r="D931" s="4" t="n"/>
      <c r="E931" s="4" t="n"/>
      <c r="F931" s="4" t="n"/>
      <c r="G931" s="4" t="n"/>
      <c r="H931" s="4" t="n"/>
      <c r="I931" s="4" t="n"/>
      <c r="J931" s="4" t="n"/>
      <c r="K931" s="12" t="n"/>
      <c r="L931" s="13" t="n"/>
      <c r="M931" s="7">
        <f>IF($A931="","",INDEX(DayNames,WEEKDAY($A931,2)))</f>
        <v/>
      </c>
      <c r="N931" s="7">
        <f>IF($A931="","",IF(AND($G931="نعم",$H931="نعم"),INDEX(Reminders,4),IF($G931="نعم",INDEX(Reminders,2),IF($H931="نعم",INDEX(Reminders,3),INDEX(Reminders,1)))))</f>
        <v/>
      </c>
      <c r="O931" s="14">
        <f>IF($A931="","",$A931-WEEKDAY($A931,1)+1)</f>
        <v/>
      </c>
      <c r="P931" s="15">
        <f>IF($A931="","",IF($J931=INDEX(Outcomes,2),1,0))</f>
        <v/>
      </c>
      <c r="Q931" s="15">
        <f>IF($A931="","",IF(OR($J931=INDEX(Outcomes,2),$J931=INDEX(Outcomes,3)),1,0))</f>
        <v/>
      </c>
    </row>
    <row r="932">
      <c r="A932" s="12" t="n"/>
      <c r="B932" s="4" t="n"/>
      <c r="C932" s="4" t="n"/>
      <c r="D932" s="4" t="n"/>
      <c r="E932" s="4" t="n"/>
      <c r="F932" s="4" t="n"/>
      <c r="G932" s="4" t="n"/>
      <c r="H932" s="4" t="n"/>
      <c r="I932" s="4" t="n"/>
      <c r="J932" s="4" t="n"/>
      <c r="K932" s="12" t="n"/>
      <c r="L932" s="13" t="n"/>
      <c r="M932" s="7">
        <f>IF($A932="","",INDEX(DayNames,WEEKDAY($A932,2)))</f>
        <v/>
      </c>
      <c r="N932" s="7">
        <f>IF($A932="","",IF(AND($G932="نعم",$H932="نعم"),INDEX(Reminders,4),IF($G932="نعم",INDEX(Reminders,2),IF($H932="نعم",INDEX(Reminders,3),INDEX(Reminders,1)))))</f>
        <v/>
      </c>
      <c r="O932" s="14">
        <f>IF($A932="","",$A932-WEEKDAY($A932,1)+1)</f>
        <v/>
      </c>
      <c r="P932" s="15">
        <f>IF($A932="","",IF($J932=INDEX(Outcomes,2),1,0))</f>
        <v/>
      </c>
      <c r="Q932" s="15">
        <f>IF($A932="","",IF(OR($J932=INDEX(Outcomes,2),$J932=INDEX(Outcomes,3)),1,0))</f>
        <v/>
      </c>
    </row>
    <row r="933">
      <c r="A933" s="12" t="n"/>
      <c r="B933" s="4" t="n"/>
      <c r="C933" s="4" t="n"/>
      <c r="D933" s="4" t="n"/>
      <c r="E933" s="4" t="n"/>
      <c r="F933" s="4" t="n"/>
      <c r="G933" s="4" t="n"/>
      <c r="H933" s="4" t="n"/>
      <c r="I933" s="4" t="n"/>
      <c r="J933" s="4" t="n"/>
      <c r="K933" s="12" t="n"/>
      <c r="L933" s="13" t="n"/>
      <c r="M933" s="7">
        <f>IF($A933="","",INDEX(DayNames,WEEKDAY($A933,2)))</f>
        <v/>
      </c>
      <c r="N933" s="7">
        <f>IF($A933="","",IF(AND($G933="نعم",$H933="نعم"),INDEX(Reminders,4),IF($G933="نعم",INDEX(Reminders,2),IF($H933="نعم",INDEX(Reminders,3),INDEX(Reminders,1)))))</f>
        <v/>
      </c>
      <c r="O933" s="14">
        <f>IF($A933="","",$A933-WEEKDAY($A933,1)+1)</f>
        <v/>
      </c>
      <c r="P933" s="15">
        <f>IF($A933="","",IF($J933=INDEX(Outcomes,2),1,0))</f>
        <v/>
      </c>
      <c r="Q933" s="15">
        <f>IF($A933="","",IF(OR($J933=INDEX(Outcomes,2),$J933=INDEX(Outcomes,3)),1,0))</f>
        <v/>
      </c>
    </row>
    <row r="934">
      <c r="A934" s="12" t="n"/>
      <c r="B934" s="4" t="n"/>
      <c r="C934" s="4" t="n"/>
      <c r="D934" s="4" t="n"/>
      <c r="E934" s="4" t="n"/>
      <c r="F934" s="4" t="n"/>
      <c r="G934" s="4" t="n"/>
      <c r="H934" s="4" t="n"/>
      <c r="I934" s="4" t="n"/>
      <c r="J934" s="4" t="n"/>
      <c r="K934" s="12" t="n"/>
      <c r="L934" s="13" t="n"/>
      <c r="M934" s="7">
        <f>IF($A934="","",INDEX(DayNames,WEEKDAY($A934,2)))</f>
        <v/>
      </c>
      <c r="N934" s="7">
        <f>IF($A934="","",IF(AND($G934="نعم",$H934="نعم"),INDEX(Reminders,4),IF($G934="نعم",INDEX(Reminders,2),IF($H934="نعم",INDEX(Reminders,3),INDEX(Reminders,1)))))</f>
        <v/>
      </c>
      <c r="O934" s="14">
        <f>IF($A934="","",$A934-WEEKDAY($A934,1)+1)</f>
        <v/>
      </c>
      <c r="P934" s="15">
        <f>IF($A934="","",IF($J934=INDEX(Outcomes,2),1,0))</f>
        <v/>
      </c>
      <c r="Q934" s="15">
        <f>IF($A934="","",IF(OR($J934=INDEX(Outcomes,2),$J934=INDEX(Outcomes,3)),1,0))</f>
        <v/>
      </c>
    </row>
    <row r="935">
      <c r="A935" s="12" t="n"/>
      <c r="B935" s="4" t="n"/>
      <c r="C935" s="4" t="n"/>
      <c r="D935" s="4" t="n"/>
      <c r="E935" s="4" t="n"/>
      <c r="F935" s="4" t="n"/>
      <c r="G935" s="4" t="n"/>
      <c r="H935" s="4" t="n"/>
      <c r="I935" s="4" t="n"/>
      <c r="J935" s="4" t="n"/>
      <c r="K935" s="12" t="n"/>
      <c r="L935" s="13" t="n"/>
      <c r="M935" s="7">
        <f>IF($A935="","",INDEX(DayNames,WEEKDAY($A935,2)))</f>
        <v/>
      </c>
      <c r="N935" s="7">
        <f>IF($A935="","",IF(AND($G935="نعم",$H935="نعم"),INDEX(Reminders,4),IF($G935="نعم",INDEX(Reminders,2),IF($H935="نعم",INDEX(Reminders,3),INDEX(Reminders,1)))))</f>
        <v/>
      </c>
      <c r="O935" s="14">
        <f>IF($A935="","",$A935-WEEKDAY($A935,1)+1)</f>
        <v/>
      </c>
      <c r="P935" s="15">
        <f>IF($A935="","",IF($J935=INDEX(Outcomes,2),1,0))</f>
        <v/>
      </c>
      <c r="Q935" s="15">
        <f>IF($A935="","",IF(OR($J935=INDEX(Outcomes,2),$J935=INDEX(Outcomes,3)),1,0))</f>
        <v/>
      </c>
    </row>
    <row r="936">
      <c r="A936" s="12" t="n"/>
      <c r="B936" s="4" t="n"/>
      <c r="C936" s="4" t="n"/>
      <c r="D936" s="4" t="n"/>
      <c r="E936" s="4" t="n"/>
      <c r="F936" s="4" t="n"/>
      <c r="G936" s="4" t="n"/>
      <c r="H936" s="4" t="n"/>
      <c r="I936" s="4" t="n"/>
      <c r="J936" s="4" t="n"/>
      <c r="K936" s="12" t="n"/>
      <c r="L936" s="13" t="n"/>
      <c r="M936" s="7">
        <f>IF($A936="","",INDEX(DayNames,WEEKDAY($A936,2)))</f>
        <v/>
      </c>
      <c r="N936" s="7">
        <f>IF($A936="","",IF(AND($G936="نعم",$H936="نعم"),INDEX(Reminders,4),IF($G936="نعم",INDEX(Reminders,2),IF($H936="نعم",INDEX(Reminders,3),INDEX(Reminders,1)))))</f>
        <v/>
      </c>
      <c r="O936" s="14">
        <f>IF($A936="","",$A936-WEEKDAY($A936,1)+1)</f>
        <v/>
      </c>
      <c r="P936" s="15">
        <f>IF($A936="","",IF($J936=INDEX(Outcomes,2),1,0))</f>
        <v/>
      </c>
      <c r="Q936" s="15">
        <f>IF($A936="","",IF(OR($J936=INDEX(Outcomes,2),$J936=INDEX(Outcomes,3)),1,0))</f>
        <v/>
      </c>
    </row>
    <row r="937">
      <c r="A937" s="12" t="n"/>
      <c r="B937" s="4" t="n"/>
      <c r="C937" s="4" t="n"/>
      <c r="D937" s="4" t="n"/>
      <c r="E937" s="4" t="n"/>
      <c r="F937" s="4" t="n"/>
      <c r="G937" s="4" t="n"/>
      <c r="H937" s="4" t="n"/>
      <c r="I937" s="4" t="n"/>
      <c r="J937" s="4" t="n"/>
      <c r="K937" s="12" t="n"/>
      <c r="L937" s="13" t="n"/>
      <c r="M937" s="7">
        <f>IF($A937="","",INDEX(DayNames,WEEKDAY($A937,2)))</f>
        <v/>
      </c>
      <c r="N937" s="7">
        <f>IF($A937="","",IF(AND($G937="نعم",$H937="نعم"),INDEX(Reminders,4),IF($G937="نعم",INDEX(Reminders,2),IF($H937="نعم",INDEX(Reminders,3),INDEX(Reminders,1)))))</f>
        <v/>
      </c>
      <c r="O937" s="14">
        <f>IF($A937="","",$A937-WEEKDAY($A937,1)+1)</f>
        <v/>
      </c>
      <c r="P937" s="15">
        <f>IF($A937="","",IF($J937=INDEX(Outcomes,2),1,0))</f>
        <v/>
      </c>
      <c r="Q937" s="15">
        <f>IF($A937="","",IF(OR($J937=INDEX(Outcomes,2),$J937=INDEX(Outcomes,3)),1,0))</f>
        <v/>
      </c>
    </row>
    <row r="938">
      <c r="A938" s="12" t="n"/>
      <c r="B938" s="4" t="n"/>
      <c r="C938" s="4" t="n"/>
      <c r="D938" s="4" t="n"/>
      <c r="E938" s="4" t="n"/>
      <c r="F938" s="4" t="n"/>
      <c r="G938" s="4" t="n"/>
      <c r="H938" s="4" t="n"/>
      <c r="I938" s="4" t="n"/>
      <c r="J938" s="4" t="n"/>
      <c r="K938" s="12" t="n"/>
      <c r="L938" s="13" t="n"/>
      <c r="M938" s="7">
        <f>IF($A938="","",INDEX(DayNames,WEEKDAY($A938,2)))</f>
        <v/>
      </c>
      <c r="N938" s="7">
        <f>IF($A938="","",IF(AND($G938="نعم",$H938="نعم"),INDEX(Reminders,4),IF($G938="نعم",INDEX(Reminders,2),IF($H938="نعم",INDEX(Reminders,3),INDEX(Reminders,1)))))</f>
        <v/>
      </c>
      <c r="O938" s="14">
        <f>IF($A938="","",$A938-WEEKDAY($A938,1)+1)</f>
        <v/>
      </c>
      <c r="P938" s="15">
        <f>IF($A938="","",IF($J938=INDEX(Outcomes,2),1,0))</f>
        <v/>
      </c>
      <c r="Q938" s="15">
        <f>IF($A938="","",IF(OR($J938=INDEX(Outcomes,2),$J938=INDEX(Outcomes,3)),1,0))</f>
        <v/>
      </c>
    </row>
    <row r="939">
      <c r="A939" s="12" t="n"/>
      <c r="B939" s="4" t="n"/>
      <c r="C939" s="4" t="n"/>
      <c r="D939" s="4" t="n"/>
      <c r="E939" s="4" t="n"/>
      <c r="F939" s="4" t="n"/>
      <c r="G939" s="4" t="n"/>
      <c r="H939" s="4" t="n"/>
      <c r="I939" s="4" t="n"/>
      <c r="J939" s="4" t="n"/>
      <c r="K939" s="12" t="n"/>
      <c r="L939" s="13" t="n"/>
      <c r="M939" s="7">
        <f>IF($A939="","",INDEX(DayNames,WEEKDAY($A939,2)))</f>
        <v/>
      </c>
      <c r="N939" s="7">
        <f>IF($A939="","",IF(AND($G939="نعم",$H939="نعم"),INDEX(Reminders,4),IF($G939="نعم",INDEX(Reminders,2),IF($H939="نعم",INDEX(Reminders,3),INDEX(Reminders,1)))))</f>
        <v/>
      </c>
      <c r="O939" s="14">
        <f>IF($A939="","",$A939-WEEKDAY($A939,1)+1)</f>
        <v/>
      </c>
      <c r="P939" s="15">
        <f>IF($A939="","",IF($J939=INDEX(Outcomes,2),1,0))</f>
        <v/>
      </c>
      <c r="Q939" s="15">
        <f>IF($A939="","",IF(OR($J939=INDEX(Outcomes,2),$J939=INDEX(Outcomes,3)),1,0))</f>
        <v/>
      </c>
    </row>
    <row r="940">
      <c r="A940" s="12" t="n"/>
      <c r="B940" s="4" t="n"/>
      <c r="C940" s="4" t="n"/>
      <c r="D940" s="4" t="n"/>
      <c r="E940" s="4" t="n"/>
      <c r="F940" s="4" t="n"/>
      <c r="G940" s="4" t="n"/>
      <c r="H940" s="4" t="n"/>
      <c r="I940" s="4" t="n"/>
      <c r="J940" s="4" t="n"/>
      <c r="K940" s="12" t="n"/>
      <c r="L940" s="13" t="n"/>
      <c r="M940" s="7">
        <f>IF($A940="","",INDEX(DayNames,WEEKDAY($A940,2)))</f>
        <v/>
      </c>
      <c r="N940" s="7">
        <f>IF($A940="","",IF(AND($G940="نعم",$H940="نعم"),INDEX(Reminders,4),IF($G940="نعم",INDEX(Reminders,2),IF($H940="نعم",INDEX(Reminders,3),INDEX(Reminders,1)))))</f>
        <v/>
      </c>
      <c r="O940" s="14">
        <f>IF($A940="","",$A940-WEEKDAY($A940,1)+1)</f>
        <v/>
      </c>
      <c r="P940" s="15">
        <f>IF($A940="","",IF($J940=INDEX(Outcomes,2),1,0))</f>
        <v/>
      </c>
      <c r="Q940" s="15">
        <f>IF($A940="","",IF(OR($J940=INDEX(Outcomes,2),$J940=INDEX(Outcomes,3)),1,0))</f>
        <v/>
      </c>
    </row>
    <row r="941">
      <c r="A941" s="12" t="n"/>
      <c r="B941" s="4" t="n"/>
      <c r="C941" s="4" t="n"/>
      <c r="D941" s="4" t="n"/>
      <c r="E941" s="4" t="n"/>
      <c r="F941" s="4" t="n"/>
      <c r="G941" s="4" t="n"/>
      <c r="H941" s="4" t="n"/>
      <c r="I941" s="4" t="n"/>
      <c r="J941" s="4" t="n"/>
      <c r="K941" s="12" t="n"/>
      <c r="L941" s="13" t="n"/>
      <c r="M941" s="7">
        <f>IF($A941="","",INDEX(DayNames,WEEKDAY($A941,2)))</f>
        <v/>
      </c>
      <c r="N941" s="7">
        <f>IF($A941="","",IF(AND($G941="نعم",$H941="نعم"),INDEX(Reminders,4),IF($G941="نعم",INDEX(Reminders,2),IF($H941="نعم",INDEX(Reminders,3),INDEX(Reminders,1)))))</f>
        <v/>
      </c>
      <c r="O941" s="14">
        <f>IF($A941="","",$A941-WEEKDAY($A941,1)+1)</f>
        <v/>
      </c>
      <c r="P941" s="15">
        <f>IF($A941="","",IF($J941=INDEX(Outcomes,2),1,0))</f>
        <v/>
      </c>
      <c r="Q941" s="15">
        <f>IF($A941="","",IF(OR($J941=INDEX(Outcomes,2),$J941=INDEX(Outcomes,3)),1,0))</f>
        <v/>
      </c>
    </row>
    <row r="942">
      <c r="A942" s="12" t="n"/>
      <c r="B942" s="4" t="n"/>
      <c r="C942" s="4" t="n"/>
      <c r="D942" s="4" t="n"/>
      <c r="E942" s="4" t="n"/>
      <c r="F942" s="4" t="n"/>
      <c r="G942" s="4" t="n"/>
      <c r="H942" s="4" t="n"/>
      <c r="I942" s="4" t="n"/>
      <c r="J942" s="4" t="n"/>
      <c r="K942" s="12" t="n"/>
      <c r="L942" s="13" t="n"/>
      <c r="M942" s="7">
        <f>IF($A942="","",INDEX(DayNames,WEEKDAY($A942,2)))</f>
        <v/>
      </c>
      <c r="N942" s="7">
        <f>IF($A942="","",IF(AND($G942="نعم",$H942="نعم"),INDEX(Reminders,4),IF($G942="نعم",INDEX(Reminders,2),IF($H942="نعم",INDEX(Reminders,3),INDEX(Reminders,1)))))</f>
        <v/>
      </c>
      <c r="O942" s="14">
        <f>IF($A942="","",$A942-WEEKDAY($A942,1)+1)</f>
        <v/>
      </c>
      <c r="P942" s="15">
        <f>IF($A942="","",IF($J942=INDEX(Outcomes,2),1,0))</f>
        <v/>
      </c>
      <c r="Q942" s="15">
        <f>IF($A942="","",IF(OR($J942=INDEX(Outcomes,2),$J942=INDEX(Outcomes,3)),1,0))</f>
        <v/>
      </c>
    </row>
    <row r="943">
      <c r="A943" s="12" t="n"/>
      <c r="B943" s="4" t="n"/>
      <c r="C943" s="4" t="n"/>
      <c r="D943" s="4" t="n"/>
      <c r="E943" s="4" t="n"/>
      <c r="F943" s="4" t="n"/>
      <c r="G943" s="4" t="n"/>
      <c r="H943" s="4" t="n"/>
      <c r="I943" s="4" t="n"/>
      <c r="J943" s="4" t="n"/>
      <c r="K943" s="12" t="n"/>
      <c r="L943" s="13" t="n"/>
      <c r="M943" s="7">
        <f>IF($A943="","",INDEX(DayNames,WEEKDAY($A943,2)))</f>
        <v/>
      </c>
      <c r="N943" s="7">
        <f>IF($A943="","",IF(AND($G943="نعم",$H943="نعم"),INDEX(Reminders,4),IF($G943="نعم",INDEX(Reminders,2),IF($H943="نعم",INDEX(Reminders,3),INDEX(Reminders,1)))))</f>
        <v/>
      </c>
      <c r="O943" s="14">
        <f>IF($A943="","",$A943-WEEKDAY($A943,1)+1)</f>
        <v/>
      </c>
      <c r="P943" s="15">
        <f>IF($A943="","",IF($J943=INDEX(Outcomes,2),1,0))</f>
        <v/>
      </c>
      <c r="Q943" s="15">
        <f>IF($A943="","",IF(OR($J943=INDEX(Outcomes,2),$J943=INDEX(Outcomes,3)),1,0))</f>
        <v/>
      </c>
    </row>
    <row r="944">
      <c r="A944" s="12" t="n"/>
      <c r="B944" s="4" t="n"/>
      <c r="C944" s="4" t="n"/>
      <c r="D944" s="4" t="n"/>
      <c r="E944" s="4" t="n"/>
      <c r="F944" s="4" t="n"/>
      <c r="G944" s="4" t="n"/>
      <c r="H944" s="4" t="n"/>
      <c r="I944" s="4" t="n"/>
      <c r="J944" s="4" t="n"/>
      <c r="K944" s="12" t="n"/>
      <c r="L944" s="13" t="n"/>
      <c r="M944" s="7">
        <f>IF($A944="","",INDEX(DayNames,WEEKDAY($A944,2)))</f>
        <v/>
      </c>
      <c r="N944" s="7">
        <f>IF($A944="","",IF(AND($G944="نعم",$H944="نعم"),INDEX(Reminders,4),IF($G944="نعم",INDEX(Reminders,2),IF($H944="نعم",INDEX(Reminders,3),INDEX(Reminders,1)))))</f>
        <v/>
      </c>
      <c r="O944" s="14">
        <f>IF($A944="","",$A944-WEEKDAY($A944,1)+1)</f>
        <v/>
      </c>
      <c r="P944" s="15">
        <f>IF($A944="","",IF($J944=INDEX(Outcomes,2),1,0))</f>
        <v/>
      </c>
      <c r="Q944" s="15">
        <f>IF($A944="","",IF(OR($J944=INDEX(Outcomes,2),$J944=INDEX(Outcomes,3)),1,0))</f>
        <v/>
      </c>
    </row>
    <row r="945">
      <c r="A945" s="12" t="n"/>
      <c r="B945" s="4" t="n"/>
      <c r="C945" s="4" t="n"/>
      <c r="D945" s="4" t="n"/>
      <c r="E945" s="4" t="n"/>
      <c r="F945" s="4" t="n"/>
      <c r="G945" s="4" t="n"/>
      <c r="H945" s="4" t="n"/>
      <c r="I945" s="4" t="n"/>
      <c r="J945" s="4" t="n"/>
      <c r="K945" s="12" t="n"/>
      <c r="L945" s="13" t="n"/>
      <c r="M945" s="7">
        <f>IF($A945="","",INDEX(DayNames,WEEKDAY($A945,2)))</f>
        <v/>
      </c>
      <c r="N945" s="7">
        <f>IF($A945="","",IF(AND($G945="نعم",$H945="نعم"),INDEX(Reminders,4),IF($G945="نعم",INDEX(Reminders,2),IF($H945="نعم",INDEX(Reminders,3),INDEX(Reminders,1)))))</f>
        <v/>
      </c>
      <c r="O945" s="14">
        <f>IF($A945="","",$A945-WEEKDAY($A945,1)+1)</f>
        <v/>
      </c>
      <c r="P945" s="15">
        <f>IF($A945="","",IF($J945=INDEX(Outcomes,2),1,0))</f>
        <v/>
      </c>
      <c r="Q945" s="15">
        <f>IF($A945="","",IF(OR($J945=INDEX(Outcomes,2),$J945=INDEX(Outcomes,3)),1,0))</f>
        <v/>
      </c>
    </row>
    <row r="946">
      <c r="A946" s="12" t="n"/>
      <c r="B946" s="4" t="n"/>
      <c r="C946" s="4" t="n"/>
      <c r="D946" s="4" t="n"/>
      <c r="E946" s="4" t="n"/>
      <c r="F946" s="4" t="n"/>
      <c r="G946" s="4" t="n"/>
      <c r="H946" s="4" t="n"/>
      <c r="I946" s="4" t="n"/>
      <c r="J946" s="4" t="n"/>
      <c r="K946" s="12" t="n"/>
      <c r="L946" s="13" t="n"/>
      <c r="M946" s="7">
        <f>IF($A946="","",INDEX(DayNames,WEEKDAY($A946,2)))</f>
        <v/>
      </c>
      <c r="N946" s="7">
        <f>IF($A946="","",IF(AND($G946="نعم",$H946="نعم"),INDEX(Reminders,4),IF($G946="نعم",INDEX(Reminders,2),IF($H946="نعم",INDEX(Reminders,3),INDEX(Reminders,1)))))</f>
        <v/>
      </c>
      <c r="O946" s="14">
        <f>IF($A946="","",$A946-WEEKDAY($A946,1)+1)</f>
        <v/>
      </c>
      <c r="P946" s="15">
        <f>IF($A946="","",IF($J946=INDEX(Outcomes,2),1,0))</f>
        <v/>
      </c>
      <c r="Q946" s="15">
        <f>IF($A946="","",IF(OR($J946=INDEX(Outcomes,2),$J946=INDEX(Outcomes,3)),1,0))</f>
        <v/>
      </c>
    </row>
    <row r="947">
      <c r="A947" s="12" t="n"/>
      <c r="B947" s="4" t="n"/>
      <c r="C947" s="4" t="n"/>
      <c r="D947" s="4" t="n"/>
      <c r="E947" s="4" t="n"/>
      <c r="F947" s="4" t="n"/>
      <c r="G947" s="4" t="n"/>
      <c r="H947" s="4" t="n"/>
      <c r="I947" s="4" t="n"/>
      <c r="J947" s="4" t="n"/>
      <c r="K947" s="12" t="n"/>
      <c r="L947" s="13" t="n"/>
      <c r="M947" s="7">
        <f>IF($A947="","",INDEX(DayNames,WEEKDAY($A947,2)))</f>
        <v/>
      </c>
      <c r="N947" s="7">
        <f>IF($A947="","",IF(AND($G947="نعم",$H947="نعم"),INDEX(Reminders,4),IF($G947="نعم",INDEX(Reminders,2),IF($H947="نعم",INDEX(Reminders,3),INDEX(Reminders,1)))))</f>
        <v/>
      </c>
      <c r="O947" s="14">
        <f>IF($A947="","",$A947-WEEKDAY($A947,1)+1)</f>
        <v/>
      </c>
      <c r="P947" s="15">
        <f>IF($A947="","",IF($J947=INDEX(Outcomes,2),1,0))</f>
        <v/>
      </c>
      <c r="Q947" s="15">
        <f>IF($A947="","",IF(OR($J947=INDEX(Outcomes,2),$J947=INDEX(Outcomes,3)),1,0))</f>
        <v/>
      </c>
    </row>
    <row r="948">
      <c r="A948" s="12" t="n"/>
      <c r="B948" s="4" t="n"/>
      <c r="C948" s="4" t="n"/>
      <c r="D948" s="4" t="n"/>
      <c r="E948" s="4" t="n"/>
      <c r="F948" s="4" t="n"/>
      <c r="G948" s="4" t="n"/>
      <c r="H948" s="4" t="n"/>
      <c r="I948" s="4" t="n"/>
      <c r="J948" s="4" t="n"/>
      <c r="K948" s="12" t="n"/>
      <c r="L948" s="13" t="n"/>
      <c r="M948" s="7">
        <f>IF($A948="","",INDEX(DayNames,WEEKDAY($A948,2)))</f>
        <v/>
      </c>
      <c r="N948" s="7">
        <f>IF($A948="","",IF(AND($G948="نعم",$H948="نعم"),INDEX(Reminders,4),IF($G948="نعم",INDEX(Reminders,2),IF($H948="نعم",INDEX(Reminders,3),INDEX(Reminders,1)))))</f>
        <v/>
      </c>
      <c r="O948" s="14">
        <f>IF($A948="","",$A948-WEEKDAY($A948,1)+1)</f>
        <v/>
      </c>
      <c r="P948" s="15">
        <f>IF($A948="","",IF($J948=INDEX(Outcomes,2),1,0))</f>
        <v/>
      </c>
      <c r="Q948" s="15">
        <f>IF($A948="","",IF(OR($J948=INDEX(Outcomes,2),$J948=INDEX(Outcomes,3)),1,0))</f>
        <v/>
      </c>
    </row>
    <row r="949">
      <c r="A949" s="12" t="n"/>
      <c r="B949" s="4" t="n"/>
      <c r="C949" s="4" t="n"/>
      <c r="D949" s="4" t="n"/>
      <c r="E949" s="4" t="n"/>
      <c r="F949" s="4" t="n"/>
      <c r="G949" s="4" t="n"/>
      <c r="H949" s="4" t="n"/>
      <c r="I949" s="4" t="n"/>
      <c r="J949" s="4" t="n"/>
      <c r="K949" s="12" t="n"/>
      <c r="L949" s="13" t="n"/>
      <c r="M949" s="7">
        <f>IF($A949="","",INDEX(DayNames,WEEKDAY($A949,2)))</f>
        <v/>
      </c>
      <c r="N949" s="7">
        <f>IF($A949="","",IF(AND($G949="نعم",$H949="نعم"),INDEX(Reminders,4),IF($G949="نعم",INDEX(Reminders,2),IF($H949="نعم",INDEX(Reminders,3),INDEX(Reminders,1)))))</f>
        <v/>
      </c>
      <c r="O949" s="14">
        <f>IF($A949="","",$A949-WEEKDAY($A949,1)+1)</f>
        <v/>
      </c>
      <c r="P949" s="15">
        <f>IF($A949="","",IF($J949=INDEX(Outcomes,2),1,0))</f>
        <v/>
      </c>
      <c r="Q949" s="15">
        <f>IF($A949="","",IF(OR($J949=INDEX(Outcomes,2),$J949=INDEX(Outcomes,3)),1,0))</f>
        <v/>
      </c>
    </row>
    <row r="950">
      <c r="A950" s="12" t="n"/>
      <c r="B950" s="4" t="n"/>
      <c r="C950" s="4" t="n"/>
      <c r="D950" s="4" t="n"/>
      <c r="E950" s="4" t="n"/>
      <c r="F950" s="4" t="n"/>
      <c r="G950" s="4" t="n"/>
      <c r="H950" s="4" t="n"/>
      <c r="I950" s="4" t="n"/>
      <c r="J950" s="4" t="n"/>
      <c r="K950" s="12" t="n"/>
      <c r="L950" s="13" t="n"/>
      <c r="M950" s="7">
        <f>IF($A950="","",INDEX(DayNames,WEEKDAY($A950,2)))</f>
        <v/>
      </c>
      <c r="N950" s="7">
        <f>IF($A950="","",IF(AND($G950="نعم",$H950="نعم"),INDEX(Reminders,4),IF($G950="نعم",INDEX(Reminders,2),IF($H950="نعم",INDEX(Reminders,3),INDEX(Reminders,1)))))</f>
        <v/>
      </c>
      <c r="O950" s="14">
        <f>IF($A950="","",$A950-WEEKDAY($A950,1)+1)</f>
        <v/>
      </c>
      <c r="P950" s="15">
        <f>IF($A950="","",IF($J950=INDEX(Outcomes,2),1,0))</f>
        <v/>
      </c>
      <c r="Q950" s="15">
        <f>IF($A950="","",IF(OR($J950=INDEX(Outcomes,2),$J950=INDEX(Outcomes,3)),1,0))</f>
        <v/>
      </c>
    </row>
    <row r="951">
      <c r="A951" s="12" t="n"/>
      <c r="B951" s="4" t="n"/>
      <c r="C951" s="4" t="n"/>
      <c r="D951" s="4" t="n"/>
      <c r="E951" s="4" t="n"/>
      <c r="F951" s="4" t="n"/>
      <c r="G951" s="4" t="n"/>
      <c r="H951" s="4" t="n"/>
      <c r="I951" s="4" t="n"/>
      <c r="J951" s="4" t="n"/>
      <c r="K951" s="12" t="n"/>
      <c r="L951" s="13" t="n"/>
      <c r="M951" s="7">
        <f>IF($A951="","",INDEX(DayNames,WEEKDAY($A951,2)))</f>
        <v/>
      </c>
      <c r="N951" s="7">
        <f>IF($A951="","",IF(AND($G951="نعم",$H951="نعم"),INDEX(Reminders,4),IF($G951="نعم",INDEX(Reminders,2),IF($H951="نعم",INDEX(Reminders,3),INDEX(Reminders,1)))))</f>
        <v/>
      </c>
      <c r="O951" s="14">
        <f>IF($A951="","",$A951-WEEKDAY($A951,1)+1)</f>
        <v/>
      </c>
      <c r="P951" s="15">
        <f>IF($A951="","",IF($J951=INDEX(Outcomes,2),1,0))</f>
        <v/>
      </c>
      <c r="Q951" s="15">
        <f>IF($A951="","",IF(OR($J951=INDEX(Outcomes,2),$J951=INDEX(Outcomes,3)),1,0))</f>
        <v/>
      </c>
    </row>
    <row r="952">
      <c r="A952" s="12" t="n"/>
      <c r="B952" s="4" t="n"/>
      <c r="C952" s="4" t="n"/>
      <c r="D952" s="4" t="n"/>
      <c r="E952" s="4" t="n"/>
      <c r="F952" s="4" t="n"/>
      <c r="G952" s="4" t="n"/>
      <c r="H952" s="4" t="n"/>
      <c r="I952" s="4" t="n"/>
      <c r="J952" s="4" t="n"/>
      <c r="K952" s="12" t="n"/>
      <c r="L952" s="13" t="n"/>
      <c r="M952" s="7">
        <f>IF($A952="","",INDEX(DayNames,WEEKDAY($A952,2)))</f>
        <v/>
      </c>
      <c r="N952" s="7">
        <f>IF($A952="","",IF(AND($G952="نعم",$H952="نعم"),INDEX(Reminders,4),IF($G952="نعم",INDEX(Reminders,2),IF($H952="نعم",INDEX(Reminders,3),INDEX(Reminders,1)))))</f>
        <v/>
      </c>
      <c r="O952" s="14">
        <f>IF($A952="","",$A952-WEEKDAY($A952,1)+1)</f>
        <v/>
      </c>
      <c r="P952" s="15">
        <f>IF($A952="","",IF($J952=INDEX(Outcomes,2),1,0))</f>
        <v/>
      </c>
      <c r="Q952" s="15">
        <f>IF($A952="","",IF(OR($J952=INDEX(Outcomes,2),$J952=INDEX(Outcomes,3)),1,0))</f>
        <v/>
      </c>
    </row>
    <row r="953">
      <c r="A953" s="12" t="n"/>
      <c r="B953" s="4" t="n"/>
      <c r="C953" s="4" t="n"/>
      <c r="D953" s="4" t="n"/>
      <c r="E953" s="4" t="n"/>
      <c r="F953" s="4" t="n"/>
      <c r="G953" s="4" t="n"/>
      <c r="H953" s="4" t="n"/>
      <c r="I953" s="4" t="n"/>
      <c r="J953" s="4" t="n"/>
      <c r="K953" s="12" t="n"/>
      <c r="L953" s="13" t="n"/>
      <c r="M953" s="7">
        <f>IF($A953="","",INDEX(DayNames,WEEKDAY($A953,2)))</f>
        <v/>
      </c>
      <c r="N953" s="7">
        <f>IF($A953="","",IF(AND($G953="نعم",$H953="نعم"),INDEX(Reminders,4),IF($G953="نعم",INDEX(Reminders,2),IF($H953="نعم",INDEX(Reminders,3),INDEX(Reminders,1)))))</f>
        <v/>
      </c>
      <c r="O953" s="14">
        <f>IF($A953="","",$A953-WEEKDAY($A953,1)+1)</f>
        <v/>
      </c>
      <c r="P953" s="15">
        <f>IF($A953="","",IF($J953=INDEX(Outcomes,2),1,0))</f>
        <v/>
      </c>
      <c r="Q953" s="15">
        <f>IF($A953="","",IF(OR($J953=INDEX(Outcomes,2),$J953=INDEX(Outcomes,3)),1,0))</f>
        <v/>
      </c>
    </row>
    <row r="954">
      <c r="A954" s="12" t="n"/>
      <c r="B954" s="4" t="n"/>
      <c r="C954" s="4" t="n"/>
      <c r="D954" s="4" t="n"/>
      <c r="E954" s="4" t="n"/>
      <c r="F954" s="4" t="n"/>
      <c r="G954" s="4" t="n"/>
      <c r="H954" s="4" t="n"/>
      <c r="I954" s="4" t="n"/>
      <c r="J954" s="4" t="n"/>
      <c r="K954" s="12" t="n"/>
      <c r="L954" s="13" t="n"/>
      <c r="M954" s="7">
        <f>IF($A954="","",INDEX(DayNames,WEEKDAY($A954,2)))</f>
        <v/>
      </c>
      <c r="N954" s="7">
        <f>IF($A954="","",IF(AND($G954="نعم",$H954="نعم"),INDEX(Reminders,4),IF($G954="نعم",INDEX(Reminders,2),IF($H954="نعم",INDEX(Reminders,3),INDEX(Reminders,1)))))</f>
        <v/>
      </c>
      <c r="O954" s="14">
        <f>IF($A954="","",$A954-WEEKDAY($A954,1)+1)</f>
        <v/>
      </c>
      <c r="P954" s="15">
        <f>IF($A954="","",IF($J954=INDEX(Outcomes,2),1,0))</f>
        <v/>
      </c>
      <c r="Q954" s="15">
        <f>IF($A954="","",IF(OR($J954=INDEX(Outcomes,2),$J954=INDEX(Outcomes,3)),1,0))</f>
        <v/>
      </c>
    </row>
    <row r="955">
      <c r="A955" s="12" t="n"/>
      <c r="B955" s="4" t="n"/>
      <c r="C955" s="4" t="n"/>
      <c r="D955" s="4" t="n"/>
      <c r="E955" s="4" t="n"/>
      <c r="F955" s="4" t="n"/>
      <c r="G955" s="4" t="n"/>
      <c r="H955" s="4" t="n"/>
      <c r="I955" s="4" t="n"/>
      <c r="J955" s="4" t="n"/>
      <c r="K955" s="12" t="n"/>
      <c r="L955" s="13" t="n"/>
      <c r="M955" s="7">
        <f>IF($A955="","",INDEX(DayNames,WEEKDAY($A955,2)))</f>
        <v/>
      </c>
      <c r="N955" s="7">
        <f>IF($A955="","",IF(AND($G955="نعم",$H955="نعم"),INDEX(Reminders,4),IF($G955="نعم",INDEX(Reminders,2),IF($H955="نعم",INDEX(Reminders,3),INDEX(Reminders,1)))))</f>
        <v/>
      </c>
      <c r="O955" s="14">
        <f>IF($A955="","",$A955-WEEKDAY($A955,1)+1)</f>
        <v/>
      </c>
      <c r="P955" s="15">
        <f>IF($A955="","",IF($J955=INDEX(Outcomes,2),1,0))</f>
        <v/>
      </c>
      <c r="Q955" s="15">
        <f>IF($A955="","",IF(OR($J955=INDEX(Outcomes,2),$J955=INDEX(Outcomes,3)),1,0))</f>
        <v/>
      </c>
    </row>
    <row r="956">
      <c r="A956" s="12" t="n"/>
      <c r="B956" s="4" t="n"/>
      <c r="C956" s="4" t="n"/>
      <c r="D956" s="4" t="n"/>
      <c r="E956" s="4" t="n"/>
      <c r="F956" s="4" t="n"/>
      <c r="G956" s="4" t="n"/>
      <c r="H956" s="4" t="n"/>
      <c r="I956" s="4" t="n"/>
      <c r="J956" s="4" t="n"/>
      <c r="K956" s="12" t="n"/>
      <c r="L956" s="13" t="n"/>
      <c r="M956" s="7">
        <f>IF($A956="","",INDEX(DayNames,WEEKDAY($A956,2)))</f>
        <v/>
      </c>
      <c r="N956" s="7">
        <f>IF($A956="","",IF(AND($G956="نعم",$H956="نعم"),INDEX(Reminders,4),IF($G956="نعم",INDEX(Reminders,2),IF($H956="نعم",INDEX(Reminders,3),INDEX(Reminders,1)))))</f>
        <v/>
      </c>
      <c r="O956" s="14">
        <f>IF($A956="","",$A956-WEEKDAY($A956,1)+1)</f>
        <v/>
      </c>
      <c r="P956" s="15">
        <f>IF($A956="","",IF($J956=INDEX(Outcomes,2),1,0))</f>
        <v/>
      </c>
      <c r="Q956" s="15">
        <f>IF($A956="","",IF(OR($J956=INDEX(Outcomes,2),$J956=INDEX(Outcomes,3)),1,0))</f>
        <v/>
      </c>
    </row>
    <row r="957">
      <c r="A957" s="12" t="n"/>
      <c r="B957" s="4" t="n"/>
      <c r="C957" s="4" t="n"/>
      <c r="D957" s="4" t="n"/>
      <c r="E957" s="4" t="n"/>
      <c r="F957" s="4" t="n"/>
      <c r="G957" s="4" t="n"/>
      <c r="H957" s="4" t="n"/>
      <c r="I957" s="4" t="n"/>
      <c r="J957" s="4" t="n"/>
      <c r="K957" s="12" t="n"/>
      <c r="L957" s="13" t="n"/>
      <c r="M957" s="7">
        <f>IF($A957="","",INDEX(DayNames,WEEKDAY($A957,2)))</f>
        <v/>
      </c>
      <c r="N957" s="7">
        <f>IF($A957="","",IF(AND($G957="نعم",$H957="نعم"),INDEX(Reminders,4),IF($G957="نعم",INDEX(Reminders,2),IF($H957="نعم",INDEX(Reminders,3),INDEX(Reminders,1)))))</f>
        <v/>
      </c>
      <c r="O957" s="14">
        <f>IF($A957="","",$A957-WEEKDAY($A957,1)+1)</f>
        <v/>
      </c>
      <c r="P957" s="15">
        <f>IF($A957="","",IF($J957=INDEX(Outcomes,2),1,0))</f>
        <v/>
      </c>
      <c r="Q957" s="15">
        <f>IF($A957="","",IF(OR($J957=INDEX(Outcomes,2),$J957=INDEX(Outcomes,3)),1,0))</f>
        <v/>
      </c>
    </row>
    <row r="958">
      <c r="A958" s="12" t="n"/>
      <c r="B958" s="4" t="n"/>
      <c r="C958" s="4" t="n"/>
      <c r="D958" s="4" t="n"/>
      <c r="E958" s="4" t="n"/>
      <c r="F958" s="4" t="n"/>
      <c r="G958" s="4" t="n"/>
      <c r="H958" s="4" t="n"/>
      <c r="I958" s="4" t="n"/>
      <c r="J958" s="4" t="n"/>
      <c r="K958" s="12" t="n"/>
      <c r="L958" s="13" t="n"/>
      <c r="M958" s="7">
        <f>IF($A958="","",INDEX(DayNames,WEEKDAY($A958,2)))</f>
        <v/>
      </c>
      <c r="N958" s="7">
        <f>IF($A958="","",IF(AND($G958="نعم",$H958="نعم"),INDEX(Reminders,4),IF($G958="نعم",INDEX(Reminders,2),IF($H958="نعم",INDEX(Reminders,3),INDEX(Reminders,1)))))</f>
        <v/>
      </c>
      <c r="O958" s="14">
        <f>IF($A958="","",$A958-WEEKDAY($A958,1)+1)</f>
        <v/>
      </c>
      <c r="P958" s="15">
        <f>IF($A958="","",IF($J958=INDEX(Outcomes,2),1,0))</f>
        <v/>
      </c>
      <c r="Q958" s="15">
        <f>IF($A958="","",IF(OR($J958=INDEX(Outcomes,2),$J958=INDEX(Outcomes,3)),1,0))</f>
        <v/>
      </c>
    </row>
    <row r="959">
      <c r="A959" s="12" t="n"/>
      <c r="B959" s="4" t="n"/>
      <c r="C959" s="4" t="n"/>
      <c r="D959" s="4" t="n"/>
      <c r="E959" s="4" t="n"/>
      <c r="F959" s="4" t="n"/>
      <c r="G959" s="4" t="n"/>
      <c r="H959" s="4" t="n"/>
      <c r="I959" s="4" t="n"/>
      <c r="J959" s="4" t="n"/>
      <c r="K959" s="12" t="n"/>
      <c r="L959" s="13" t="n"/>
      <c r="M959" s="7">
        <f>IF($A959="","",INDEX(DayNames,WEEKDAY($A959,2)))</f>
        <v/>
      </c>
      <c r="N959" s="7">
        <f>IF($A959="","",IF(AND($G959="نعم",$H959="نعم"),INDEX(Reminders,4),IF($G959="نعم",INDEX(Reminders,2),IF($H959="نعم",INDEX(Reminders,3),INDEX(Reminders,1)))))</f>
        <v/>
      </c>
      <c r="O959" s="14">
        <f>IF($A959="","",$A959-WEEKDAY($A959,1)+1)</f>
        <v/>
      </c>
      <c r="P959" s="15">
        <f>IF($A959="","",IF($J959=INDEX(Outcomes,2),1,0))</f>
        <v/>
      </c>
      <c r="Q959" s="15">
        <f>IF($A959="","",IF(OR($J959=INDEX(Outcomes,2),$J959=INDEX(Outcomes,3)),1,0))</f>
        <v/>
      </c>
    </row>
    <row r="960">
      <c r="A960" s="12" t="n"/>
      <c r="B960" s="4" t="n"/>
      <c r="C960" s="4" t="n"/>
      <c r="D960" s="4" t="n"/>
      <c r="E960" s="4" t="n"/>
      <c r="F960" s="4" t="n"/>
      <c r="G960" s="4" t="n"/>
      <c r="H960" s="4" t="n"/>
      <c r="I960" s="4" t="n"/>
      <c r="J960" s="4" t="n"/>
      <c r="K960" s="12" t="n"/>
      <c r="L960" s="13" t="n"/>
      <c r="M960" s="7">
        <f>IF($A960="","",INDEX(DayNames,WEEKDAY($A960,2)))</f>
        <v/>
      </c>
      <c r="N960" s="7">
        <f>IF($A960="","",IF(AND($G960="نعم",$H960="نعم"),INDEX(Reminders,4),IF($G960="نعم",INDEX(Reminders,2),IF($H960="نعم",INDEX(Reminders,3),INDEX(Reminders,1)))))</f>
        <v/>
      </c>
      <c r="O960" s="14">
        <f>IF($A960="","",$A960-WEEKDAY($A960,1)+1)</f>
        <v/>
      </c>
      <c r="P960" s="15">
        <f>IF($A960="","",IF($J960=INDEX(Outcomes,2),1,0))</f>
        <v/>
      </c>
      <c r="Q960" s="15">
        <f>IF($A960="","",IF(OR($J960=INDEX(Outcomes,2),$J960=INDEX(Outcomes,3)),1,0))</f>
        <v/>
      </c>
    </row>
    <row r="961">
      <c r="A961" s="12" t="n"/>
      <c r="B961" s="4" t="n"/>
      <c r="C961" s="4" t="n"/>
      <c r="D961" s="4" t="n"/>
      <c r="E961" s="4" t="n"/>
      <c r="F961" s="4" t="n"/>
      <c r="G961" s="4" t="n"/>
      <c r="H961" s="4" t="n"/>
      <c r="I961" s="4" t="n"/>
      <c r="J961" s="4" t="n"/>
      <c r="K961" s="12" t="n"/>
      <c r="L961" s="13" t="n"/>
      <c r="M961" s="7">
        <f>IF($A961="","",INDEX(DayNames,WEEKDAY($A961,2)))</f>
        <v/>
      </c>
      <c r="N961" s="7">
        <f>IF($A961="","",IF(AND($G961="نعم",$H961="نعم"),INDEX(Reminders,4),IF($G961="نعم",INDEX(Reminders,2),IF($H961="نعم",INDEX(Reminders,3),INDEX(Reminders,1)))))</f>
        <v/>
      </c>
      <c r="O961" s="14">
        <f>IF($A961="","",$A961-WEEKDAY($A961,1)+1)</f>
        <v/>
      </c>
      <c r="P961" s="15">
        <f>IF($A961="","",IF($J961=INDEX(Outcomes,2),1,0))</f>
        <v/>
      </c>
      <c r="Q961" s="15">
        <f>IF($A961="","",IF(OR($J961=INDEX(Outcomes,2),$J961=INDEX(Outcomes,3)),1,0))</f>
        <v/>
      </c>
    </row>
    <row r="962">
      <c r="A962" s="12" t="n"/>
      <c r="B962" s="4" t="n"/>
      <c r="C962" s="4" t="n"/>
      <c r="D962" s="4" t="n"/>
      <c r="E962" s="4" t="n"/>
      <c r="F962" s="4" t="n"/>
      <c r="G962" s="4" t="n"/>
      <c r="H962" s="4" t="n"/>
      <c r="I962" s="4" t="n"/>
      <c r="J962" s="4" t="n"/>
      <c r="K962" s="12" t="n"/>
      <c r="L962" s="13" t="n"/>
      <c r="M962" s="7">
        <f>IF($A962="","",INDEX(DayNames,WEEKDAY($A962,2)))</f>
        <v/>
      </c>
      <c r="N962" s="7">
        <f>IF($A962="","",IF(AND($G962="نعم",$H962="نعم"),INDEX(Reminders,4),IF($G962="نعم",INDEX(Reminders,2),IF($H962="نعم",INDEX(Reminders,3),INDEX(Reminders,1)))))</f>
        <v/>
      </c>
      <c r="O962" s="14">
        <f>IF($A962="","",$A962-WEEKDAY($A962,1)+1)</f>
        <v/>
      </c>
      <c r="P962" s="15">
        <f>IF($A962="","",IF($J962=INDEX(Outcomes,2),1,0))</f>
        <v/>
      </c>
      <c r="Q962" s="15">
        <f>IF($A962="","",IF(OR($J962=INDEX(Outcomes,2),$J962=INDEX(Outcomes,3)),1,0))</f>
        <v/>
      </c>
    </row>
    <row r="963">
      <c r="A963" s="12" t="n"/>
      <c r="B963" s="4" t="n"/>
      <c r="C963" s="4" t="n"/>
      <c r="D963" s="4" t="n"/>
      <c r="E963" s="4" t="n"/>
      <c r="F963" s="4" t="n"/>
      <c r="G963" s="4" t="n"/>
      <c r="H963" s="4" t="n"/>
      <c r="I963" s="4" t="n"/>
      <c r="J963" s="4" t="n"/>
      <c r="K963" s="12" t="n"/>
      <c r="L963" s="13" t="n"/>
      <c r="M963" s="7">
        <f>IF($A963="","",INDEX(DayNames,WEEKDAY($A963,2)))</f>
        <v/>
      </c>
      <c r="N963" s="7">
        <f>IF($A963="","",IF(AND($G963="نعم",$H963="نعم"),INDEX(Reminders,4),IF($G963="نعم",INDEX(Reminders,2),IF($H963="نعم",INDEX(Reminders,3),INDEX(Reminders,1)))))</f>
        <v/>
      </c>
      <c r="O963" s="14">
        <f>IF($A963="","",$A963-WEEKDAY($A963,1)+1)</f>
        <v/>
      </c>
      <c r="P963" s="15">
        <f>IF($A963="","",IF($J963=INDEX(Outcomes,2),1,0))</f>
        <v/>
      </c>
      <c r="Q963" s="15">
        <f>IF($A963="","",IF(OR($J963=INDEX(Outcomes,2),$J963=INDEX(Outcomes,3)),1,0))</f>
        <v/>
      </c>
    </row>
    <row r="964">
      <c r="A964" s="12" t="n"/>
      <c r="B964" s="4" t="n"/>
      <c r="C964" s="4" t="n"/>
      <c r="D964" s="4" t="n"/>
      <c r="E964" s="4" t="n"/>
      <c r="F964" s="4" t="n"/>
      <c r="G964" s="4" t="n"/>
      <c r="H964" s="4" t="n"/>
      <c r="I964" s="4" t="n"/>
      <c r="J964" s="4" t="n"/>
      <c r="K964" s="12" t="n"/>
      <c r="L964" s="13" t="n"/>
      <c r="M964" s="7">
        <f>IF($A964="","",INDEX(DayNames,WEEKDAY($A964,2)))</f>
        <v/>
      </c>
      <c r="N964" s="7">
        <f>IF($A964="","",IF(AND($G964="نعم",$H964="نعم"),INDEX(Reminders,4),IF($G964="نعم",INDEX(Reminders,2),IF($H964="نعم",INDEX(Reminders,3),INDEX(Reminders,1)))))</f>
        <v/>
      </c>
      <c r="O964" s="14">
        <f>IF($A964="","",$A964-WEEKDAY($A964,1)+1)</f>
        <v/>
      </c>
      <c r="P964" s="15">
        <f>IF($A964="","",IF($J964=INDEX(Outcomes,2),1,0))</f>
        <v/>
      </c>
      <c r="Q964" s="15">
        <f>IF($A964="","",IF(OR($J964=INDEX(Outcomes,2),$J964=INDEX(Outcomes,3)),1,0))</f>
        <v/>
      </c>
    </row>
    <row r="965">
      <c r="A965" s="12" t="n"/>
      <c r="B965" s="4" t="n"/>
      <c r="C965" s="4" t="n"/>
      <c r="D965" s="4" t="n"/>
      <c r="E965" s="4" t="n"/>
      <c r="F965" s="4" t="n"/>
      <c r="G965" s="4" t="n"/>
      <c r="H965" s="4" t="n"/>
      <c r="I965" s="4" t="n"/>
      <c r="J965" s="4" t="n"/>
      <c r="K965" s="12" t="n"/>
      <c r="L965" s="13" t="n"/>
      <c r="M965" s="7">
        <f>IF($A965="","",INDEX(DayNames,WEEKDAY($A965,2)))</f>
        <v/>
      </c>
      <c r="N965" s="7">
        <f>IF($A965="","",IF(AND($G965="نعم",$H965="نعم"),INDEX(Reminders,4),IF($G965="نعم",INDEX(Reminders,2),IF($H965="نعم",INDEX(Reminders,3),INDEX(Reminders,1)))))</f>
        <v/>
      </c>
      <c r="O965" s="14">
        <f>IF($A965="","",$A965-WEEKDAY($A965,1)+1)</f>
        <v/>
      </c>
      <c r="P965" s="15">
        <f>IF($A965="","",IF($J965=INDEX(Outcomes,2),1,0))</f>
        <v/>
      </c>
      <c r="Q965" s="15">
        <f>IF($A965="","",IF(OR($J965=INDEX(Outcomes,2),$J965=INDEX(Outcomes,3)),1,0))</f>
        <v/>
      </c>
    </row>
    <row r="966">
      <c r="A966" s="12" t="n"/>
      <c r="B966" s="4" t="n"/>
      <c r="C966" s="4" t="n"/>
      <c r="D966" s="4" t="n"/>
      <c r="E966" s="4" t="n"/>
      <c r="F966" s="4" t="n"/>
      <c r="G966" s="4" t="n"/>
      <c r="H966" s="4" t="n"/>
      <c r="I966" s="4" t="n"/>
      <c r="J966" s="4" t="n"/>
      <c r="K966" s="12" t="n"/>
      <c r="L966" s="13" t="n"/>
      <c r="M966" s="7">
        <f>IF($A966="","",INDEX(DayNames,WEEKDAY($A966,2)))</f>
        <v/>
      </c>
      <c r="N966" s="7">
        <f>IF($A966="","",IF(AND($G966="نعم",$H966="نعم"),INDEX(Reminders,4),IF($G966="نعم",INDEX(Reminders,2),IF($H966="نعم",INDEX(Reminders,3),INDEX(Reminders,1)))))</f>
        <v/>
      </c>
      <c r="O966" s="14">
        <f>IF($A966="","",$A966-WEEKDAY($A966,1)+1)</f>
        <v/>
      </c>
      <c r="P966" s="15">
        <f>IF($A966="","",IF($J966=INDEX(Outcomes,2),1,0))</f>
        <v/>
      </c>
      <c r="Q966" s="15">
        <f>IF($A966="","",IF(OR($J966=INDEX(Outcomes,2),$J966=INDEX(Outcomes,3)),1,0))</f>
        <v/>
      </c>
    </row>
    <row r="967">
      <c r="A967" s="12" t="n"/>
      <c r="B967" s="4" t="n"/>
      <c r="C967" s="4" t="n"/>
      <c r="D967" s="4" t="n"/>
      <c r="E967" s="4" t="n"/>
      <c r="F967" s="4" t="n"/>
      <c r="G967" s="4" t="n"/>
      <c r="H967" s="4" t="n"/>
      <c r="I967" s="4" t="n"/>
      <c r="J967" s="4" t="n"/>
      <c r="K967" s="12" t="n"/>
      <c r="L967" s="13" t="n"/>
      <c r="M967" s="7">
        <f>IF($A967="","",INDEX(DayNames,WEEKDAY($A967,2)))</f>
        <v/>
      </c>
      <c r="N967" s="7">
        <f>IF($A967="","",IF(AND($G967="نعم",$H967="نعم"),INDEX(Reminders,4),IF($G967="نعم",INDEX(Reminders,2),IF($H967="نعم",INDEX(Reminders,3),INDEX(Reminders,1)))))</f>
        <v/>
      </c>
      <c r="O967" s="14">
        <f>IF($A967="","",$A967-WEEKDAY($A967,1)+1)</f>
        <v/>
      </c>
      <c r="P967" s="15">
        <f>IF($A967="","",IF($J967=INDEX(Outcomes,2),1,0))</f>
        <v/>
      </c>
      <c r="Q967" s="15">
        <f>IF($A967="","",IF(OR($J967=INDEX(Outcomes,2),$J967=INDEX(Outcomes,3)),1,0))</f>
        <v/>
      </c>
    </row>
    <row r="968">
      <c r="A968" s="12" t="n"/>
      <c r="B968" s="4" t="n"/>
      <c r="C968" s="4" t="n"/>
      <c r="D968" s="4" t="n"/>
      <c r="E968" s="4" t="n"/>
      <c r="F968" s="4" t="n"/>
      <c r="G968" s="4" t="n"/>
      <c r="H968" s="4" t="n"/>
      <c r="I968" s="4" t="n"/>
      <c r="J968" s="4" t="n"/>
      <c r="K968" s="12" t="n"/>
      <c r="L968" s="13" t="n"/>
      <c r="M968" s="7">
        <f>IF($A968="","",INDEX(DayNames,WEEKDAY($A968,2)))</f>
        <v/>
      </c>
      <c r="N968" s="7">
        <f>IF($A968="","",IF(AND($G968="نعم",$H968="نعم"),INDEX(Reminders,4),IF($G968="نعم",INDEX(Reminders,2),IF($H968="نعم",INDEX(Reminders,3),INDEX(Reminders,1)))))</f>
        <v/>
      </c>
      <c r="O968" s="14">
        <f>IF($A968="","",$A968-WEEKDAY($A968,1)+1)</f>
        <v/>
      </c>
      <c r="P968" s="15">
        <f>IF($A968="","",IF($J968=INDEX(Outcomes,2),1,0))</f>
        <v/>
      </c>
      <c r="Q968" s="15">
        <f>IF($A968="","",IF(OR($J968=INDEX(Outcomes,2),$J968=INDEX(Outcomes,3)),1,0))</f>
        <v/>
      </c>
    </row>
    <row r="969">
      <c r="A969" s="12" t="n"/>
      <c r="B969" s="4" t="n"/>
      <c r="C969" s="4" t="n"/>
      <c r="D969" s="4" t="n"/>
      <c r="E969" s="4" t="n"/>
      <c r="F969" s="4" t="n"/>
      <c r="G969" s="4" t="n"/>
      <c r="H969" s="4" t="n"/>
      <c r="I969" s="4" t="n"/>
      <c r="J969" s="4" t="n"/>
      <c r="K969" s="12" t="n"/>
      <c r="L969" s="13" t="n"/>
      <c r="M969" s="7">
        <f>IF($A969="","",INDEX(DayNames,WEEKDAY($A969,2)))</f>
        <v/>
      </c>
      <c r="N969" s="7">
        <f>IF($A969="","",IF(AND($G969="نعم",$H969="نعم"),INDEX(Reminders,4),IF($G969="نعم",INDEX(Reminders,2),IF($H969="نعم",INDEX(Reminders,3),INDEX(Reminders,1)))))</f>
        <v/>
      </c>
      <c r="O969" s="14">
        <f>IF($A969="","",$A969-WEEKDAY($A969,1)+1)</f>
        <v/>
      </c>
      <c r="P969" s="15">
        <f>IF($A969="","",IF($J969=INDEX(Outcomes,2),1,0))</f>
        <v/>
      </c>
      <c r="Q969" s="15">
        <f>IF($A969="","",IF(OR($J969=INDEX(Outcomes,2),$J969=INDEX(Outcomes,3)),1,0))</f>
        <v/>
      </c>
    </row>
    <row r="970">
      <c r="A970" s="12" t="n"/>
      <c r="B970" s="4" t="n"/>
      <c r="C970" s="4" t="n"/>
      <c r="D970" s="4" t="n"/>
      <c r="E970" s="4" t="n"/>
      <c r="F970" s="4" t="n"/>
      <c r="G970" s="4" t="n"/>
      <c r="H970" s="4" t="n"/>
      <c r="I970" s="4" t="n"/>
      <c r="J970" s="4" t="n"/>
      <c r="K970" s="12" t="n"/>
      <c r="L970" s="13" t="n"/>
      <c r="M970" s="7">
        <f>IF($A970="","",INDEX(DayNames,WEEKDAY($A970,2)))</f>
        <v/>
      </c>
      <c r="N970" s="7">
        <f>IF($A970="","",IF(AND($G970="نعم",$H970="نعم"),INDEX(Reminders,4),IF($G970="نعم",INDEX(Reminders,2),IF($H970="نعم",INDEX(Reminders,3),INDEX(Reminders,1)))))</f>
        <v/>
      </c>
      <c r="O970" s="14">
        <f>IF($A970="","",$A970-WEEKDAY($A970,1)+1)</f>
        <v/>
      </c>
      <c r="P970" s="15">
        <f>IF($A970="","",IF($J970=INDEX(Outcomes,2),1,0))</f>
        <v/>
      </c>
      <c r="Q970" s="15">
        <f>IF($A970="","",IF(OR($J970=INDEX(Outcomes,2),$J970=INDEX(Outcomes,3)),1,0))</f>
        <v/>
      </c>
    </row>
    <row r="971">
      <c r="A971" s="12" t="n"/>
      <c r="B971" s="4" t="n"/>
      <c r="C971" s="4" t="n"/>
      <c r="D971" s="4" t="n"/>
      <c r="E971" s="4" t="n"/>
      <c r="F971" s="4" t="n"/>
      <c r="G971" s="4" t="n"/>
      <c r="H971" s="4" t="n"/>
      <c r="I971" s="4" t="n"/>
      <c r="J971" s="4" t="n"/>
      <c r="K971" s="12" t="n"/>
      <c r="L971" s="13" t="n"/>
      <c r="M971" s="7">
        <f>IF($A971="","",INDEX(DayNames,WEEKDAY($A971,2)))</f>
        <v/>
      </c>
      <c r="N971" s="7">
        <f>IF($A971="","",IF(AND($G971="نعم",$H971="نعم"),INDEX(Reminders,4),IF($G971="نعم",INDEX(Reminders,2),IF($H971="نعم",INDEX(Reminders,3),INDEX(Reminders,1)))))</f>
        <v/>
      </c>
      <c r="O971" s="14">
        <f>IF($A971="","",$A971-WEEKDAY($A971,1)+1)</f>
        <v/>
      </c>
      <c r="P971" s="15">
        <f>IF($A971="","",IF($J971=INDEX(Outcomes,2),1,0))</f>
        <v/>
      </c>
      <c r="Q971" s="15">
        <f>IF($A971="","",IF(OR($J971=INDEX(Outcomes,2),$J971=INDEX(Outcomes,3)),1,0))</f>
        <v/>
      </c>
    </row>
    <row r="972">
      <c r="A972" s="12" t="n"/>
      <c r="B972" s="4" t="n"/>
      <c r="C972" s="4" t="n"/>
      <c r="D972" s="4" t="n"/>
      <c r="E972" s="4" t="n"/>
      <c r="F972" s="4" t="n"/>
      <c r="G972" s="4" t="n"/>
      <c r="H972" s="4" t="n"/>
      <c r="I972" s="4" t="n"/>
      <c r="J972" s="4" t="n"/>
      <c r="K972" s="12" t="n"/>
      <c r="L972" s="13" t="n"/>
      <c r="M972" s="7">
        <f>IF($A972="","",INDEX(DayNames,WEEKDAY($A972,2)))</f>
        <v/>
      </c>
      <c r="N972" s="7">
        <f>IF($A972="","",IF(AND($G972="نعم",$H972="نعم"),INDEX(Reminders,4),IF($G972="نعم",INDEX(Reminders,2),IF($H972="نعم",INDEX(Reminders,3),INDEX(Reminders,1)))))</f>
        <v/>
      </c>
      <c r="O972" s="14">
        <f>IF($A972="","",$A972-WEEKDAY($A972,1)+1)</f>
        <v/>
      </c>
      <c r="P972" s="15">
        <f>IF($A972="","",IF($J972=INDEX(Outcomes,2),1,0))</f>
        <v/>
      </c>
      <c r="Q972" s="15">
        <f>IF($A972="","",IF(OR($J972=INDEX(Outcomes,2),$J972=INDEX(Outcomes,3)),1,0))</f>
        <v/>
      </c>
    </row>
    <row r="973">
      <c r="A973" s="12" t="n"/>
      <c r="B973" s="4" t="n"/>
      <c r="C973" s="4" t="n"/>
      <c r="D973" s="4" t="n"/>
      <c r="E973" s="4" t="n"/>
      <c r="F973" s="4" t="n"/>
      <c r="G973" s="4" t="n"/>
      <c r="H973" s="4" t="n"/>
      <c r="I973" s="4" t="n"/>
      <c r="J973" s="4" t="n"/>
      <c r="K973" s="12" t="n"/>
      <c r="L973" s="13" t="n"/>
      <c r="M973" s="7">
        <f>IF($A973="","",INDEX(DayNames,WEEKDAY($A973,2)))</f>
        <v/>
      </c>
      <c r="N973" s="7">
        <f>IF($A973="","",IF(AND($G973="نعم",$H973="نعم"),INDEX(Reminders,4),IF($G973="نعم",INDEX(Reminders,2),IF($H973="نعم",INDEX(Reminders,3),INDEX(Reminders,1)))))</f>
        <v/>
      </c>
      <c r="O973" s="14">
        <f>IF($A973="","",$A973-WEEKDAY($A973,1)+1)</f>
        <v/>
      </c>
      <c r="P973" s="15">
        <f>IF($A973="","",IF($J973=INDEX(Outcomes,2),1,0))</f>
        <v/>
      </c>
      <c r="Q973" s="15">
        <f>IF($A973="","",IF(OR($J973=INDEX(Outcomes,2),$J973=INDEX(Outcomes,3)),1,0))</f>
        <v/>
      </c>
    </row>
    <row r="974">
      <c r="A974" s="12" t="n"/>
      <c r="B974" s="4" t="n"/>
      <c r="C974" s="4" t="n"/>
      <c r="D974" s="4" t="n"/>
      <c r="E974" s="4" t="n"/>
      <c r="F974" s="4" t="n"/>
      <c r="G974" s="4" t="n"/>
      <c r="H974" s="4" t="n"/>
      <c r="I974" s="4" t="n"/>
      <c r="J974" s="4" t="n"/>
      <c r="K974" s="12" t="n"/>
      <c r="L974" s="13" t="n"/>
      <c r="M974" s="7">
        <f>IF($A974="","",INDEX(DayNames,WEEKDAY($A974,2)))</f>
        <v/>
      </c>
      <c r="N974" s="7">
        <f>IF($A974="","",IF(AND($G974="نعم",$H974="نعم"),INDEX(Reminders,4),IF($G974="نعم",INDEX(Reminders,2),IF($H974="نعم",INDEX(Reminders,3),INDEX(Reminders,1)))))</f>
        <v/>
      </c>
      <c r="O974" s="14">
        <f>IF($A974="","",$A974-WEEKDAY($A974,1)+1)</f>
        <v/>
      </c>
      <c r="P974" s="15">
        <f>IF($A974="","",IF($J974=INDEX(Outcomes,2),1,0))</f>
        <v/>
      </c>
      <c r="Q974" s="15">
        <f>IF($A974="","",IF(OR($J974=INDEX(Outcomes,2),$J974=INDEX(Outcomes,3)),1,0))</f>
        <v/>
      </c>
    </row>
    <row r="975">
      <c r="A975" s="12" t="n"/>
      <c r="B975" s="4" t="n"/>
      <c r="C975" s="4" t="n"/>
      <c r="D975" s="4" t="n"/>
      <c r="E975" s="4" t="n"/>
      <c r="F975" s="4" t="n"/>
      <c r="G975" s="4" t="n"/>
      <c r="H975" s="4" t="n"/>
      <c r="I975" s="4" t="n"/>
      <c r="J975" s="4" t="n"/>
      <c r="K975" s="12" t="n"/>
      <c r="L975" s="13" t="n"/>
      <c r="M975" s="7">
        <f>IF($A975="","",INDEX(DayNames,WEEKDAY($A975,2)))</f>
        <v/>
      </c>
      <c r="N975" s="7">
        <f>IF($A975="","",IF(AND($G975="نعم",$H975="نعم"),INDEX(Reminders,4),IF($G975="نعم",INDEX(Reminders,2),IF($H975="نعم",INDEX(Reminders,3),INDEX(Reminders,1)))))</f>
        <v/>
      </c>
      <c r="O975" s="14">
        <f>IF($A975="","",$A975-WEEKDAY($A975,1)+1)</f>
        <v/>
      </c>
      <c r="P975" s="15">
        <f>IF($A975="","",IF($J975=INDEX(Outcomes,2),1,0))</f>
        <v/>
      </c>
      <c r="Q975" s="15">
        <f>IF($A975="","",IF(OR($J975=INDEX(Outcomes,2),$J975=INDEX(Outcomes,3)),1,0))</f>
        <v/>
      </c>
    </row>
    <row r="976">
      <c r="A976" s="12" t="n"/>
      <c r="B976" s="4" t="n"/>
      <c r="C976" s="4" t="n"/>
      <c r="D976" s="4" t="n"/>
      <c r="E976" s="4" t="n"/>
      <c r="F976" s="4" t="n"/>
      <c r="G976" s="4" t="n"/>
      <c r="H976" s="4" t="n"/>
      <c r="I976" s="4" t="n"/>
      <c r="J976" s="4" t="n"/>
      <c r="K976" s="12" t="n"/>
      <c r="L976" s="13" t="n"/>
      <c r="M976" s="7">
        <f>IF($A976="","",INDEX(DayNames,WEEKDAY($A976,2)))</f>
        <v/>
      </c>
      <c r="N976" s="7">
        <f>IF($A976="","",IF(AND($G976="نعم",$H976="نعم"),INDEX(Reminders,4),IF($G976="نعم",INDEX(Reminders,2),IF($H976="نعم",INDEX(Reminders,3),INDEX(Reminders,1)))))</f>
        <v/>
      </c>
      <c r="O976" s="14">
        <f>IF($A976="","",$A976-WEEKDAY($A976,1)+1)</f>
        <v/>
      </c>
      <c r="P976" s="15">
        <f>IF($A976="","",IF($J976=INDEX(Outcomes,2),1,0))</f>
        <v/>
      </c>
      <c r="Q976" s="15">
        <f>IF($A976="","",IF(OR($J976=INDEX(Outcomes,2),$J976=INDEX(Outcomes,3)),1,0))</f>
        <v/>
      </c>
    </row>
    <row r="977">
      <c r="A977" s="12" t="n"/>
      <c r="B977" s="4" t="n"/>
      <c r="C977" s="4" t="n"/>
      <c r="D977" s="4" t="n"/>
      <c r="E977" s="4" t="n"/>
      <c r="F977" s="4" t="n"/>
      <c r="G977" s="4" t="n"/>
      <c r="H977" s="4" t="n"/>
      <c r="I977" s="4" t="n"/>
      <c r="J977" s="4" t="n"/>
      <c r="K977" s="12" t="n"/>
      <c r="L977" s="13" t="n"/>
      <c r="M977" s="7">
        <f>IF($A977="","",INDEX(DayNames,WEEKDAY($A977,2)))</f>
        <v/>
      </c>
      <c r="N977" s="7">
        <f>IF($A977="","",IF(AND($G977="نعم",$H977="نعم"),INDEX(Reminders,4),IF($G977="نعم",INDEX(Reminders,2),IF($H977="نعم",INDEX(Reminders,3),INDEX(Reminders,1)))))</f>
        <v/>
      </c>
      <c r="O977" s="14">
        <f>IF($A977="","",$A977-WEEKDAY($A977,1)+1)</f>
        <v/>
      </c>
      <c r="P977" s="15">
        <f>IF($A977="","",IF($J977=INDEX(Outcomes,2),1,0))</f>
        <v/>
      </c>
      <c r="Q977" s="15">
        <f>IF($A977="","",IF(OR($J977=INDEX(Outcomes,2),$J977=INDEX(Outcomes,3)),1,0))</f>
        <v/>
      </c>
    </row>
    <row r="978">
      <c r="A978" s="12" t="n"/>
      <c r="B978" s="4" t="n"/>
      <c r="C978" s="4" t="n"/>
      <c r="D978" s="4" t="n"/>
      <c r="E978" s="4" t="n"/>
      <c r="F978" s="4" t="n"/>
      <c r="G978" s="4" t="n"/>
      <c r="H978" s="4" t="n"/>
      <c r="I978" s="4" t="n"/>
      <c r="J978" s="4" t="n"/>
      <c r="K978" s="12" t="n"/>
      <c r="L978" s="13" t="n"/>
      <c r="M978" s="7">
        <f>IF($A978="","",INDEX(DayNames,WEEKDAY($A978,2)))</f>
        <v/>
      </c>
      <c r="N978" s="7">
        <f>IF($A978="","",IF(AND($G978="نعم",$H978="نعم"),INDEX(Reminders,4),IF($G978="نعم",INDEX(Reminders,2),IF($H978="نعم",INDEX(Reminders,3),INDEX(Reminders,1)))))</f>
        <v/>
      </c>
      <c r="O978" s="14">
        <f>IF($A978="","",$A978-WEEKDAY($A978,1)+1)</f>
        <v/>
      </c>
      <c r="P978" s="15">
        <f>IF($A978="","",IF($J978=INDEX(Outcomes,2),1,0))</f>
        <v/>
      </c>
      <c r="Q978" s="15">
        <f>IF($A978="","",IF(OR($J978=INDEX(Outcomes,2),$J978=INDEX(Outcomes,3)),1,0))</f>
        <v/>
      </c>
    </row>
    <row r="979">
      <c r="A979" s="12" t="n"/>
      <c r="B979" s="4" t="n"/>
      <c r="C979" s="4" t="n"/>
      <c r="D979" s="4" t="n"/>
      <c r="E979" s="4" t="n"/>
      <c r="F979" s="4" t="n"/>
      <c r="G979" s="4" t="n"/>
      <c r="H979" s="4" t="n"/>
      <c r="I979" s="4" t="n"/>
      <c r="J979" s="4" t="n"/>
      <c r="K979" s="12" t="n"/>
      <c r="L979" s="13" t="n"/>
      <c r="M979" s="7">
        <f>IF($A979="","",INDEX(DayNames,WEEKDAY($A979,2)))</f>
        <v/>
      </c>
      <c r="N979" s="7">
        <f>IF($A979="","",IF(AND($G979="نعم",$H979="نعم"),INDEX(Reminders,4),IF($G979="نعم",INDEX(Reminders,2),IF($H979="نعم",INDEX(Reminders,3),INDEX(Reminders,1)))))</f>
        <v/>
      </c>
      <c r="O979" s="14">
        <f>IF($A979="","",$A979-WEEKDAY($A979,1)+1)</f>
        <v/>
      </c>
      <c r="P979" s="15">
        <f>IF($A979="","",IF($J979=INDEX(Outcomes,2),1,0))</f>
        <v/>
      </c>
      <c r="Q979" s="15">
        <f>IF($A979="","",IF(OR($J979=INDEX(Outcomes,2),$J979=INDEX(Outcomes,3)),1,0))</f>
        <v/>
      </c>
    </row>
    <row r="980">
      <c r="A980" s="12" t="n"/>
      <c r="B980" s="4" t="n"/>
      <c r="C980" s="4" t="n"/>
      <c r="D980" s="4" t="n"/>
      <c r="E980" s="4" t="n"/>
      <c r="F980" s="4" t="n"/>
      <c r="G980" s="4" t="n"/>
      <c r="H980" s="4" t="n"/>
      <c r="I980" s="4" t="n"/>
      <c r="J980" s="4" t="n"/>
      <c r="K980" s="12" t="n"/>
      <c r="L980" s="13" t="n"/>
      <c r="M980" s="7">
        <f>IF($A980="","",INDEX(DayNames,WEEKDAY($A980,2)))</f>
        <v/>
      </c>
      <c r="N980" s="7">
        <f>IF($A980="","",IF(AND($G980="نعم",$H980="نعم"),INDEX(Reminders,4),IF($G980="نعم",INDEX(Reminders,2),IF($H980="نعم",INDEX(Reminders,3),INDEX(Reminders,1)))))</f>
        <v/>
      </c>
      <c r="O980" s="14">
        <f>IF($A980="","",$A980-WEEKDAY($A980,1)+1)</f>
        <v/>
      </c>
      <c r="P980" s="15">
        <f>IF($A980="","",IF($J980=INDEX(Outcomes,2),1,0))</f>
        <v/>
      </c>
      <c r="Q980" s="15">
        <f>IF($A980="","",IF(OR($J980=INDEX(Outcomes,2),$J980=INDEX(Outcomes,3)),1,0))</f>
        <v/>
      </c>
    </row>
    <row r="981">
      <c r="A981" s="12" t="n"/>
      <c r="B981" s="4" t="n"/>
      <c r="C981" s="4" t="n"/>
      <c r="D981" s="4" t="n"/>
      <c r="E981" s="4" t="n"/>
      <c r="F981" s="4" t="n"/>
      <c r="G981" s="4" t="n"/>
      <c r="H981" s="4" t="n"/>
      <c r="I981" s="4" t="n"/>
      <c r="J981" s="4" t="n"/>
      <c r="K981" s="12" t="n"/>
      <c r="L981" s="13" t="n"/>
      <c r="M981" s="7">
        <f>IF($A981="","",INDEX(DayNames,WEEKDAY($A981,2)))</f>
        <v/>
      </c>
      <c r="N981" s="7">
        <f>IF($A981="","",IF(AND($G981="نعم",$H981="نعم"),INDEX(Reminders,4),IF($G981="نعم",INDEX(Reminders,2),IF($H981="نعم",INDEX(Reminders,3),INDEX(Reminders,1)))))</f>
        <v/>
      </c>
      <c r="O981" s="14">
        <f>IF($A981="","",$A981-WEEKDAY($A981,1)+1)</f>
        <v/>
      </c>
      <c r="P981" s="15">
        <f>IF($A981="","",IF($J981=INDEX(Outcomes,2),1,0))</f>
        <v/>
      </c>
      <c r="Q981" s="15">
        <f>IF($A981="","",IF(OR($J981=INDEX(Outcomes,2),$J981=INDEX(Outcomes,3)),1,0))</f>
        <v/>
      </c>
    </row>
    <row r="982">
      <c r="A982" s="12" t="n"/>
      <c r="B982" s="4" t="n"/>
      <c r="C982" s="4" t="n"/>
      <c r="D982" s="4" t="n"/>
      <c r="E982" s="4" t="n"/>
      <c r="F982" s="4" t="n"/>
      <c r="G982" s="4" t="n"/>
      <c r="H982" s="4" t="n"/>
      <c r="I982" s="4" t="n"/>
      <c r="J982" s="4" t="n"/>
      <c r="K982" s="12" t="n"/>
      <c r="L982" s="13" t="n"/>
      <c r="M982" s="7">
        <f>IF($A982="","",INDEX(DayNames,WEEKDAY($A982,2)))</f>
        <v/>
      </c>
      <c r="N982" s="7">
        <f>IF($A982="","",IF(AND($G982="نعم",$H982="نعم"),INDEX(Reminders,4),IF($G982="نعم",INDEX(Reminders,2),IF($H982="نعم",INDEX(Reminders,3),INDEX(Reminders,1)))))</f>
        <v/>
      </c>
      <c r="O982" s="14">
        <f>IF($A982="","",$A982-WEEKDAY($A982,1)+1)</f>
        <v/>
      </c>
      <c r="P982" s="15">
        <f>IF($A982="","",IF($J982=INDEX(Outcomes,2),1,0))</f>
        <v/>
      </c>
      <c r="Q982" s="15">
        <f>IF($A982="","",IF(OR($J982=INDEX(Outcomes,2),$J982=INDEX(Outcomes,3)),1,0))</f>
        <v/>
      </c>
    </row>
    <row r="983">
      <c r="A983" s="12" t="n"/>
      <c r="B983" s="4" t="n"/>
      <c r="C983" s="4" t="n"/>
      <c r="D983" s="4" t="n"/>
      <c r="E983" s="4" t="n"/>
      <c r="F983" s="4" t="n"/>
      <c r="G983" s="4" t="n"/>
      <c r="H983" s="4" t="n"/>
      <c r="I983" s="4" t="n"/>
      <c r="J983" s="4" t="n"/>
      <c r="K983" s="12" t="n"/>
      <c r="L983" s="13" t="n"/>
      <c r="M983" s="7">
        <f>IF($A983="","",INDEX(DayNames,WEEKDAY($A983,2)))</f>
        <v/>
      </c>
      <c r="N983" s="7">
        <f>IF($A983="","",IF(AND($G983="نعم",$H983="نعم"),INDEX(Reminders,4),IF($G983="نعم",INDEX(Reminders,2),IF($H983="نعم",INDEX(Reminders,3),INDEX(Reminders,1)))))</f>
        <v/>
      </c>
      <c r="O983" s="14">
        <f>IF($A983="","",$A983-WEEKDAY($A983,1)+1)</f>
        <v/>
      </c>
      <c r="P983" s="15">
        <f>IF($A983="","",IF($J983=INDEX(Outcomes,2),1,0))</f>
        <v/>
      </c>
      <c r="Q983" s="15">
        <f>IF($A983="","",IF(OR($J983=INDEX(Outcomes,2),$J983=INDEX(Outcomes,3)),1,0))</f>
        <v/>
      </c>
    </row>
    <row r="984">
      <c r="A984" s="12" t="n"/>
      <c r="B984" s="4" t="n"/>
      <c r="C984" s="4" t="n"/>
      <c r="D984" s="4" t="n"/>
      <c r="E984" s="4" t="n"/>
      <c r="F984" s="4" t="n"/>
      <c r="G984" s="4" t="n"/>
      <c r="H984" s="4" t="n"/>
      <c r="I984" s="4" t="n"/>
      <c r="J984" s="4" t="n"/>
      <c r="K984" s="12" t="n"/>
      <c r="L984" s="13" t="n"/>
      <c r="M984" s="7">
        <f>IF($A984="","",INDEX(DayNames,WEEKDAY($A984,2)))</f>
        <v/>
      </c>
      <c r="N984" s="7">
        <f>IF($A984="","",IF(AND($G984="نعم",$H984="نعم"),INDEX(Reminders,4),IF($G984="نعم",INDEX(Reminders,2),IF($H984="نعم",INDEX(Reminders,3),INDEX(Reminders,1)))))</f>
        <v/>
      </c>
      <c r="O984" s="14">
        <f>IF($A984="","",$A984-WEEKDAY($A984,1)+1)</f>
        <v/>
      </c>
      <c r="P984" s="15">
        <f>IF($A984="","",IF($J984=INDEX(Outcomes,2),1,0))</f>
        <v/>
      </c>
      <c r="Q984" s="15">
        <f>IF($A984="","",IF(OR($J984=INDEX(Outcomes,2),$J984=INDEX(Outcomes,3)),1,0))</f>
        <v/>
      </c>
    </row>
    <row r="985">
      <c r="A985" s="12" t="n"/>
      <c r="B985" s="4" t="n"/>
      <c r="C985" s="4" t="n"/>
      <c r="D985" s="4" t="n"/>
      <c r="E985" s="4" t="n"/>
      <c r="F985" s="4" t="n"/>
      <c r="G985" s="4" t="n"/>
      <c r="H985" s="4" t="n"/>
      <c r="I985" s="4" t="n"/>
      <c r="J985" s="4" t="n"/>
      <c r="K985" s="12" t="n"/>
      <c r="L985" s="13" t="n"/>
      <c r="M985" s="7">
        <f>IF($A985="","",INDEX(DayNames,WEEKDAY($A985,2)))</f>
        <v/>
      </c>
      <c r="N985" s="7">
        <f>IF($A985="","",IF(AND($G985="نعم",$H985="نعم"),INDEX(Reminders,4),IF($G985="نعم",INDEX(Reminders,2),IF($H985="نعم",INDEX(Reminders,3),INDEX(Reminders,1)))))</f>
        <v/>
      </c>
      <c r="O985" s="14">
        <f>IF($A985="","",$A985-WEEKDAY($A985,1)+1)</f>
        <v/>
      </c>
      <c r="P985" s="15">
        <f>IF($A985="","",IF($J985=INDEX(Outcomes,2),1,0))</f>
        <v/>
      </c>
      <c r="Q985" s="15">
        <f>IF($A985="","",IF(OR($J985=INDEX(Outcomes,2),$J985=INDEX(Outcomes,3)),1,0))</f>
        <v/>
      </c>
    </row>
    <row r="986">
      <c r="A986" s="12" t="n"/>
      <c r="B986" s="4" t="n"/>
      <c r="C986" s="4" t="n"/>
      <c r="D986" s="4" t="n"/>
      <c r="E986" s="4" t="n"/>
      <c r="F986" s="4" t="n"/>
      <c r="G986" s="4" t="n"/>
      <c r="H986" s="4" t="n"/>
      <c r="I986" s="4" t="n"/>
      <c r="J986" s="4" t="n"/>
      <c r="K986" s="12" t="n"/>
      <c r="L986" s="13" t="n"/>
      <c r="M986" s="7">
        <f>IF($A986="","",INDEX(DayNames,WEEKDAY($A986,2)))</f>
        <v/>
      </c>
      <c r="N986" s="7">
        <f>IF($A986="","",IF(AND($G986="نعم",$H986="نعم"),INDEX(Reminders,4),IF($G986="نعم",INDEX(Reminders,2),IF($H986="نعم",INDEX(Reminders,3),INDEX(Reminders,1)))))</f>
        <v/>
      </c>
      <c r="O986" s="14">
        <f>IF($A986="","",$A986-WEEKDAY($A986,1)+1)</f>
        <v/>
      </c>
      <c r="P986" s="15">
        <f>IF($A986="","",IF($J986=INDEX(Outcomes,2),1,0))</f>
        <v/>
      </c>
      <c r="Q986" s="15">
        <f>IF($A986="","",IF(OR($J986=INDEX(Outcomes,2),$J986=INDEX(Outcomes,3)),1,0))</f>
        <v/>
      </c>
    </row>
    <row r="987">
      <c r="A987" s="12" t="n"/>
      <c r="B987" s="4" t="n"/>
      <c r="C987" s="4" t="n"/>
      <c r="D987" s="4" t="n"/>
      <c r="E987" s="4" t="n"/>
      <c r="F987" s="4" t="n"/>
      <c r="G987" s="4" t="n"/>
      <c r="H987" s="4" t="n"/>
      <c r="I987" s="4" t="n"/>
      <c r="J987" s="4" t="n"/>
      <c r="K987" s="12" t="n"/>
      <c r="L987" s="13" t="n"/>
      <c r="M987" s="7">
        <f>IF($A987="","",INDEX(DayNames,WEEKDAY($A987,2)))</f>
        <v/>
      </c>
      <c r="N987" s="7">
        <f>IF($A987="","",IF(AND($G987="نعم",$H987="نعم"),INDEX(Reminders,4),IF($G987="نعم",INDEX(Reminders,2),IF($H987="نعم",INDEX(Reminders,3),INDEX(Reminders,1)))))</f>
        <v/>
      </c>
      <c r="O987" s="14">
        <f>IF($A987="","",$A987-WEEKDAY($A987,1)+1)</f>
        <v/>
      </c>
      <c r="P987" s="15">
        <f>IF($A987="","",IF($J987=INDEX(Outcomes,2),1,0))</f>
        <v/>
      </c>
      <c r="Q987" s="15">
        <f>IF($A987="","",IF(OR($J987=INDEX(Outcomes,2),$J987=INDEX(Outcomes,3)),1,0))</f>
        <v/>
      </c>
    </row>
    <row r="988">
      <c r="A988" s="12" t="n"/>
      <c r="B988" s="4" t="n"/>
      <c r="C988" s="4" t="n"/>
      <c r="D988" s="4" t="n"/>
      <c r="E988" s="4" t="n"/>
      <c r="F988" s="4" t="n"/>
      <c r="G988" s="4" t="n"/>
      <c r="H988" s="4" t="n"/>
      <c r="I988" s="4" t="n"/>
      <c r="J988" s="4" t="n"/>
      <c r="K988" s="12" t="n"/>
      <c r="L988" s="13" t="n"/>
      <c r="M988" s="7">
        <f>IF($A988="","",INDEX(DayNames,WEEKDAY($A988,2)))</f>
        <v/>
      </c>
      <c r="N988" s="7">
        <f>IF($A988="","",IF(AND($G988="نعم",$H988="نعم"),INDEX(Reminders,4),IF($G988="نعم",INDEX(Reminders,2),IF($H988="نعم",INDEX(Reminders,3),INDEX(Reminders,1)))))</f>
        <v/>
      </c>
      <c r="O988" s="14">
        <f>IF($A988="","",$A988-WEEKDAY($A988,1)+1)</f>
        <v/>
      </c>
      <c r="P988" s="15">
        <f>IF($A988="","",IF($J988=INDEX(Outcomes,2),1,0))</f>
        <v/>
      </c>
      <c r="Q988" s="15">
        <f>IF($A988="","",IF(OR($J988=INDEX(Outcomes,2),$J988=INDEX(Outcomes,3)),1,0))</f>
        <v/>
      </c>
    </row>
    <row r="989">
      <c r="A989" s="12" t="n"/>
      <c r="B989" s="4" t="n"/>
      <c r="C989" s="4" t="n"/>
      <c r="D989" s="4" t="n"/>
      <c r="E989" s="4" t="n"/>
      <c r="F989" s="4" t="n"/>
      <c r="G989" s="4" t="n"/>
      <c r="H989" s="4" t="n"/>
      <c r="I989" s="4" t="n"/>
      <c r="J989" s="4" t="n"/>
      <c r="K989" s="12" t="n"/>
      <c r="L989" s="13" t="n"/>
      <c r="M989" s="7">
        <f>IF($A989="","",INDEX(DayNames,WEEKDAY($A989,2)))</f>
        <v/>
      </c>
      <c r="N989" s="7">
        <f>IF($A989="","",IF(AND($G989="نعم",$H989="نعم"),INDEX(Reminders,4),IF($G989="نعم",INDEX(Reminders,2),IF($H989="نعم",INDEX(Reminders,3),INDEX(Reminders,1)))))</f>
        <v/>
      </c>
      <c r="O989" s="14">
        <f>IF($A989="","",$A989-WEEKDAY($A989,1)+1)</f>
        <v/>
      </c>
      <c r="P989" s="15">
        <f>IF($A989="","",IF($J989=INDEX(Outcomes,2),1,0))</f>
        <v/>
      </c>
      <c r="Q989" s="15">
        <f>IF($A989="","",IF(OR($J989=INDEX(Outcomes,2),$J989=INDEX(Outcomes,3)),1,0))</f>
        <v/>
      </c>
    </row>
    <row r="990">
      <c r="A990" s="12" t="n"/>
      <c r="B990" s="4" t="n"/>
      <c r="C990" s="4" t="n"/>
      <c r="D990" s="4" t="n"/>
      <c r="E990" s="4" t="n"/>
      <c r="F990" s="4" t="n"/>
      <c r="G990" s="4" t="n"/>
      <c r="H990" s="4" t="n"/>
      <c r="I990" s="4" t="n"/>
      <c r="J990" s="4" t="n"/>
      <c r="K990" s="12" t="n"/>
      <c r="L990" s="13" t="n"/>
      <c r="M990" s="7">
        <f>IF($A990="","",INDEX(DayNames,WEEKDAY($A990,2)))</f>
        <v/>
      </c>
      <c r="N990" s="7">
        <f>IF($A990="","",IF(AND($G990="نعم",$H990="نعم"),INDEX(Reminders,4),IF($G990="نعم",INDEX(Reminders,2),IF($H990="نعم",INDEX(Reminders,3),INDEX(Reminders,1)))))</f>
        <v/>
      </c>
      <c r="O990" s="14">
        <f>IF($A990="","",$A990-WEEKDAY($A990,1)+1)</f>
        <v/>
      </c>
      <c r="P990" s="15">
        <f>IF($A990="","",IF($J990=INDEX(Outcomes,2),1,0))</f>
        <v/>
      </c>
      <c r="Q990" s="15">
        <f>IF($A990="","",IF(OR($J990=INDEX(Outcomes,2),$J990=INDEX(Outcomes,3)),1,0))</f>
        <v/>
      </c>
    </row>
    <row r="991">
      <c r="A991" s="12" t="n"/>
      <c r="B991" s="4" t="n"/>
      <c r="C991" s="4" t="n"/>
      <c r="D991" s="4" t="n"/>
      <c r="E991" s="4" t="n"/>
      <c r="F991" s="4" t="n"/>
      <c r="G991" s="4" t="n"/>
      <c r="H991" s="4" t="n"/>
      <c r="I991" s="4" t="n"/>
      <c r="J991" s="4" t="n"/>
      <c r="K991" s="12" t="n"/>
      <c r="L991" s="13" t="n"/>
      <c r="M991" s="7">
        <f>IF($A991="","",INDEX(DayNames,WEEKDAY($A991,2)))</f>
        <v/>
      </c>
      <c r="N991" s="7">
        <f>IF($A991="","",IF(AND($G991="نعم",$H991="نعم"),INDEX(Reminders,4),IF($G991="نعم",INDEX(Reminders,2),IF($H991="نعم",INDEX(Reminders,3),INDEX(Reminders,1)))))</f>
        <v/>
      </c>
      <c r="O991" s="14">
        <f>IF($A991="","",$A991-WEEKDAY($A991,1)+1)</f>
        <v/>
      </c>
      <c r="P991" s="15">
        <f>IF($A991="","",IF($J991=INDEX(Outcomes,2),1,0))</f>
        <v/>
      </c>
      <c r="Q991" s="15">
        <f>IF($A991="","",IF(OR($J991=INDEX(Outcomes,2),$J991=INDEX(Outcomes,3)),1,0))</f>
        <v/>
      </c>
    </row>
    <row r="992">
      <c r="A992" s="12" t="n"/>
      <c r="B992" s="4" t="n"/>
      <c r="C992" s="4" t="n"/>
      <c r="D992" s="4" t="n"/>
      <c r="E992" s="4" t="n"/>
      <c r="F992" s="4" t="n"/>
      <c r="G992" s="4" t="n"/>
      <c r="H992" s="4" t="n"/>
      <c r="I992" s="4" t="n"/>
      <c r="J992" s="4" t="n"/>
      <c r="K992" s="12" t="n"/>
      <c r="L992" s="13" t="n"/>
      <c r="M992" s="7">
        <f>IF($A992="","",INDEX(DayNames,WEEKDAY($A992,2)))</f>
        <v/>
      </c>
      <c r="N992" s="7">
        <f>IF($A992="","",IF(AND($G992="نعم",$H992="نعم"),INDEX(Reminders,4),IF($G992="نعم",INDEX(Reminders,2),IF($H992="نعم",INDEX(Reminders,3),INDEX(Reminders,1)))))</f>
        <v/>
      </c>
      <c r="O992" s="14">
        <f>IF($A992="","",$A992-WEEKDAY($A992,1)+1)</f>
        <v/>
      </c>
      <c r="P992" s="15">
        <f>IF($A992="","",IF($J992=INDEX(Outcomes,2),1,0))</f>
        <v/>
      </c>
      <c r="Q992" s="15">
        <f>IF($A992="","",IF(OR($J992=INDEX(Outcomes,2),$J992=INDEX(Outcomes,3)),1,0))</f>
        <v/>
      </c>
    </row>
    <row r="993">
      <c r="A993" s="12" t="n"/>
      <c r="B993" s="4" t="n"/>
      <c r="C993" s="4" t="n"/>
      <c r="D993" s="4" t="n"/>
      <c r="E993" s="4" t="n"/>
      <c r="F993" s="4" t="n"/>
      <c r="G993" s="4" t="n"/>
      <c r="H993" s="4" t="n"/>
      <c r="I993" s="4" t="n"/>
      <c r="J993" s="4" t="n"/>
      <c r="K993" s="12" t="n"/>
      <c r="L993" s="13" t="n"/>
      <c r="M993" s="7">
        <f>IF($A993="","",INDEX(DayNames,WEEKDAY($A993,2)))</f>
        <v/>
      </c>
      <c r="N993" s="7">
        <f>IF($A993="","",IF(AND($G993="نعم",$H993="نعم"),INDEX(Reminders,4),IF($G993="نعم",INDEX(Reminders,2),IF($H993="نعم",INDEX(Reminders,3),INDEX(Reminders,1)))))</f>
        <v/>
      </c>
      <c r="O993" s="14">
        <f>IF($A993="","",$A993-WEEKDAY($A993,1)+1)</f>
        <v/>
      </c>
      <c r="P993" s="15">
        <f>IF($A993="","",IF($J993=INDEX(Outcomes,2),1,0))</f>
        <v/>
      </c>
      <c r="Q993" s="15">
        <f>IF($A993="","",IF(OR($J993=INDEX(Outcomes,2),$J993=INDEX(Outcomes,3)),1,0))</f>
        <v/>
      </c>
    </row>
    <row r="994">
      <c r="A994" s="12" t="n"/>
      <c r="B994" s="4" t="n"/>
      <c r="C994" s="4" t="n"/>
      <c r="D994" s="4" t="n"/>
      <c r="E994" s="4" t="n"/>
      <c r="F994" s="4" t="n"/>
      <c r="G994" s="4" t="n"/>
      <c r="H994" s="4" t="n"/>
      <c r="I994" s="4" t="n"/>
      <c r="J994" s="4" t="n"/>
      <c r="K994" s="12" t="n"/>
      <c r="L994" s="13" t="n"/>
      <c r="M994" s="7">
        <f>IF($A994="","",INDEX(DayNames,WEEKDAY($A994,2)))</f>
        <v/>
      </c>
      <c r="N994" s="7">
        <f>IF($A994="","",IF(AND($G994="نعم",$H994="نعم"),INDEX(Reminders,4),IF($G994="نعم",INDEX(Reminders,2),IF($H994="نعم",INDEX(Reminders,3),INDEX(Reminders,1)))))</f>
        <v/>
      </c>
      <c r="O994" s="14">
        <f>IF($A994="","",$A994-WEEKDAY($A994,1)+1)</f>
        <v/>
      </c>
      <c r="P994" s="15">
        <f>IF($A994="","",IF($J994=INDEX(Outcomes,2),1,0))</f>
        <v/>
      </c>
      <c r="Q994" s="15">
        <f>IF($A994="","",IF(OR($J994=INDEX(Outcomes,2),$J994=INDEX(Outcomes,3)),1,0))</f>
        <v/>
      </c>
    </row>
    <row r="995">
      <c r="A995" s="12" t="n"/>
      <c r="B995" s="4" t="n"/>
      <c r="C995" s="4" t="n"/>
      <c r="D995" s="4" t="n"/>
      <c r="E995" s="4" t="n"/>
      <c r="F995" s="4" t="n"/>
      <c r="G995" s="4" t="n"/>
      <c r="H995" s="4" t="n"/>
      <c r="I995" s="4" t="n"/>
      <c r="J995" s="4" t="n"/>
      <c r="K995" s="12" t="n"/>
      <c r="L995" s="13" t="n"/>
      <c r="M995" s="7">
        <f>IF($A995="","",INDEX(DayNames,WEEKDAY($A995,2)))</f>
        <v/>
      </c>
      <c r="N995" s="7">
        <f>IF($A995="","",IF(AND($G995="نعم",$H995="نعم"),INDEX(Reminders,4),IF($G995="نعم",INDEX(Reminders,2),IF($H995="نعم",INDEX(Reminders,3),INDEX(Reminders,1)))))</f>
        <v/>
      </c>
      <c r="O995" s="14">
        <f>IF($A995="","",$A995-WEEKDAY($A995,1)+1)</f>
        <v/>
      </c>
      <c r="P995" s="15">
        <f>IF($A995="","",IF($J995=INDEX(Outcomes,2),1,0))</f>
        <v/>
      </c>
      <c r="Q995" s="15">
        <f>IF($A995="","",IF(OR($J995=INDEX(Outcomes,2),$J995=INDEX(Outcomes,3)),1,0))</f>
        <v/>
      </c>
    </row>
    <row r="996">
      <c r="A996" s="12" t="n"/>
      <c r="B996" s="4" t="n"/>
      <c r="C996" s="4" t="n"/>
      <c r="D996" s="4" t="n"/>
      <c r="E996" s="4" t="n"/>
      <c r="F996" s="4" t="n"/>
      <c r="G996" s="4" t="n"/>
      <c r="H996" s="4" t="n"/>
      <c r="I996" s="4" t="n"/>
      <c r="J996" s="4" t="n"/>
      <c r="K996" s="12" t="n"/>
      <c r="L996" s="13" t="n"/>
      <c r="M996" s="7">
        <f>IF($A996="","",INDEX(DayNames,WEEKDAY($A996,2)))</f>
        <v/>
      </c>
      <c r="N996" s="7">
        <f>IF($A996="","",IF(AND($G996="نعم",$H996="نعم"),INDEX(Reminders,4),IF($G996="نعم",INDEX(Reminders,2),IF($H996="نعم",INDEX(Reminders,3),INDEX(Reminders,1)))))</f>
        <v/>
      </c>
      <c r="O996" s="14">
        <f>IF($A996="","",$A996-WEEKDAY($A996,1)+1)</f>
        <v/>
      </c>
      <c r="P996" s="15">
        <f>IF($A996="","",IF($J996=INDEX(Outcomes,2),1,0))</f>
        <v/>
      </c>
      <c r="Q996" s="15">
        <f>IF($A996="","",IF(OR($J996=INDEX(Outcomes,2),$J996=INDEX(Outcomes,3)),1,0))</f>
        <v/>
      </c>
    </row>
    <row r="997">
      <c r="A997" s="12" t="n"/>
      <c r="B997" s="4" t="n"/>
      <c r="C997" s="4" t="n"/>
      <c r="D997" s="4" t="n"/>
      <c r="E997" s="4" t="n"/>
      <c r="F997" s="4" t="n"/>
      <c r="G997" s="4" t="n"/>
      <c r="H997" s="4" t="n"/>
      <c r="I997" s="4" t="n"/>
      <c r="J997" s="4" t="n"/>
      <c r="K997" s="12" t="n"/>
      <c r="L997" s="13" t="n"/>
      <c r="M997" s="7">
        <f>IF($A997="","",INDEX(DayNames,WEEKDAY($A997,2)))</f>
        <v/>
      </c>
      <c r="N997" s="7">
        <f>IF($A997="","",IF(AND($G997="نعم",$H997="نعم"),INDEX(Reminders,4),IF($G997="نعم",INDEX(Reminders,2),IF($H997="نعم",INDEX(Reminders,3),INDEX(Reminders,1)))))</f>
        <v/>
      </c>
      <c r="O997" s="14">
        <f>IF($A997="","",$A997-WEEKDAY($A997,1)+1)</f>
        <v/>
      </c>
      <c r="P997" s="15">
        <f>IF($A997="","",IF($J997=INDEX(Outcomes,2),1,0))</f>
        <v/>
      </c>
      <c r="Q997" s="15">
        <f>IF($A997="","",IF(OR($J997=INDEX(Outcomes,2),$J997=INDEX(Outcomes,3)),1,0))</f>
        <v/>
      </c>
    </row>
    <row r="998">
      <c r="A998" s="12" t="n"/>
      <c r="B998" s="4" t="n"/>
      <c r="C998" s="4" t="n"/>
      <c r="D998" s="4" t="n"/>
      <c r="E998" s="4" t="n"/>
      <c r="F998" s="4" t="n"/>
      <c r="G998" s="4" t="n"/>
      <c r="H998" s="4" t="n"/>
      <c r="I998" s="4" t="n"/>
      <c r="J998" s="4" t="n"/>
      <c r="K998" s="12" t="n"/>
      <c r="L998" s="13" t="n"/>
      <c r="M998" s="7">
        <f>IF($A998="","",INDEX(DayNames,WEEKDAY($A998,2)))</f>
        <v/>
      </c>
      <c r="N998" s="7">
        <f>IF($A998="","",IF(AND($G998="نعم",$H998="نعم"),INDEX(Reminders,4),IF($G998="نعم",INDEX(Reminders,2),IF($H998="نعم",INDEX(Reminders,3),INDEX(Reminders,1)))))</f>
        <v/>
      </c>
      <c r="O998" s="14">
        <f>IF($A998="","",$A998-WEEKDAY($A998,1)+1)</f>
        <v/>
      </c>
      <c r="P998" s="15">
        <f>IF($A998="","",IF($J998=INDEX(Outcomes,2),1,0))</f>
        <v/>
      </c>
      <c r="Q998" s="15">
        <f>IF($A998="","",IF(OR($J998=INDEX(Outcomes,2),$J998=INDEX(Outcomes,3)),1,0))</f>
        <v/>
      </c>
    </row>
    <row r="999">
      <c r="A999" s="12" t="n"/>
      <c r="B999" s="4" t="n"/>
      <c r="C999" s="4" t="n"/>
      <c r="D999" s="4" t="n"/>
      <c r="E999" s="4" t="n"/>
      <c r="F999" s="4" t="n"/>
      <c r="G999" s="4" t="n"/>
      <c r="H999" s="4" t="n"/>
      <c r="I999" s="4" t="n"/>
      <c r="J999" s="4" t="n"/>
      <c r="K999" s="12" t="n"/>
      <c r="L999" s="13" t="n"/>
      <c r="M999" s="7">
        <f>IF($A999="","",INDEX(DayNames,WEEKDAY($A999,2)))</f>
        <v/>
      </c>
      <c r="N999" s="7">
        <f>IF($A999="","",IF(AND($G999="نعم",$H999="نعم"),INDEX(Reminders,4),IF($G999="نعم",INDEX(Reminders,2),IF($H999="نعم",INDEX(Reminders,3),INDEX(Reminders,1)))))</f>
        <v/>
      </c>
      <c r="O999" s="14">
        <f>IF($A999="","",$A999-WEEKDAY($A999,1)+1)</f>
        <v/>
      </c>
      <c r="P999" s="15">
        <f>IF($A999="","",IF($J999=INDEX(Outcomes,2),1,0))</f>
        <v/>
      </c>
      <c r="Q999" s="15">
        <f>IF($A999="","",IF(OR($J999=INDEX(Outcomes,2),$J999=INDEX(Outcomes,3)),1,0))</f>
        <v/>
      </c>
    </row>
    <row r="1000">
      <c r="A1000" s="12" t="n"/>
      <c r="B1000" s="4" t="n"/>
      <c r="C1000" s="4" t="n"/>
      <c r="D1000" s="4" t="n"/>
      <c r="E1000" s="4" t="n"/>
      <c r="F1000" s="4" t="n"/>
      <c r="G1000" s="4" t="n"/>
      <c r="H1000" s="4" t="n"/>
      <c r="I1000" s="4" t="n"/>
      <c r="J1000" s="4" t="n"/>
      <c r="K1000" s="12" t="n"/>
      <c r="L1000" s="13" t="n"/>
      <c r="M1000" s="7">
        <f>IF($A1000="","",INDEX(DayNames,WEEKDAY($A1000,2)))</f>
        <v/>
      </c>
      <c r="N1000" s="7">
        <f>IF($A1000="","",IF(AND($G1000="نعم",$H1000="نعم"),INDEX(Reminders,4),IF($G1000="نعم",INDEX(Reminders,2),IF($H1000="نعم",INDEX(Reminders,3),INDEX(Reminders,1)))))</f>
        <v/>
      </c>
      <c r="O1000" s="14">
        <f>IF($A1000="","",$A1000-WEEKDAY($A1000,1)+1)</f>
        <v/>
      </c>
      <c r="P1000" s="15">
        <f>IF($A1000="","",IF($J1000=INDEX(Outcomes,2),1,0))</f>
        <v/>
      </c>
      <c r="Q1000" s="15">
        <f>IF($A1000="","",IF(OR($J1000=INDEX(Outcomes,2),$J1000=INDEX(Outcomes,3)),1,0))</f>
        <v/>
      </c>
    </row>
    <row r="1001">
      <c r="A1001" s="12" t="n"/>
      <c r="B1001" s="4" t="n"/>
      <c r="C1001" s="4" t="n"/>
      <c r="D1001" s="4" t="n"/>
      <c r="E1001" s="4" t="n"/>
      <c r="F1001" s="4" t="n"/>
      <c r="G1001" s="4" t="n"/>
      <c r="H1001" s="4" t="n"/>
      <c r="I1001" s="4" t="n"/>
      <c r="J1001" s="4" t="n"/>
      <c r="K1001" s="12" t="n"/>
      <c r="L1001" s="13" t="n"/>
      <c r="M1001" s="7">
        <f>IF($A1001="","",INDEX(DayNames,WEEKDAY($A1001,2)))</f>
        <v/>
      </c>
      <c r="N1001" s="7">
        <f>IF($A1001="","",IF(AND($G1001="نعم",$H1001="نعم"),INDEX(Reminders,4),IF($G1001="نعم",INDEX(Reminders,2),IF($H1001="نعم",INDEX(Reminders,3),INDEX(Reminders,1)))))</f>
        <v/>
      </c>
      <c r="O1001" s="14">
        <f>IF($A1001="","",$A1001-WEEKDAY($A1001,1)+1)</f>
        <v/>
      </c>
      <c r="P1001" s="15">
        <f>IF($A1001="","",IF($J1001=INDEX(Outcomes,2),1,0))</f>
        <v/>
      </c>
      <c r="Q1001" s="15">
        <f>IF($A1001="","",IF(OR($J1001=INDEX(Outcomes,2),$J1001=INDEX(Outcomes,3)),1,0))</f>
        <v/>
      </c>
    </row>
    <row r="1002">
      <c r="A1002" s="12" t="n"/>
      <c r="B1002" s="4" t="n"/>
      <c r="C1002" s="4" t="n"/>
      <c r="D1002" s="4" t="n"/>
      <c r="E1002" s="4" t="n"/>
      <c r="F1002" s="4" t="n"/>
      <c r="G1002" s="4" t="n"/>
      <c r="H1002" s="4" t="n"/>
      <c r="I1002" s="4" t="n"/>
      <c r="J1002" s="4" t="n"/>
      <c r="K1002" s="12" t="n"/>
      <c r="L1002" s="13" t="n"/>
      <c r="M1002" s="7">
        <f>IF($A1002="","",INDEX(DayNames,WEEKDAY($A1002,2)))</f>
        <v/>
      </c>
      <c r="N1002" s="7">
        <f>IF($A1002="","",IF(AND($G1002="نعم",$H1002="نعم"),INDEX(Reminders,4),IF($G1002="نعم",INDEX(Reminders,2),IF($H1002="نعم",INDEX(Reminders,3),INDEX(Reminders,1)))))</f>
        <v/>
      </c>
      <c r="O1002" s="14">
        <f>IF($A1002="","",$A1002-WEEKDAY($A1002,1)+1)</f>
        <v/>
      </c>
      <c r="P1002" s="15">
        <f>IF($A1002="","",IF($J1002=INDEX(Outcomes,2),1,0))</f>
        <v/>
      </c>
      <c r="Q1002" s="15">
        <f>IF($A1002="","",IF(OR($J1002=INDEX(Outcomes,2),$J1002=INDEX(Outcomes,3)),1,0))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Q1002"/>
  <mergeCells count="1">
    <mergeCell ref="A1:L1"/>
  </mergeCells>
  <conditionalFormatting sqref="J3:J1002">
    <cfRule type="expression" priority="1" dxfId="0">
      <formula>AND(J3&lt;&gt;"",J3=$U$2)</formula>
    </cfRule>
    <cfRule type="expression" priority="2" dxfId="1">
      <formula>AND(J3&lt;&gt;"",J3=$V$2)</formula>
    </cfRule>
  </conditionalFormatting>
  <dataValidations count="7">
    <dataValidation sqref="D3:D1002" showDropDown="0" showInputMessage="0" showErrorMessage="0" allowBlank="1" errorTitle="قيمة غير صحيحة" error="اختر من القائمة." type="list">
      <formula1>=Doctors</formula1>
    </dataValidation>
    <dataValidation sqref="E3:E1002" showDropDown="0" showInputMessage="0" showErrorMessage="0" allowBlank="1" errorTitle="قيمة غير صحيحة" error="اختر من القائمة." type="list">
      <formula1>=Services</formula1>
    </dataValidation>
    <dataValidation sqref="F3:F1002" showDropDown="0" showInputMessage="0" showErrorMessage="0" allowBlank="1" errorTitle="قيمة غير صحيحة" error="اختر من القائمة." type="list">
      <formula1>=Channels</formula1>
    </dataValidation>
    <dataValidation sqref="G3:G1002" showDropDown="0" showInputMessage="0" showErrorMessage="0" allowBlank="1" errorTitle="قيمة غير صحيحة" error="اختر من القائمة." type="list">
      <formula1>=YesNo</formula1>
    </dataValidation>
    <dataValidation sqref="H3:H1002" showDropDown="0" showInputMessage="0" showErrorMessage="0" allowBlank="1" errorTitle="قيمة غير صحيحة" error="اختر من القائمة." type="list">
      <formula1>=YesNo</formula1>
    </dataValidation>
    <dataValidation sqref="I3:I1002" showDropDown="0" showInputMessage="0" showErrorMessage="0" allowBlank="1" errorTitle="قيمة غير صحيحة" error="اختر من القائمة." type="list">
      <formula1>=YesNo</formula1>
    </dataValidation>
    <dataValidation sqref="J3:J1002" showDropDown="0" showInputMessage="0" showErrorMessage="0" allowBlank="1" errorTitle="قيمة غير صحيحة" error="اختر من القائمة." type="list">
      <formula1>=Outcomes</formula1>
    </dataValidation>
  </dataValidations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F83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1" customWidth="1" min="3" max="3"/>
    <col width="11" customWidth="1" min="4" max="4"/>
    <col width="11" customWidth="1" min="5" max="5"/>
    <col width="12" customWidth="1" min="6" max="6"/>
    <col width="3" customWidth="1" min="7" max="7"/>
    <col width="12" customWidth="1" min="8" max="8"/>
  </cols>
  <sheetData>
    <row r="1">
      <c r="A1" s="16" t="inlineStr">
        <is>
          <t>ملخص الغياب</t>
        </is>
      </c>
    </row>
    <row r="2">
      <c r="A2" s="2">
        <f>'الإعدادات'!B4</f>
        <v/>
      </c>
    </row>
    <row r="3">
      <c r="A3" s="3" t="inlineStr">
        <is>
          <t>من</t>
        </is>
      </c>
      <c r="B3" s="12" t="n">
        <v>46235</v>
      </c>
      <c r="D3" s="3" t="inlineStr">
        <is>
          <t>أصفر فوق</t>
        </is>
      </c>
      <c r="E3" s="17">
        <f>'الإعدادات'!$B$6</f>
        <v/>
      </c>
    </row>
    <row r="4">
      <c r="A4" s="3" t="inlineStr">
        <is>
          <t>إلى</t>
        </is>
      </c>
      <c r="B4" s="12" t="n">
        <v>46295</v>
      </c>
      <c r="D4" s="3" t="inlineStr">
        <is>
          <t>أحمر فوق</t>
        </is>
      </c>
      <c r="E4" s="17">
        <f>'الإعدادات'!$B$7</f>
        <v/>
      </c>
    </row>
    <row r="6">
      <c r="A6" s="9" t="inlineStr">
        <is>
          <t>الفترة كلها</t>
        </is>
      </c>
    </row>
    <row r="7">
      <c r="A7" s="3" t="inlineStr">
        <is>
          <t>المواعيد المسجلة</t>
        </is>
      </c>
      <c r="B7" s="15">
        <f>COUNTIFS('السجل'!$A$3:$A$1002,"&gt;="&amp;$B$3,'السجل'!$A$3:$A$1002,"&lt;="&amp;$B$4)</f>
        <v/>
      </c>
    </row>
    <row r="8">
      <c r="A8" s="3" t="inlineStr">
        <is>
          <t>أُعيد حجزها قبل موعدها</t>
        </is>
      </c>
      <c r="B8" s="15">
        <f>COUNTIFS('السجل'!$A$3:$A$1002,"&gt;="&amp;$B$3,'السجل'!$A$3:$A$1002,"&lt;="&amp;$B$4,'السجل'!$J$3:$J$1002,INDEX(Outcomes,4))</f>
        <v/>
      </c>
    </row>
    <row r="9">
      <c r="A9" s="3" t="inlineStr">
        <is>
          <t>مواعيد مستحقة</t>
        </is>
      </c>
      <c r="B9" s="15">
        <f>B7-B8</f>
        <v/>
      </c>
    </row>
    <row r="10">
      <c r="A10" s="3" t="inlineStr">
        <is>
          <t>حضر</t>
        </is>
      </c>
      <c r="B10" s="15">
        <f>COUNTIFS('السجل'!$A$3:$A$1002,"&gt;="&amp;$B$3,'السجل'!$A$3:$A$1002,"&lt;="&amp;$B$4,'السجل'!$J$3:$J$1002,INDEX(Outcomes,1))</f>
        <v/>
      </c>
    </row>
    <row r="11">
      <c r="A11" s="3" t="inlineStr">
        <is>
          <t>غياب</t>
        </is>
      </c>
      <c r="B11" s="15">
        <f>COUNTIFS('السجل'!$A$3:$A$1002,"&gt;="&amp;$B$3,'السجل'!$A$3:$A$1002,"&lt;="&amp;$B$4,'السجل'!$J$3:$J$1002,INDEX(Outcomes,2))</f>
        <v/>
      </c>
    </row>
    <row r="12">
      <c r="A12" s="3" t="inlineStr">
        <is>
          <t>إلغاء متأخر</t>
        </is>
      </c>
      <c r="B12" s="15">
        <f>COUNTIFS('السجل'!$A$3:$A$1002,"&gt;="&amp;$B$3,'السجل'!$A$3:$A$1002,"&lt;="&amp;$B$4,'السجل'!$J$3:$J$1002,INDEX(Outcomes,3))</f>
        <v/>
      </c>
    </row>
    <row r="13">
      <c r="A13" s="3" t="inlineStr">
        <is>
          <t>نسبة الغياب</t>
        </is>
      </c>
      <c r="B13" s="18">
        <f>IFERROR(B11/B9,"")</f>
        <v/>
      </c>
    </row>
    <row r="14">
      <c r="A14" s="3" t="inlineStr">
        <is>
          <t>نسبة الفترات الضائعة (غياب + إلغاء متأخر)</t>
        </is>
      </c>
      <c r="B14" s="17">
        <f>IFERROR((B11+B12)/B9,"")</f>
        <v/>
      </c>
    </row>
    <row r="15">
      <c r="A15" s="3" t="inlineStr">
        <is>
          <t>غياب أُعيد حجزه لاحقًا</t>
        </is>
      </c>
      <c r="B15" s="15">
        <f>COUNTIFS('السجل'!$A$3:$A$1002,"&gt;="&amp;$B$3,'السجل'!$A$3:$A$1002,"&lt;="&amp;$B$4,'السجل'!$J$3:$J$1002,INDEX(Outcomes,2),'السجل'!$K$3:$K$1002,"&gt;0")</f>
        <v/>
      </c>
    </row>
    <row r="16">
      <c r="A16" s="3" t="inlineStr">
        <is>
          <t>العربون المحجوز</t>
        </is>
      </c>
      <c r="B16" s="19">
        <f>SUMIFS('السجل'!$L$3:$L$1002,'السجل'!$A$3:$A$1002,"&gt;="&amp;$B$3,'السجل'!$A$3:$A$1002,"&lt;="&amp;$B$4)</f>
        <v/>
      </c>
      <c r="C16" s="2">
        <f>'الإعدادات'!$B$5</f>
        <v/>
      </c>
    </row>
    <row r="19">
      <c r="A19" s="9" t="inlineStr">
        <is>
          <t>حسب قناة الحجز</t>
        </is>
      </c>
    </row>
    <row r="20" ht="30" customHeight="1">
      <c r="A20" s="6" t="inlineStr"/>
      <c r="B20" s="6" t="inlineStr">
        <is>
          <t>المواعيد المستحقة</t>
        </is>
      </c>
      <c r="C20" s="6" t="inlineStr">
        <is>
          <t>غياب</t>
        </is>
      </c>
      <c r="D20" s="6" t="inlineStr">
        <is>
          <t>إلغاء متأخر</t>
        </is>
      </c>
      <c r="E20" s="6" t="inlineStr">
        <is>
          <t>نسبة الغياب</t>
        </is>
      </c>
      <c r="F20" s="6" t="inlineStr">
        <is>
          <t>فترات ضائعة</t>
        </is>
      </c>
    </row>
    <row r="21">
      <c r="A21" s="7">
        <f>IF(INDEX(Channels,1)="","",INDEX(Channels,1))</f>
        <v/>
      </c>
      <c r="B21" s="15">
        <f>IF($A21="","",COUNTIFS('السجل'!$A$3:$A$1002,"&gt;="&amp;$B$3,'السجل'!$A$3:$A$1002,"&lt;="&amp;$B$4,'السجل'!$F$3:$F$1002,$A21)-COUNTIFS('السجل'!$A$3:$A$1002,"&gt;="&amp;$B$3,'السجل'!$A$3:$A$1002,"&lt;="&amp;$B$4,'السجل'!$F$3:$F$1002,$A21,'السجل'!$J$3:$J$1002,INDEX(Outcomes,4)))</f>
        <v/>
      </c>
      <c r="C21" s="15">
        <f>IF($A21="","",COUNTIFS('السجل'!$A$3:$A$1002,"&gt;="&amp;$B$3,'السجل'!$A$3:$A$1002,"&lt;="&amp;$B$4,'السجل'!$F$3:$F$1002,$A21,'السجل'!$J$3:$J$1002,INDEX(Outcomes,2)))</f>
        <v/>
      </c>
      <c r="D21" s="15">
        <f>IF($A21="","",COUNTIFS('السجل'!$A$3:$A$1002,"&gt;="&amp;$B$3,'السجل'!$A$3:$A$1002,"&lt;="&amp;$B$4,'السجل'!$F$3:$F$1002,$A21,'السجل'!$J$3:$J$1002,INDEX(Outcomes,3)))</f>
        <v/>
      </c>
      <c r="E21" s="18">
        <f>IF($A21="","",IFERROR(C21/B21,""))</f>
        <v/>
      </c>
      <c r="F21" s="17">
        <f>IF($A21="","",IFERROR((C21+D21)/B21,""))</f>
        <v/>
      </c>
    </row>
    <row r="22">
      <c r="A22" s="7">
        <f>IF(INDEX(Channels,2)="","",INDEX(Channels,2))</f>
        <v/>
      </c>
      <c r="B22" s="15">
        <f>IF($A22="","",COUNTIFS('السجل'!$A$3:$A$1002,"&gt;="&amp;$B$3,'السجل'!$A$3:$A$1002,"&lt;="&amp;$B$4,'السجل'!$F$3:$F$1002,$A22)-COUNTIFS('السجل'!$A$3:$A$1002,"&gt;="&amp;$B$3,'السجل'!$A$3:$A$1002,"&lt;="&amp;$B$4,'السجل'!$F$3:$F$1002,$A22,'السجل'!$J$3:$J$1002,INDEX(Outcomes,4)))</f>
        <v/>
      </c>
      <c r="C22" s="15">
        <f>IF($A22="","",COUNTIFS('السجل'!$A$3:$A$1002,"&gt;="&amp;$B$3,'السجل'!$A$3:$A$1002,"&lt;="&amp;$B$4,'السجل'!$F$3:$F$1002,$A22,'السجل'!$J$3:$J$1002,INDEX(Outcomes,2)))</f>
        <v/>
      </c>
      <c r="D22" s="15">
        <f>IF($A22="","",COUNTIFS('السجل'!$A$3:$A$1002,"&gt;="&amp;$B$3,'السجل'!$A$3:$A$1002,"&lt;="&amp;$B$4,'السجل'!$F$3:$F$1002,$A22,'السجل'!$J$3:$J$1002,INDEX(Outcomes,3)))</f>
        <v/>
      </c>
      <c r="E22" s="18">
        <f>IF($A22="","",IFERROR(C22/B22,""))</f>
        <v/>
      </c>
      <c r="F22" s="17">
        <f>IF($A22="","",IFERROR((C22+D22)/B22,""))</f>
        <v/>
      </c>
    </row>
    <row r="23">
      <c r="A23" s="7">
        <f>IF(INDEX(Channels,3)="","",INDEX(Channels,3))</f>
        <v/>
      </c>
      <c r="B23" s="15">
        <f>IF($A23="","",COUNTIFS('السجل'!$A$3:$A$1002,"&gt;="&amp;$B$3,'السجل'!$A$3:$A$1002,"&lt;="&amp;$B$4,'السجل'!$F$3:$F$1002,$A23)-COUNTIFS('السجل'!$A$3:$A$1002,"&gt;="&amp;$B$3,'السجل'!$A$3:$A$1002,"&lt;="&amp;$B$4,'السجل'!$F$3:$F$1002,$A23,'السجل'!$J$3:$J$1002,INDEX(Outcomes,4)))</f>
        <v/>
      </c>
      <c r="C23" s="15">
        <f>IF($A23="","",COUNTIFS('السجل'!$A$3:$A$1002,"&gt;="&amp;$B$3,'السجل'!$A$3:$A$1002,"&lt;="&amp;$B$4,'السجل'!$F$3:$F$1002,$A23,'السجل'!$J$3:$J$1002,INDEX(Outcomes,2)))</f>
        <v/>
      </c>
      <c r="D23" s="15">
        <f>IF($A23="","",COUNTIFS('السجل'!$A$3:$A$1002,"&gt;="&amp;$B$3,'السجل'!$A$3:$A$1002,"&lt;="&amp;$B$4,'السجل'!$F$3:$F$1002,$A23,'السجل'!$J$3:$J$1002,INDEX(Outcomes,3)))</f>
        <v/>
      </c>
      <c r="E23" s="18">
        <f>IF($A23="","",IFERROR(C23/B23,""))</f>
        <v/>
      </c>
      <c r="F23" s="17">
        <f>IF($A23="","",IFERROR((C23+D23)/B23,""))</f>
        <v/>
      </c>
    </row>
    <row r="24">
      <c r="A24" s="7">
        <f>IF(INDEX(Channels,4)="","",INDEX(Channels,4))</f>
        <v/>
      </c>
      <c r="B24" s="15">
        <f>IF($A24="","",COUNTIFS('السجل'!$A$3:$A$1002,"&gt;="&amp;$B$3,'السجل'!$A$3:$A$1002,"&lt;="&amp;$B$4,'السجل'!$F$3:$F$1002,$A24)-COUNTIFS('السجل'!$A$3:$A$1002,"&gt;="&amp;$B$3,'السجل'!$A$3:$A$1002,"&lt;="&amp;$B$4,'السجل'!$F$3:$F$1002,$A24,'السجل'!$J$3:$J$1002,INDEX(Outcomes,4)))</f>
        <v/>
      </c>
      <c r="C24" s="15">
        <f>IF($A24="","",COUNTIFS('السجل'!$A$3:$A$1002,"&gt;="&amp;$B$3,'السجل'!$A$3:$A$1002,"&lt;="&amp;$B$4,'السجل'!$F$3:$F$1002,$A24,'السجل'!$J$3:$J$1002,INDEX(Outcomes,2)))</f>
        <v/>
      </c>
      <c r="D24" s="15">
        <f>IF($A24="","",COUNTIFS('السجل'!$A$3:$A$1002,"&gt;="&amp;$B$3,'السجل'!$A$3:$A$1002,"&lt;="&amp;$B$4,'السجل'!$F$3:$F$1002,$A24,'السجل'!$J$3:$J$1002,INDEX(Outcomes,3)))</f>
        <v/>
      </c>
      <c r="E24" s="18">
        <f>IF($A24="","",IFERROR(C24/B24,""))</f>
        <v/>
      </c>
      <c r="F24" s="17">
        <f>IF($A24="","",IFERROR((C24+D24)/B24,""))</f>
        <v/>
      </c>
    </row>
    <row r="25">
      <c r="A25" s="7">
        <f>IF(INDEX(Channels,5)="","",INDEX(Channels,5))</f>
        <v/>
      </c>
      <c r="B25" s="15">
        <f>IF($A25="","",COUNTIFS('السجل'!$A$3:$A$1002,"&gt;="&amp;$B$3,'السجل'!$A$3:$A$1002,"&lt;="&amp;$B$4,'السجل'!$F$3:$F$1002,$A25)-COUNTIFS('السجل'!$A$3:$A$1002,"&gt;="&amp;$B$3,'السجل'!$A$3:$A$1002,"&lt;="&amp;$B$4,'السجل'!$F$3:$F$1002,$A25,'السجل'!$J$3:$J$1002,INDEX(Outcomes,4)))</f>
        <v/>
      </c>
      <c r="C25" s="15">
        <f>IF($A25="","",COUNTIFS('السجل'!$A$3:$A$1002,"&gt;="&amp;$B$3,'السجل'!$A$3:$A$1002,"&lt;="&amp;$B$4,'السجل'!$F$3:$F$1002,$A25,'السجل'!$J$3:$J$1002,INDEX(Outcomes,2)))</f>
        <v/>
      </c>
      <c r="D25" s="15">
        <f>IF($A25="","",COUNTIFS('السجل'!$A$3:$A$1002,"&gt;="&amp;$B$3,'السجل'!$A$3:$A$1002,"&lt;="&amp;$B$4,'السجل'!$F$3:$F$1002,$A25,'السجل'!$J$3:$J$1002,INDEX(Outcomes,3)))</f>
        <v/>
      </c>
      <c r="E25" s="18">
        <f>IF($A25="","",IFERROR(C25/B25,""))</f>
        <v/>
      </c>
      <c r="F25" s="17">
        <f>IF($A25="","",IFERROR((C25+D25)/B25,""))</f>
        <v/>
      </c>
    </row>
    <row r="26">
      <c r="A26" s="7">
        <f>IF(INDEX(Channels,6)="","",INDEX(Channels,6))</f>
        <v/>
      </c>
      <c r="B26" s="15">
        <f>IF($A26="","",COUNTIFS('السجل'!$A$3:$A$1002,"&gt;="&amp;$B$3,'السجل'!$A$3:$A$1002,"&lt;="&amp;$B$4,'السجل'!$F$3:$F$1002,$A26)-COUNTIFS('السجل'!$A$3:$A$1002,"&gt;="&amp;$B$3,'السجل'!$A$3:$A$1002,"&lt;="&amp;$B$4,'السجل'!$F$3:$F$1002,$A26,'السجل'!$J$3:$J$1002,INDEX(Outcomes,4)))</f>
        <v/>
      </c>
      <c r="C26" s="15">
        <f>IF($A26="","",COUNTIFS('السجل'!$A$3:$A$1002,"&gt;="&amp;$B$3,'السجل'!$A$3:$A$1002,"&lt;="&amp;$B$4,'السجل'!$F$3:$F$1002,$A26,'السجل'!$J$3:$J$1002,INDEX(Outcomes,2)))</f>
        <v/>
      </c>
      <c r="D26" s="15">
        <f>IF($A26="","",COUNTIFS('السجل'!$A$3:$A$1002,"&gt;="&amp;$B$3,'السجل'!$A$3:$A$1002,"&lt;="&amp;$B$4,'السجل'!$F$3:$F$1002,$A26,'السجل'!$J$3:$J$1002,INDEX(Outcomes,3)))</f>
        <v/>
      </c>
      <c r="E26" s="18">
        <f>IF($A26="","",IFERROR(C26/B26,""))</f>
        <v/>
      </c>
      <c r="F26" s="17">
        <f>IF($A26="","",IFERROR((C26+D26)/B26,""))</f>
        <v/>
      </c>
    </row>
    <row r="27">
      <c r="A27" s="7">
        <f>IF(INDEX(Channels,7)="","",INDEX(Channels,7))</f>
        <v/>
      </c>
      <c r="B27" s="15">
        <f>IF($A27="","",COUNTIFS('السجل'!$A$3:$A$1002,"&gt;="&amp;$B$3,'السجل'!$A$3:$A$1002,"&lt;="&amp;$B$4,'السجل'!$F$3:$F$1002,$A27)-COUNTIFS('السجل'!$A$3:$A$1002,"&gt;="&amp;$B$3,'السجل'!$A$3:$A$1002,"&lt;="&amp;$B$4,'السجل'!$F$3:$F$1002,$A27,'السجل'!$J$3:$J$1002,INDEX(Outcomes,4)))</f>
        <v/>
      </c>
      <c r="C27" s="15">
        <f>IF($A27="","",COUNTIFS('السجل'!$A$3:$A$1002,"&gt;="&amp;$B$3,'السجل'!$A$3:$A$1002,"&lt;="&amp;$B$4,'السجل'!$F$3:$F$1002,$A27,'السجل'!$J$3:$J$1002,INDEX(Outcomes,2)))</f>
        <v/>
      </c>
      <c r="D27" s="15">
        <f>IF($A27="","",COUNTIFS('السجل'!$A$3:$A$1002,"&gt;="&amp;$B$3,'السجل'!$A$3:$A$1002,"&lt;="&amp;$B$4,'السجل'!$F$3:$F$1002,$A27,'السجل'!$J$3:$J$1002,INDEX(Outcomes,3)))</f>
        <v/>
      </c>
      <c r="E27" s="18">
        <f>IF($A27="","",IFERROR(C27/B27,""))</f>
        <v/>
      </c>
      <c r="F27" s="17">
        <f>IF($A27="","",IFERROR((C27+D27)/B27,""))</f>
        <v/>
      </c>
    </row>
    <row r="28">
      <c r="A28" s="7">
        <f>IF(INDEX(Channels,8)="","",INDEX(Channels,8))</f>
        <v/>
      </c>
      <c r="B28" s="15">
        <f>IF($A28="","",COUNTIFS('السجل'!$A$3:$A$1002,"&gt;="&amp;$B$3,'السجل'!$A$3:$A$1002,"&lt;="&amp;$B$4,'السجل'!$F$3:$F$1002,$A28)-COUNTIFS('السجل'!$A$3:$A$1002,"&gt;="&amp;$B$3,'السجل'!$A$3:$A$1002,"&lt;="&amp;$B$4,'السجل'!$F$3:$F$1002,$A28,'السجل'!$J$3:$J$1002,INDEX(Outcomes,4)))</f>
        <v/>
      </c>
      <c r="C28" s="15">
        <f>IF($A28="","",COUNTIFS('السجل'!$A$3:$A$1002,"&gt;="&amp;$B$3,'السجل'!$A$3:$A$1002,"&lt;="&amp;$B$4,'السجل'!$F$3:$F$1002,$A28,'السجل'!$J$3:$J$1002,INDEX(Outcomes,2)))</f>
        <v/>
      </c>
      <c r="D28" s="15">
        <f>IF($A28="","",COUNTIFS('السجل'!$A$3:$A$1002,"&gt;="&amp;$B$3,'السجل'!$A$3:$A$1002,"&lt;="&amp;$B$4,'السجل'!$F$3:$F$1002,$A28,'السجل'!$J$3:$J$1002,INDEX(Outcomes,3)))</f>
        <v/>
      </c>
      <c r="E28" s="18">
        <f>IF($A28="","",IFERROR(C28/B28,""))</f>
        <v/>
      </c>
      <c r="F28" s="17">
        <f>IF($A28="","",IFERROR((C28+D28)/B28,""))</f>
        <v/>
      </c>
    </row>
    <row r="30">
      <c r="A30" s="9" t="inlineStr">
        <is>
          <t>حسب الطبيب</t>
        </is>
      </c>
    </row>
    <row r="31" ht="30" customHeight="1">
      <c r="A31" s="6" t="inlineStr"/>
      <c r="B31" s="6" t="inlineStr">
        <is>
          <t>المواعيد المستحقة</t>
        </is>
      </c>
      <c r="C31" s="6" t="inlineStr">
        <is>
          <t>غياب</t>
        </is>
      </c>
      <c r="D31" s="6" t="inlineStr">
        <is>
          <t>إلغاء متأخر</t>
        </is>
      </c>
      <c r="E31" s="6" t="inlineStr">
        <is>
          <t>نسبة الغياب</t>
        </is>
      </c>
      <c r="F31" s="6" t="inlineStr">
        <is>
          <t>فترات ضائعة</t>
        </is>
      </c>
    </row>
    <row r="32">
      <c r="A32" s="7">
        <f>IF(INDEX(Doctors,1)="","",INDEX(Doctors,1))</f>
        <v/>
      </c>
      <c r="B32" s="15">
        <f>IF($A32="","",COUNTIFS('السجل'!$A$3:$A$1002,"&gt;="&amp;$B$3,'السجل'!$A$3:$A$1002,"&lt;="&amp;$B$4,'السجل'!$D$3:$D$1002,$A32)-COUNTIFS('السجل'!$A$3:$A$1002,"&gt;="&amp;$B$3,'السجل'!$A$3:$A$1002,"&lt;="&amp;$B$4,'السجل'!$D$3:$D$1002,$A32,'السجل'!$J$3:$J$1002,INDEX(Outcomes,4)))</f>
        <v/>
      </c>
      <c r="C32" s="15">
        <f>IF($A32="","",COUNTIFS('السجل'!$A$3:$A$1002,"&gt;="&amp;$B$3,'السجل'!$A$3:$A$1002,"&lt;="&amp;$B$4,'السجل'!$D$3:$D$1002,$A32,'السجل'!$J$3:$J$1002,INDEX(Outcomes,2)))</f>
        <v/>
      </c>
      <c r="D32" s="15">
        <f>IF($A32="","",COUNTIFS('السجل'!$A$3:$A$1002,"&gt;="&amp;$B$3,'السجل'!$A$3:$A$1002,"&lt;="&amp;$B$4,'السجل'!$D$3:$D$1002,$A32,'السجل'!$J$3:$J$1002,INDEX(Outcomes,3)))</f>
        <v/>
      </c>
      <c r="E32" s="18">
        <f>IF($A32="","",IFERROR(C32/B32,""))</f>
        <v/>
      </c>
      <c r="F32" s="17">
        <f>IF($A32="","",IFERROR((C32+D32)/B32,""))</f>
        <v/>
      </c>
    </row>
    <row r="33">
      <c r="A33" s="7">
        <f>IF(INDEX(Doctors,2)="","",INDEX(Doctors,2))</f>
        <v/>
      </c>
      <c r="B33" s="15">
        <f>IF($A33="","",COUNTIFS('السجل'!$A$3:$A$1002,"&gt;="&amp;$B$3,'السجل'!$A$3:$A$1002,"&lt;="&amp;$B$4,'السجل'!$D$3:$D$1002,$A33)-COUNTIFS('السجل'!$A$3:$A$1002,"&gt;="&amp;$B$3,'السجل'!$A$3:$A$1002,"&lt;="&amp;$B$4,'السجل'!$D$3:$D$1002,$A33,'السجل'!$J$3:$J$1002,INDEX(Outcomes,4)))</f>
        <v/>
      </c>
      <c r="C33" s="15">
        <f>IF($A33="","",COUNTIFS('السجل'!$A$3:$A$1002,"&gt;="&amp;$B$3,'السجل'!$A$3:$A$1002,"&lt;="&amp;$B$4,'السجل'!$D$3:$D$1002,$A33,'السجل'!$J$3:$J$1002,INDEX(Outcomes,2)))</f>
        <v/>
      </c>
      <c r="D33" s="15">
        <f>IF($A33="","",COUNTIFS('السجل'!$A$3:$A$1002,"&gt;="&amp;$B$3,'السجل'!$A$3:$A$1002,"&lt;="&amp;$B$4,'السجل'!$D$3:$D$1002,$A33,'السجل'!$J$3:$J$1002,INDEX(Outcomes,3)))</f>
        <v/>
      </c>
      <c r="E33" s="18">
        <f>IF($A33="","",IFERROR(C33/B33,""))</f>
        <v/>
      </c>
      <c r="F33" s="17">
        <f>IF($A33="","",IFERROR((C33+D33)/B33,""))</f>
        <v/>
      </c>
    </row>
    <row r="34">
      <c r="A34" s="7">
        <f>IF(INDEX(Doctors,3)="","",INDEX(Doctors,3))</f>
        <v/>
      </c>
      <c r="B34" s="15">
        <f>IF($A34="","",COUNTIFS('السجل'!$A$3:$A$1002,"&gt;="&amp;$B$3,'السجل'!$A$3:$A$1002,"&lt;="&amp;$B$4,'السجل'!$D$3:$D$1002,$A34)-COUNTIFS('السجل'!$A$3:$A$1002,"&gt;="&amp;$B$3,'السجل'!$A$3:$A$1002,"&lt;="&amp;$B$4,'السجل'!$D$3:$D$1002,$A34,'السجل'!$J$3:$J$1002,INDEX(Outcomes,4)))</f>
        <v/>
      </c>
      <c r="C34" s="15">
        <f>IF($A34="","",COUNTIFS('السجل'!$A$3:$A$1002,"&gt;="&amp;$B$3,'السجل'!$A$3:$A$1002,"&lt;="&amp;$B$4,'السجل'!$D$3:$D$1002,$A34,'السجل'!$J$3:$J$1002,INDEX(Outcomes,2)))</f>
        <v/>
      </c>
      <c r="D34" s="15">
        <f>IF($A34="","",COUNTIFS('السجل'!$A$3:$A$1002,"&gt;="&amp;$B$3,'السجل'!$A$3:$A$1002,"&lt;="&amp;$B$4,'السجل'!$D$3:$D$1002,$A34,'السجل'!$J$3:$J$1002,INDEX(Outcomes,3)))</f>
        <v/>
      </c>
      <c r="E34" s="18">
        <f>IF($A34="","",IFERROR(C34/B34,""))</f>
        <v/>
      </c>
      <c r="F34" s="17">
        <f>IF($A34="","",IFERROR((C34+D34)/B34,""))</f>
        <v/>
      </c>
    </row>
    <row r="35">
      <c r="A35" s="7">
        <f>IF(INDEX(Doctors,4)="","",INDEX(Doctors,4))</f>
        <v/>
      </c>
      <c r="B35" s="15">
        <f>IF($A35="","",COUNTIFS('السجل'!$A$3:$A$1002,"&gt;="&amp;$B$3,'السجل'!$A$3:$A$1002,"&lt;="&amp;$B$4,'السجل'!$D$3:$D$1002,$A35)-COUNTIFS('السجل'!$A$3:$A$1002,"&gt;="&amp;$B$3,'السجل'!$A$3:$A$1002,"&lt;="&amp;$B$4,'السجل'!$D$3:$D$1002,$A35,'السجل'!$J$3:$J$1002,INDEX(Outcomes,4)))</f>
        <v/>
      </c>
      <c r="C35" s="15">
        <f>IF($A35="","",COUNTIFS('السجل'!$A$3:$A$1002,"&gt;="&amp;$B$3,'السجل'!$A$3:$A$1002,"&lt;="&amp;$B$4,'السجل'!$D$3:$D$1002,$A35,'السجل'!$J$3:$J$1002,INDEX(Outcomes,2)))</f>
        <v/>
      </c>
      <c r="D35" s="15">
        <f>IF($A35="","",COUNTIFS('السجل'!$A$3:$A$1002,"&gt;="&amp;$B$3,'السجل'!$A$3:$A$1002,"&lt;="&amp;$B$4,'السجل'!$D$3:$D$1002,$A35,'السجل'!$J$3:$J$1002,INDEX(Outcomes,3)))</f>
        <v/>
      </c>
      <c r="E35" s="18">
        <f>IF($A35="","",IFERROR(C35/B35,""))</f>
        <v/>
      </c>
      <c r="F35" s="17">
        <f>IF($A35="","",IFERROR((C35+D35)/B35,""))</f>
        <v/>
      </c>
    </row>
    <row r="36">
      <c r="A36" s="7">
        <f>IF(INDEX(Doctors,5)="","",INDEX(Doctors,5))</f>
        <v/>
      </c>
      <c r="B36" s="15">
        <f>IF($A36="","",COUNTIFS('السجل'!$A$3:$A$1002,"&gt;="&amp;$B$3,'السجل'!$A$3:$A$1002,"&lt;="&amp;$B$4,'السجل'!$D$3:$D$1002,$A36)-COUNTIFS('السجل'!$A$3:$A$1002,"&gt;="&amp;$B$3,'السجل'!$A$3:$A$1002,"&lt;="&amp;$B$4,'السجل'!$D$3:$D$1002,$A36,'السجل'!$J$3:$J$1002,INDEX(Outcomes,4)))</f>
        <v/>
      </c>
      <c r="C36" s="15">
        <f>IF($A36="","",COUNTIFS('السجل'!$A$3:$A$1002,"&gt;="&amp;$B$3,'السجل'!$A$3:$A$1002,"&lt;="&amp;$B$4,'السجل'!$D$3:$D$1002,$A36,'السجل'!$J$3:$J$1002,INDEX(Outcomes,2)))</f>
        <v/>
      </c>
      <c r="D36" s="15">
        <f>IF($A36="","",COUNTIFS('السجل'!$A$3:$A$1002,"&gt;="&amp;$B$3,'السجل'!$A$3:$A$1002,"&lt;="&amp;$B$4,'السجل'!$D$3:$D$1002,$A36,'السجل'!$J$3:$J$1002,INDEX(Outcomes,3)))</f>
        <v/>
      </c>
      <c r="E36" s="18">
        <f>IF($A36="","",IFERROR(C36/B36,""))</f>
        <v/>
      </c>
      <c r="F36" s="17">
        <f>IF($A36="","",IFERROR((C36+D36)/B36,""))</f>
        <v/>
      </c>
    </row>
    <row r="37">
      <c r="A37" s="7">
        <f>IF(INDEX(Doctors,6)="","",INDEX(Doctors,6))</f>
        <v/>
      </c>
      <c r="B37" s="15">
        <f>IF($A37="","",COUNTIFS('السجل'!$A$3:$A$1002,"&gt;="&amp;$B$3,'السجل'!$A$3:$A$1002,"&lt;="&amp;$B$4,'السجل'!$D$3:$D$1002,$A37)-COUNTIFS('السجل'!$A$3:$A$1002,"&gt;="&amp;$B$3,'السجل'!$A$3:$A$1002,"&lt;="&amp;$B$4,'السجل'!$D$3:$D$1002,$A37,'السجل'!$J$3:$J$1002,INDEX(Outcomes,4)))</f>
        <v/>
      </c>
      <c r="C37" s="15">
        <f>IF($A37="","",COUNTIFS('السجل'!$A$3:$A$1002,"&gt;="&amp;$B$3,'السجل'!$A$3:$A$1002,"&lt;="&amp;$B$4,'السجل'!$D$3:$D$1002,$A37,'السجل'!$J$3:$J$1002,INDEX(Outcomes,2)))</f>
        <v/>
      </c>
      <c r="D37" s="15">
        <f>IF($A37="","",COUNTIFS('السجل'!$A$3:$A$1002,"&gt;="&amp;$B$3,'السجل'!$A$3:$A$1002,"&lt;="&amp;$B$4,'السجل'!$D$3:$D$1002,$A37,'السجل'!$J$3:$J$1002,INDEX(Outcomes,3)))</f>
        <v/>
      </c>
      <c r="E37" s="18">
        <f>IF($A37="","",IFERROR(C37/B37,""))</f>
        <v/>
      </c>
      <c r="F37" s="17">
        <f>IF($A37="","",IFERROR((C37+D37)/B37,""))</f>
        <v/>
      </c>
    </row>
    <row r="38">
      <c r="A38" s="7">
        <f>IF(INDEX(Doctors,7)="","",INDEX(Doctors,7))</f>
        <v/>
      </c>
      <c r="B38" s="15">
        <f>IF($A38="","",COUNTIFS('السجل'!$A$3:$A$1002,"&gt;="&amp;$B$3,'السجل'!$A$3:$A$1002,"&lt;="&amp;$B$4,'السجل'!$D$3:$D$1002,$A38)-COUNTIFS('السجل'!$A$3:$A$1002,"&gt;="&amp;$B$3,'السجل'!$A$3:$A$1002,"&lt;="&amp;$B$4,'السجل'!$D$3:$D$1002,$A38,'السجل'!$J$3:$J$1002,INDEX(Outcomes,4)))</f>
        <v/>
      </c>
      <c r="C38" s="15">
        <f>IF($A38="","",COUNTIFS('السجل'!$A$3:$A$1002,"&gt;="&amp;$B$3,'السجل'!$A$3:$A$1002,"&lt;="&amp;$B$4,'السجل'!$D$3:$D$1002,$A38,'السجل'!$J$3:$J$1002,INDEX(Outcomes,2)))</f>
        <v/>
      </c>
      <c r="D38" s="15">
        <f>IF($A38="","",COUNTIFS('السجل'!$A$3:$A$1002,"&gt;="&amp;$B$3,'السجل'!$A$3:$A$1002,"&lt;="&amp;$B$4,'السجل'!$D$3:$D$1002,$A38,'السجل'!$J$3:$J$1002,INDEX(Outcomes,3)))</f>
        <v/>
      </c>
      <c r="E38" s="18">
        <f>IF($A38="","",IFERROR(C38/B38,""))</f>
        <v/>
      </c>
      <c r="F38" s="17">
        <f>IF($A38="","",IFERROR((C38+D38)/B38,""))</f>
        <v/>
      </c>
    </row>
    <row r="39">
      <c r="A39" s="7">
        <f>IF(INDEX(Doctors,8)="","",INDEX(Doctors,8))</f>
        <v/>
      </c>
      <c r="B39" s="15">
        <f>IF($A39="","",COUNTIFS('السجل'!$A$3:$A$1002,"&gt;="&amp;$B$3,'السجل'!$A$3:$A$1002,"&lt;="&amp;$B$4,'السجل'!$D$3:$D$1002,$A39)-COUNTIFS('السجل'!$A$3:$A$1002,"&gt;="&amp;$B$3,'السجل'!$A$3:$A$1002,"&lt;="&amp;$B$4,'السجل'!$D$3:$D$1002,$A39,'السجل'!$J$3:$J$1002,INDEX(Outcomes,4)))</f>
        <v/>
      </c>
      <c r="C39" s="15">
        <f>IF($A39="","",COUNTIFS('السجل'!$A$3:$A$1002,"&gt;="&amp;$B$3,'السجل'!$A$3:$A$1002,"&lt;="&amp;$B$4,'السجل'!$D$3:$D$1002,$A39,'السجل'!$J$3:$J$1002,INDEX(Outcomes,2)))</f>
        <v/>
      </c>
      <c r="D39" s="15">
        <f>IF($A39="","",COUNTIFS('السجل'!$A$3:$A$1002,"&gt;="&amp;$B$3,'السجل'!$A$3:$A$1002,"&lt;="&amp;$B$4,'السجل'!$D$3:$D$1002,$A39,'السجل'!$J$3:$J$1002,INDEX(Outcomes,3)))</f>
        <v/>
      </c>
      <c r="E39" s="18">
        <f>IF($A39="","",IFERROR(C39/B39,""))</f>
        <v/>
      </c>
      <c r="F39" s="17">
        <f>IF($A39="","",IFERROR((C39+D39)/B39,""))</f>
        <v/>
      </c>
    </row>
    <row r="41">
      <c r="A41" s="9" t="inlineStr">
        <is>
          <t>حسب اليوم</t>
        </is>
      </c>
    </row>
    <row r="42" ht="30" customHeight="1">
      <c r="A42" s="6" t="inlineStr"/>
      <c r="B42" s="6" t="inlineStr">
        <is>
          <t>المواعيد المستحقة</t>
        </is>
      </c>
      <c r="C42" s="6" t="inlineStr">
        <is>
          <t>غياب</t>
        </is>
      </c>
      <c r="D42" s="6" t="inlineStr">
        <is>
          <t>إلغاء متأخر</t>
        </is>
      </c>
      <c r="E42" s="6" t="inlineStr">
        <is>
          <t>نسبة الغياب</t>
        </is>
      </c>
      <c r="F42" s="6" t="inlineStr">
        <is>
          <t>فترات ضائعة</t>
        </is>
      </c>
    </row>
    <row r="43">
      <c r="A43" s="7">
        <f>INDEX(DayNames,1)</f>
        <v/>
      </c>
      <c r="B43" s="15">
        <f>IF($A43="","",COUNTIFS('السجل'!$A$3:$A$1002,"&gt;="&amp;$B$3,'السجل'!$A$3:$A$1002,"&lt;="&amp;$B$4,'السجل'!$M$3:$M$1002,$A43)-COUNTIFS('السجل'!$A$3:$A$1002,"&gt;="&amp;$B$3,'السجل'!$A$3:$A$1002,"&lt;="&amp;$B$4,'السجل'!$M$3:$M$1002,$A43,'السجل'!$J$3:$J$1002,INDEX(Outcomes,4)))</f>
        <v/>
      </c>
      <c r="C43" s="15">
        <f>IF($A43="","",COUNTIFS('السجل'!$A$3:$A$1002,"&gt;="&amp;$B$3,'السجل'!$A$3:$A$1002,"&lt;="&amp;$B$4,'السجل'!$M$3:$M$1002,$A43,'السجل'!$J$3:$J$1002,INDEX(Outcomes,2)))</f>
        <v/>
      </c>
      <c r="D43" s="15">
        <f>IF($A43="","",COUNTIFS('السجل'!$A$3:$A$1002,"&gt;="&amp;$B$3,'السجل'!$A$3:$A$1002,"&lt;="&amp;$B$4,'السجل'!$M$3:$M$1002,$A43,'السجل'!$J$3:$J$1002,INDEX(Outcomes,3)))</f>
        <v/>
      </c>
      <c r="E43" s="18">
        <f>IF($A43="","",IFERROR(C43/B43,""))</f>
        <v/>
      </c>
      <c r="F43" s="17">
        <f>IF($A43="","",IFERROR((C43+D43)/B43,""))</f>
        <v/>
      </c>
    </row>
    <row r="44">
      <c r="A44" s="7">
        <f>INDEX(DayNames,2)</f>
        <v/>
      </c>
      <c r="B44" s="15">
        <f>IF($A44="","",COUNTIFS('السجل'!$A$3:$A$1002,"&gt;="&amp;$B$3,'السجل'!$A$3:$A$1002,"&lt;="&amp;$B$4,'السجل'!$M$3:$M$1002,$A44)-COUNTIFS('السجل'!$A$3:$A$1002,"&gt;="&amp;$B$3,'السجل'!$A$3:$A$1002,"&lt;="&amp;$B$4,'السجل'!$M$3:$M$1002,$A44,'السجل'!$J$3:$J$1002,INDEX(Outcomes,4)))</f>
        <v/>
      </c>
      <c r="C44" s="15">
        <f>IF($A44="","",COUNTIFS('السجل'!$A$3:$A$1002,"&gt;="&amp;$B$3,'السجل'!$A$3:$A$1002,"&lt;="&amp;$B$4,'السجل'!$M$3:$M$1002,$A44,'السجل'!$J$3:$J$1002,INDEX(Outcomes,2)))</f>
        <v/>
      </c>
      <c r="D44" s="15">
        <f>IF($A44="","",COUNTIFS('السجل'!$A$3:$A$1002,"&gt;="&amp;$B$3,'السجل'!$A$3:$A$1002,"&lt;="&amp;$B$4,'السجل'!$M$3:$M$1002,$A44,'السجل'!$J$3:$J$1002,INDEX(Outcomes,3)))</f>
        <v/>
      </c>
      <c r="E44" s="18">
        <f>IF($A44="","",IFERROR(C44/B44,""))</f>
        <v/>
      </c>
      <c r="F44" s="17">
        <f>IF($A44="","",IFERROR((C44+D44)/B44,""))</f>
        <v/>
      </c>
    </row>
    <row r="45">
      <c r="A45" s="7">
        <f>INDEX(DayNames,3)</f>
        <v/>
      </c>
      <c r="B45" s="15">
        <f>IF($A45="","",COUNTIFS('السجل'!$A$3:$A$1002,"&gt;="&amp;$B$3,'السجل'!$A$3:$A$1002,"&lt;="&amp;$B$4,'السجل'!$M$3:$M$1002,$A45)-COUNTIFS('السجل'!$A$3:$A$1002,"&gt;="&amp;$B$3,'السجل'!$A$3:$A$1002,"&lt;="&amp;$B$4,'السجل'!$M$3:$M$1002,$A45,'السجل'!$J$3:$J$1002,INDEX(Outcomes,4)))</f>
        <v/>
      </c>
      <c r="C45" s="15">
        <f>IF($A45="","",COUNTIFS('السجل'!$A$3:$A$1002,"&gt;="&amp;$B$3,'السجل'!$A$3:$A$1002,"&lt;="&amp;$B$4,'السجل'!$M$3:$M$1002,$A45,'السجل'!$J$3:$J$1002,INDEX(Outcomes,2)))</f>
        <v/>
      </c>
      <c r="D45" s="15">
        <f>IF($A45="","",COUNTIFS('السجل'!$A$3:$A$1002,"&gt;="&amp;$B$3,'السجل'!$A$3:$A$1002,"&lt;="&amp;$B$4,'السجل'!$M$3:$M$1002,$A45,'السجل'!$J$3:$J$1002,INDEX(Outcomes,3)))</f>
        <v/>
      </c>
      <c r="E45" s="18">
        <f>IF($A45="","",IFERROR(C45/B45,""))</f>
        <v/>
      </c>
      <c r="F45" s="17">
        <f>IF($A45="","",IFERROR((C45+D45)/B45,""))</f>
        <v/>
      </c>
    </row>
    <row r="46">
      <c r="A46" s="7">
        <f>INDEX(DayNames,4)</f>
        <v/>
      </c>
      <c r="B46" s="15">
        <f>IF($A46="","",COUNTIFS('السجل'!$A$3:$A$1002,"&gt;="&amp;$B$3,'السجل'!$A$3:$A$1002,"&lt;="&amp;$B$4,'السجل'!$M$3:$M$1002,$A46)-COUNTIFS('السجل'!$A$3:$A$1002,"&gt;="&amp;$B$3,'السجل'!$A$3:$A$1002,"&lt;="&amp;$B$4,'السجل'!$M$3:$M$1002,$A46,'السجل'!$J$3:$J$1002,INDEX(Outcomes,4)))</f>
        <v/>
      </c>
      <c r="C46" s="15">
        <f>IF($A46="","",COUNTIFS('السجل'!$A$3:$A$1002,"&gt;="&amp;$B$3,'السجل'!$A$3:$A$1002,"&lt;="&amp;$B$4,'السجل'!$M$3:$M$1002,$A46,'السجل'!$J$3:$J$1002,INDEX(Outcomes,2)))</f>
        <v/>
      </c>
      <c r="D46" s="15">
        <f>IF($A46="","",COUNTIFS('السجل'!$A$3:$A$1002,"&gt;="&amp;$B$3,'السجل'!$A$3:$A$1002,"&lt;="&amp;$B$4,'السجل'!$M$3:$M$1002,$A46,'السجل'!$J$3:$J$1002,INDEX(Outcomes,3)))</f>
        <v/>
      </c>
      <c r="E46" s="18">
        <f>IF($A46="","",IFERROR(C46/B46,""))</f>
        <v/>
      </c>
      <c r="F46" s="17">
        <f>IF($A46="","",IFERROR((C46+D46)/B46,""))</f>
        <v/>
      </c>
    </row>
    <row r="47">
      <c r="A47" s="7">
        <f>INDEX(DayNames,5)</f>
        <v/>
      </c>
      <c r="B47" s="15">
        <f>IF($A47="","",COUNTIFS('السجل'!$A$3:$A$1002,"&gt;="&amp;$B$3,'السجل'!$A$3:$A$1002,"&lt;="&amp;$B$4,'السجل'!$M$3:$M$1002,$A47)-COUNTIFS('السجل'!$A$3:$A$1002,"&gt;="&amp;$B$3,'السجل'!$A$3:$A$1002,"&lt;="&amp;$B$4,'السجل'!$M$3:$M$1002,$A47,'السجل'!$J$3:$J$1002,INDEX(Outcomes,4)))</f>
        <v/>
      </c>
      <c r="C47" s="15">
        <f>IF($A47="","",COUNTIFS('السجل'!$A$3:$A$1002,"&gt;="&amp;$B$3,'السجل'!$A$3:$A$1002,"&lt;="&amp;$B$4,'السجل'!$M$3:$M$1002,$A47,'السجل'!$J$3:$J$1002,INDEX(Outcomes,2)))</f>
        <v/>
      </c>
      <c r="D47" s="15">
        <f>IF($A47="","",COUNTIFS('السجل'!$A$3:$A$1002,"&gt;="&amp;$B$3,'السجل'!$A$3:$A$1002,"&lt;="&amp;$B$4,'السجل'!$M$3:$M$1002,$A47,'السجل'!$J$3:$J$1002,INDEX(Outcomes,3)))</f>
        <v/>
      </c>
      <c r="E47" s="18">
        <f>IF($A47="","",IFERROR(C47/B47,""))</f>
        <v/>
      </c>
      <c r="F47" s="17">
        <f>IF($A47="","",IFERROR((C47+D47)/B47,""))</f>
        <v/>
      </c>
    </row>
    <row r="48">
      <c r="A48" s="7">
        <f>INDEX(DayNames,6)</f>
        <v/>
      </c>
      <c r="B48" s="15">
        <f>IF($A48="","",COUNTIFS('السجل'!$A$3:$A$1002,"&gt;="&amp;$B$3,'السجل'!$A$3:$A$1002,"&lt;="&amp;$B$4,'السجل'!$M$3:$M$1002,$A48)-COUNTIFS('السجل'!$A$3:$A$1002,"&gt;="&amp;$B$3,'السجل'!$A$3:$A$1002,"&lt;="&amp;$B$4,'السجل'!$M$3:$M$1002,$A48,'السجل'!$J$3:$J$1002,INDEX(Outcomes,4)))</f>
        <v/>
      </c>
      <c r="C48" s="15">
        <f>IF($A48="","",COUNTIFS('السجل'!$A$3:$A$1002,"&gt;="&amp;$B$3,'السجل'!$A$3:$A$1002,"&lt;="&amp;$B$4,'السجل'!$M$3:$M$1002,$A48,'السجل'!$J$3:$J$1002,INDEX(Outcomes,2)))</f>
        <v/>
      </c>
      <c r="D48" s="15">
        <f>IF($A48="","",COUNTIFS('السجل'!$A$3:$A$1002,"&gt;="&amp;$B$3,'السجل'!$A$3:$A$1002,"&lt;="&amp;$B$4,'السجل'!$M$3:$M$1002,$A48,'السجل'!$J$3:$J$1002,INDEX(Outcomes,3)))</f>
        <v/>
      </c>
      <c r="E48" s="18">
        <f>IF($A48="","",IFERROR(C48/B48,""))</f>
        <v/>
      </c>
      <c r="F48" s="17">
        <f>IF($A48="","",IFERROR((C48+D48)/B48,""))</f>
        <v/>
      </c>
    </row>
    <row r="49">
      <c r="A49" s="7">
        <f>INDEX(DayNames,7)</f>
        <v/>
      </c>
      <c r="B49" s="15">
        <f>IF($A49="","",COUNTIFS('السجل'!$A$3:$A$1002,"&gt;="&amp;$B$3,'السجل'!$A$3:$A$1002,"&lt;="&amp;$B$4,'السجل'!$M$3:$M$1002,$A49)-COUNTIFS('السجل'!$A$3:$A$1002,"&gt;="&amp;$B$3,'السجل'!$A$3:$A$1002,"&lt;="&amp;$B$4,'السجل'!$M$3:$M$1002,$A49,'السجل'!$J$3:$J$1002,INDEX(Outcomes,4)))</f>
        <v/>
      </c>
      <c r="C49" s="15">
        <f>IF($A49="","",COUNTIFS('السجل'!$A$3:$A$1002,"&gt;="&amp;$B$3,'السجل'!$A$3:$A$1002,"&lt;="&amp;$B$4,'السجل'!$M$3:$M$1002,$A49,'السجل'!$J$3:$J$1002,INDEX(Outcomes,2)))</f>
        <v/>
      </c>
      <c r="D49" s="15">
        <f>IF($A49="","",COUNTIFS('السجل'!$A$3:$A$1002,"&gt;="&amp;$B$3,'السجل'!$A$3:$A$1002,"&lt;="&amp;$B$4,'السجل'!$M$3:$M$1002,$A49,'السجل'!$J$3:$J$1002,INDEX(Outcomes,3)))</f>
        <v/>
      </c>
      <c r="E49" s="18">
        <f>IF($A49="","",IFERROR(C49/B49,""))</f>
        <v/>
      </c>
      <c r="F49" s="17">
        <f>IF($A49="","",IFERROR((C49+D49)/B49,""))</f>
        <v/>
      </c>
    </row>
    <row r="51">
      <c r="A51" s="9" t="inlineStr">
        <is>
          <t>مع التأكيد وبدونه</t>
        </is>
      </c>
    </row>
    <row r="52" ht="30" customHeight="1">
      <c r="A52" s="6" t="inlineStr"/>
      <c r="B52" s="6" t="inlineStr">
        <is>
          <t>المواعيد المستحقة</t>
        </is>
      </c>
      <c r="C52" s="6" t="inlineStr">
        <is>
          <t>غياب</t>
        </is>
      </c>
      <c r="D52" s="6" t="inlineStr">
        <is>
          <t>إلغاء متأخر</t>
        </is>
      </c>
      <c r="E52" s="6" t="inlineStr">
        <is>
          <t>نسبة الغياب</t>
        </is>
      </c>
      <c r="F52" s="6" t="inlineStr">
        <is>
          <t>فترات ضائعة</t>
        </is>
      </c>
    </row>
    <row r="53">
      <c r="A53" s="7" t="inlineStr">
        <is>
          <t>أكّد</t>
        </is>
      </c>
      <c r="B53" s="15">
        <f>IF($A53="","",COUNTIFS('السجل'!$A$3:$A$1002,"&gt;="&amp;$B$3,'السجل'!$A$3:$A$1002,"&lt;="&amp;$B$4,'السجل'!$I$3:$I$1002,IF($A53="أكّد","نعم","لا"))-COUNTIFS('السجل'!$A$3:$A$1002,"&gt;="&amp;$B$3,'السجل'!$A$3:$A$1002,"&lt;="&amp;$B$4,'السجل'!$I$3:$I$1002,IF($A53="أكّد","نعم","لا"),'السجل'!$J$3:$J$1002,INDEX(Outcomes,4)))</f>
        <v/>
      </c>
      <c r="C53" s="15">
        <f>IF($A53="","",COUNTIFS('السجل'!$A$3:$A$1002,"&gt;="&amp;$B$3,'السجل'!$A$3:$A$1002,"&lt;="&amp;$B$4,'السجل'!$I$3:$I$1002,IF($A53="أكّد","نعم","لا"),'السجل'!$J$3:$J$1002,INDEX(Outcomes,2)))</f>
        <v/>
      </c>
      <c r="D53" s="15">
        <f>IF($A53="","",COUNTIFS('السجل'!$A$3:$A$1002,"&gt;="&amp;$B$3,'السجل'!$A$3:$A$1002,"&lt;="&amp;$B$4,'السجل'!$I$3:$I$1002,IF($A53="أكّد","نعم","لا"),'السجل'!$J$3:$J$1002,INDEX(Outcomes,3)))</f>
        <v/>
      </c>
      <c r="E53" s="18">
        <f>IF($A53="","",IFERROR(C53/B53,""))</f>
        <v/>
      </c>
      <c r="F53" s="17">
        <f>IF($A53="","",IFERROR((C53+D53)/B53,""))</f>
        <v/>
      </c>
    </row>
    <row r="54">
      <c r="A54" s="7" t="inlineStr">
        <is>
          <t>لم يؤكد</t>
        </is>
      </c>
      <c r="B54" s="15">
        <f>IF($A54="","",COUNTIFS('السجل'!$A$3:$A$1002,"&gt;="&amp;$B$3,'السجل'!$A$3:$A$1002,"&lt;="&amp;$B$4,'السجل'!$I$3:$I$1002,IF($A54="أكّد","نعم","لا"))-COUNTIFS('السجل'!$A$3:$A$1002,"&gt;="&amp;$B$3,'السجل'!$A$3:$A$1002,"&lt;="&amp;$B$4,'السجل'!$I$3:$I$1002,IF($A54="أكّد","نعم","لا"),'السجل'!$J$3:$J$1002,INDEX(Outcomes,4)))</f>
        <v/>
      </c>
      <c r="C54" s="15">
        <f>IF($A54="","",COUNTIFS('السجل'!$A$3:$A$1002,"&gt;="&amp;$B$3,'السجل'!$A$3:$A$1002,"&lt;="&amp;$B$4,'السجل'!$I$3:$I$1002,IF($A54="أكّد","نعم","لا"),'السجل'!$J$3:$J$1002,INDEX(Outcomes,2)))</f>
        <v/>
      </c>
      <c r="D54" s="15">
        <f>IF($A54="","",COUNTIFS('السجل'!$A$3:$A$1002,"&gt;="&amp;$B$3,'السجل'!$A$3:$A$1002,"&lt;="&amp;$B$4,'السجل'!$I$3:$I$1002,IF($A54="أكّد","نعم","لا"),'السجل'!$J$3:$J$1002,INDEX(Outcomes,3)))</f>
        <v/>
      </c>
      <c r="E54" s="18">
        <f>IF($A54="","",IFERROR(C54/B54,""))</f>
        <v/>
      </c>
      <c r="F54" s="17">
        <f>IF($A54="","",IFERROR((C54+D54)/B54,""))</f>
        <v/>
      </c>
    </row>
    <row r="56">
      <c r="A56" s="9" t="inlineStr">
        <is>
          <t>حسب التذكير</t>
        </is>
      </c>
    </row>
    <row r="57" ht="30" customHeight="1">
      <c r="A57" s="6" t="inlineStr"/>
      <c r="B57" s="6" t="inlineStr">
        <is>
          <t>المواعيد المستحقة</t>
        </is>
      </c>
      <c r="C57" s="6" t="inlineStr">
        <is>
          <t>غياب</t>
        </is>
      </c>
      <c r="D57" s="6" t="inlineStr">
        <is>
          <t>إلغاء متأخر</t>
        </is>
      </c>
      <c r="E57" s="6" t="inlineStr">
        <is>
          <t>نسبة الغياب</t>
        </is>
      </c>
      <c r="F57" s="6" t="inlineStr">
        <is>
          <t>فترات ضائعة</t>
        </is>
      </c>
    </row>
    <row r="58">
      <c r="A58" s="7">
        <f>INDEX(Reminders,1)</f>
        <v/>
      </c>
      <c r="B58" s="15">
        <f>IF($A58="","",COUNTIFS('السجل'!$A$3:$A$1002,"&gt;="&amp;$B$3,'السجل'!$A$3:$A$1002,"&lt;="&amp;$B$4,'السجل'!$N$3:$N$1002,$A58)-COUNTIFS('السجل'!$A$3:$A$1002,"&gt;="&amp;$B$3,'السجل'!$A$3:$A$1002,"&lt;="&amp;$B$4,'السجل'!$N$3:$N$1002,$A58,'السجل'!$J$3:$J$1002,INDEX(Outcomes,4)))</f>
        <v/>
      </c>
      <c r="C58" s="15">
        <f>IF($A58="","",COUNTIFS('السجل'!$A$3:$A$1002,"&gt;="&amp;$B$3,'السجل'!$A$3:$A$1002,"&lt;="&amp;$B$4,'السجل'!$N$3:$N$1002,$A58,'السجل'!$J$3:$J$1002,INDEX(Outcomes,2)))</f>
        <v/>
      </c>
      <c r="D58" s="15">
        <f>IF($A58="","",COUNTIFS('السجل'!$A$3:$A$1002,"&gt;="&amp;$B$3,'السجل'!$A$3:$A$1002,"&lt;="&amp;$B$4,'السجل'!$N$3:$N$1002,$A58,'السجل'!$J$3:$J$1002,INDEX(Outcomes,3)))</f>
        <v/>
      </c>
      <c r="E58" s="18">
        <f>IF($A58="","",IFERROR(C58/B58,""))</f>
        <v/>
      </c>
      <c r="F58" s="17">
        <f>IF($A58="","",IFERROR((C58+D58)/B58,""))</f>
        <v/>
      </c>
    </row>
    <row r="59">
      <c r="A59" s="7">
        <f>INDEX(Reminders,2)</f>
        <v/>
      </c>
      <c r="B59" s="15">
        <f>IF($A59="","",COUNTIFS('السجل'!$A$3:$A$1002,"&gt;="&amp;$B$3,'السجل'!$A$3:$A$1002,"&lt;="&amp;$B$4,'السجل'!$N$3:$N$1002,$A59)-COUNTIFS('السجل'!$A$3:$A$1002,"&gt;="&amp;$B$3,'السجل'!$A$3:$A$1002,"&lt;="&amp;$B$4,'السجل'!$N$3:$N$1002,$A59,'السجل'!$J$3:$J$1002,INDEX(Outcomes,4)))</f>
        <v/>
      </c>
      <c r="C59" s="15">
        <f>IF($A59="","",COUNTIFS('السجل'!$A$3:$A$1002,"&gt;="&amp;$B$3,'السجل'!$A$3:$A$1002,"&lt;="&amp;$B$4,'السجل'!$N$3:$N$1002,$A59,'السجل'!$J$3:$J$1002,INDEX(Outcomes,2)))</f>
        <v/>
      </c>
      <c r="D59" s="15">
        <f>IF($A59="","",COUNTIFS('السجل'!$A$3:$A$1002,"&gt;="&amp;$B$3,'السجل'!$A$3:$A$1002,"&lt;="&amp;$B$4,'السجل'!$N$3:$N$1002,$A59,'السجل'!$J$3:$J$1002,INDEX(Outcomes,3)))</f>
        <v/>
      </c>
      <c r="E59" s="18">
        <f>IF($A59="","",IFERROR(C59/B59,""))</f>
        <v/>
      </c>
      <c r="F59" s="17">
        <f>IF($A59="","",IFERROR((C59+D59)/B59,""))</f>
        <v/>
      </c>
    </row>
    <row r="60">
      <c r="A60" s="7">
        <f>INDEX(Reminders,3)</f>
        <v/>
      </c>
      <c r="B60" s="15">
        <f>IF($A60="","",COUNTIFS('السجل'!$A$3:$A$1002,"&gt;="&amp;$B$3,'السجل'!$A$3:$A$1002,"&lt;="&amp;$B$4,'السجل'!$N$3:$N$1002,$A60)-COUNTIFS('السجل'!$A$3:$A$1002,"&gt;="&amp;$B$3,'السجل'!$A$3:$A$1002,"&lt;="&amp;$B$4,'السجل'!$N$3:$N$1002,$A60,'السجل'!$J$3:$J$1002,INDEX(Outcomes,4)))</f>
        <v/>
      </c>
      <c r="C60" s="15">
        <f>IF($A60="","",COUNTIFS('السجل'!$A$3:$A$1002,"&gt;="&amp;$B$3,'السجل'!$A$3:$A$1002,"&lt;="&amp;$B$4,'السجل'!$N$3:$N$1002,$A60,'السجل'!$J$3:$J$1002,INDEX(Outcomes,2)))</f>
        <v/>
      </c>
      <c r="D60" s="15">
        <f>IF($A60="","",COUNTIFS('السجل'!$A$3:$A$1002,"&gt;="&amp;$B$3,'السجل'!$A$3:$A$1002,"&lt;="&amp;$B$4,'السجل'!$N$3:$N$1002,$A60,'السجل'!$J$3:$J$1002,INDEX(Outcomes,3)))</f>
        <v/>
      </c>
      <c r="E60" s="18">
        <f>IF($A60="","",IFERROR(C60/B60,""))</f>
        <v/>
      </c>
      <c r="F60" s="17">
        <f>IF($A60="","",IFERROR((C60+D60)/B60,""))</f>
        <v/>
      </c>
    </row>
    <row r="61">
      <c r="A61" s="7">
        <f>INDEX(Reminders,4)</f>
        <v/>
      </c>
      <c r="B61" s="15">
        <f>IF($A61="","",COUNTIFS('السجل'!$A$3:$A$1002,"&gt;="&amp;$B$3,'السجل'!$A$3:$A$1002,"&lt;="&amp;$B$4,'السجل'!$N$3:$N$1002,$A61)-COUNTIFS('السجل'!$A$3:$A$1002,"&gt;="&amp;$B$3,'السجل'!$A$3:$A$1002,"&lt;="&amp;$B$4,'السجل'!$N$3:$N$1002,$A61,'السجل'!$J$3:$J$1002,INDEX(Outcomes,4)))</f>
        <v/>
      </c>
      <c r="C61" s="15">
        <f>IF($A61="","",COUNTIFS('السجل'!$A$3:$A$1002,"&gt;="&amp;$B$3,'السجل'!$A$3:$A$1002,"&lt;="&amp;$B$4,'السجل'!$N$3:$N$1002,$A61,'السجل'!$J$3:$J$1002,INDEX(Outcomes,2)))</f>
        <v/>
      </c>
      <c r="D61" s="15">
        <f>IF($A61="","",COUNTIFS('السجل'!$A$3:$A$1002,"&gt;="&amp;$B$3,'السجل'!$A$3:$A$1002,"&lt;="&amp;$B$4,'السجل'!$N$3:$N$1002,$A61,'السجل'!$J$3:$J$1002,INDEX(Outcomes,3)))</f>
        <v/>
      </c>
      <c r="E61" s="18">
        <f>IF($A61="","",IFERROR(C61/B61,""))</f>
        <v/>
      </c>
      <c r="F61" s="17">
        <f>IF($A61="","",IFERROR((C61+D61)/B61,""))</f>
        <v/>
      </c>
    </row>
    <row r="63">
      <c r="A63" s="9" t="inlineStr">
        <is>
          <t>مع العربون وبدونه</t>
        </is>
      </c>
    </row>
    <row r="64" ht="30" customHeight="1">
      <c r="A64" s="6" t="inlineStr"/>
      <c r="B64" s="6" t="inlineStr">
        <is>
          <t>المواعيد المستحقة</t>
        </is>
      </c>
      <c r="C64" s="6" t="inlineStr">
        <is>
          <t>غياب</t>
        </is>
      </c>
      <c r="D64" s="6" t="inlineStr">
        <is>
          <t>إلغاء متأخر</t>
        </is>
      </c>
      <c r="E64" s="6" t="inlineStr">
        <is>
          <t>نسبة الغياب</t>
        </is>
      </c>
      <c r="F64" s="6" t="inlineStr">
        <is>
          <t>فترات ضائعة</t>
        </is>
      </c>
    </row>
    <row r="65">
      <c r="A65" s="7" t="inlineStr">
        <is>
          <t>بعربون</t>
        </is>
      </c>
      <c r="B65" s="15">
        <f>IF($A65="","",COUNTIFS('السجل'!$A$3:$A$1002,"&gt;="&amp;$B$3,'السجل'!$A$3:$A$1002,"&lt;="&amp;$B$4,'السجل'!$L$3:$L$1002,IF($A65="بعربون","&gt;0",""))-COUNTIFS('السجل'!$A$3:$A$1002,"&gt;="&amp;$B$3,'السجل'!$A$3:$A$1002,"&lt;="&amp;$B$4,'السجل'!$L$3:$L$1002,IF($A65="بعربون","&gt;0",""),'السجل'!$J$3:$J$1002,INDEX(Outcomes,4)))</f>
        <v/>
      </c>
      <c r="C65" s="15">
        <f>IF($A65="","",COUNTIFS('السجل'!$A$3:$A$1002,"&gt;="&amp;$B$3,'السجل'!$A$3:$A$1002,"&lt;="&amp;$B$4,'السجل'!$L$3:$L$1002,IF($A65="بعربون","&gt;0",""),'السجل'!$J$3:$J$1002,INDEX(Outcomes,2)))</f>
        <v/>
      </c>
      <c r="D65" s="15">
        <f>IF($A65="","",COUNTIFS('السجل'!$A$3:$A$1002,"&gt;="&amp;$B$3,'السجل'!$A$3:$A$1002,"&lt;="&amp;$B$4,'السجل'!$L$3:$L$1002,IF($A65="بعربون","&gt;0",""),'السجل'!$J$3:$J$1002,INDEX(Outcomes,3)))</f>
        <v/>
      </c>
      <c r="E65" s="18">
        <f>IF($A65="","",IFERROR(C65/B65,""))</f>
        <v/>
      </c>
      <c r="F65" s="17">
        <f>IF($A65="","",IFERROR((C65+D65)/B65,""))</f>
        <v/>
      </c>
    </row>
    <row r="66">
      <c r="A66" s="7" t="inlineStr">
        <is>
          <t>بلا عربون</t>
        </is>
      </c>
      <c r="B66" s="15">
        <f>IF($A66="","",COUNTIFS('السجل'!$A$3:$A$1002,"&gt;="&amp;$B$3,'السجل'!$A$3:$A$1002,"&lt;="&amp;$B$4,'السجل'!$L$3:$L$1002,IF($A66="بعربون","&gt;0",""))-COUNTIFS('السجل'!$A$3:$A$1002,"&gt;="&amp;$B$3,'السجل'!$A$3:$A$1002,"&lt;="&amp;$B$4,'السجل'!$L$3:$L$1002,IF($A66="بعربون","&gt;0",""),'السجل'!$J$3:$J$1002,INDEX(Outcomes,4)))</f>
        <v/>
      </c>
      <c r="C66" s="15">
        <f>IF($A66="","",COUNTIFS('السجل'!$A$3:$A$1002,"&gt;="&amp;$B$3,'السجل'!$A$3:$A$1002,"&lt;="&amp;$B$4,'السجل'!$L$3:$L$1002,IF($A66="بعربون","&gt;0",""),'السجل'!$J$3:$J$1002,INDEX(Outcomes,2)))</f>
        <v/>
      </c>
      <c r="D66" s="15">
        <f>IF($A66="","",COUNTIFS('السجل'!$A$3:$A$1002,"&gt;="&amp;$B$3,'السجل'!$A$3:$A$1002,"&lt;="&amp;$B$4,'السجل'!$L$3:$L$1002,IF($A66="بعربون","&gt;0",""),'السجل'!$J$3:$J$1002,INDEX(Outcomes,3)))</f>
        <v/>
      </c>
      <c r="E66" s="18">
        <f>IF($A66="","",IFERROR(C66/B66,""))</f>
        <v/>
      </c>
      <c r="F66" s="17">
        <f>IF($A66="","",IFERROR((C66+D66)/B66,""))</f>
        <v/>
      </c>
    </row>
    <row r="68">
      <c r="A68" s="9" t="inlineStr">
        <is>
          <t>أسبوعًا بأسبوع</t>
        </is>
      </c>
    </row>
    <row r="69" ht="30" customHeight="1">
      <c r="A69" s="6" t="inlineStr">
        <is>
          <t>بداية الأسبوع</t>
        </is>
      </c>
      <c r="B69" s="6" t="inlineStr">
        <is>
          <t>المواعيد المستحقة</t>
        </is>
      </c>
      <c r="C69" s="6" t="inlineStr">
        <is>
          <t>غياب</t>
        </is>
      </c>
      <c r="D69" s="6" t="inlineStr">
        <is>
          <t>نسبة الغياب</t>
        </is>
      </c>
    </row>
    <row r="70">
      <c r="A70" s="14">
        <f>$B$3-WEEKDAY($B$3,1)+1+0</f>
        <v/>
      </c>
      <c r="B70" s="15">
        <f>COUNTIFS('السجل'!$O$3:$O$1002,$A70)-COUNTIFS('السجل'!$O$3:$O$1002,$A70,'السجل'!$J$3:$J$1002,INDEX(Outcomes,4))</f>
        <v/>
      </c>
      <c r="C70" s="15">
        <f>COUNTIFS('السجل'!$O$3:$O$1002,$A70,'السجل'!$J$3:$J$1002,INDEX(Outcomes,2))</f>
        <v/>
      </c>
      <c r="D70" s="18">
        <f>IFERROR(C70/B70,"")</f>
        <v/>
      </c>
    </row>
    <row r="71">
      <c r="A71" s="14">
        <f>A70+7</f>
        <v/>
      </c>
      <c r="B71" s="15">
        <f>COUNTIFS('السجل'!$O$3:$O$1002,$A71)-COUNTIFS('السجل'!$O$3:$O$1002,$A71,'السجل'!$J$3:$J$1002,INDEX(Outcomes,4))</f>
        <v/>
      </c>
      <c r="C71" s="15">
        <f>COUNTIFS('السجل'!$O$3:$O$1002,$A71,'السجل'!$J$3:$J$1002,INDEX(Outcomes,2))</f>
        <v/>
      </c>
      <c r="D71" s="18">
        <f>IFERROR(C71/B71,"")</f>
        <v/>
      </c>
    </row>
    <row r="72">
      <c r="A72" s="14">
        <f>A71+7</f>
        <v/>
      </c>
      <c r="B72" s="15">
        <f>COUNTIFS('السجل'!$O$3:$O$1002,$A72)-COUNTIFS('السجل'!$O$3:$O$1002,$A72,'السجل'!$J$3:$J$1002,INDEX(Outcomes,4))</f>
        <v/>
      </c>
      <c r="C72" s="15">
        <f>COUNTIFS('السجل'!$O$3:$O$1002,$A72,'السجل'!$J$3:$J$1002,INDEX(Outcomes,2))</f>
        <v/>
      </c>
      <c r="D72" s="18">
        <f>IFERROR(C72/B72,"")</f>
        <v/>
      </c>
    </row>
    <row r="73">
      <c r="A73" s="14">
        <f>A72+7</f>
        <v/>
      </c>
      <c r="B73" s="15">
        <f>COUNTIFS('السجل'!$O$3:$O$1002,$A73)-COUNTIFS('السجل'!$O$3:$O$1002,$A73,'السجل'!$J$3:$J$1002,INDEX(Outcomes,4))</f>
        <v/>
      </c>
      <c r="C73" s="15">
        <f>COUNTIFS('السجل'!$O$3:$O$1002,$A73,'السجل'!$J$3:$J$1002,INDEX(Outcomes,2))</f>
        <v/>
      </c>
      <c r="D73" s="18">
        <f>IFERROR(C73/B73,"")</f>
        <v/>
      </c>
    </row>
    <row r="74">
      <c r="A74" s="14">
        <f>A73+7</f>
        <v/>
      </c>
      <c r="B74" s="15">
        <f>COUNTIFS('السجل'!$O$3:$O$1002,$A74)-COUNTIFS('السجل'!$O$3:$O$1002,$A74,'السجل'!$J$3:$J$1002,INDEX(Outcomes,4))</f>
        <v/>
      </c>
      <c r="C74" s="15">
        <f>COUNTIFS('السجل'!$O$3:$O$1002,$A74,'السجل'!$J$3:$J$1002,INDEX(Outcomes,2))</f>
        <v/>
      </c>
      <c r="D74" s="18">
        <f>IFERROR(C74/B74,"")</f>
        <v/>
      </c>
    </row>
    <row r="75">
      <c r="A75" s="14">
        <f>A74+7</f>
        <v/>
      </c>
      <c r="B75" s="15">
        <f>COUNTIFS('السجل'!$O$3:$O$1002,$A75)-COUNTIFS('السجل'!$O$3:$O$1002,$A75,'السجل'!$J$3:$J$1002,INDEX(Outcomes,4))</f>
        <v/>
      </c>
      <c r="C75" s="15">
        <f>COUNTIFS('السجل'!$O$3:$O$1002,$A75,'السجل'!$J$3:$J$1002,INDEX(Outcomes,2))</f>
        <v/>
      </c>
      <c r="D75" s="18">
        <f>IFERROR(C75/B75,"")</f>
        <v/>
      </c>
    </row>
    <row r="76">
      <c r="A76" s="14">
        <f>A75+7</f>
        <v/>
      </c>
      <c r="B76" s="15">
        <f>COUNTIFS('السجل'!$O$3:$O$1002,$A76)-COUNTIFS('السجل'!$O$3:$O$1002,$A76,'السجل'!$J$3:$J$1002,INDEX(Outcomes,4))</f>
        <v/>
      </c>
      <c r="C76" s="15">
        <f>COUNTIFS('السجل'!$O$3:$O$1002,$A76,'السجل'!$J$3:$J$1002,INDEX(Outcomes,2))</f>
        <v/>
      </c>
      <c r="D76" s="18">
        <f>IFERROR(C76/B76,"")</f>
        <v/>
      </c>
    </row>
    <row r="77">
      <c r="A77" s="14">
        <f>A76+7</f>
        <v/>
      </c>
      <c r="B77" s="15">
        <f>COUNTIFS('السجل'!$O$3:$O$1002,$A77)-COUNTIFS('السجل'!$O$3:$O$1002,$A77,'السجل'!$J$3:$J$1002,INDEX(Outcomes,4))</f>
        <v/>
      </c>
      <c r="C77" s="15">
        <f>COUNTIFS('السجل'!$O$3:$O$1002,$A77,'السجل'!$J$3:$J$1002,INDEX(Outcomes,2))</f>
        <v/>
      </c>
      <c r="D77" s="18">
        <f>IFERROR(C77/B77,"")</f>
        <v/>
      </c>
    </row>
    <row r="78">
      <c r="A78" s="14">
        <f>A77+7</f>
        <v/>
      </c>
      <c r="B78" s="15">
        <f>COUNTIFS('السجل'!$O$3:$O$1002,$A78)-COUNTIFS('السجل'!$O$3:$O$1002,$A78,'السجل'!$J$3:$J$1002,INDEX(Outcomes,4))</f>
        <v/>
      </c>
      <c r="C78" s="15">
        <f>COUNTIFS('السجل'!$O$3:$O$1002,$A78,'السجل'!$J$3:$J$1002,INDEX(Outcomes,2))</f>
        <v/>
      </c>
      <c r="D78" s="18">
        <f>IFERROR(C78/B78,"")</f>
        <v/>
      </c>
    </row>
    <row r="79">
      <c r="A79" s="14">
        <f>A78+7</f>
        <v/>
      </c>
      <c r="B79" s="15">
        <f>COUNTIFS('السجل'!$O$3:$O$1002,$A79)-COUNTIFS('السجل'!$O$3:$O$1002,$A79,'السجل'!$J$3:$J$1002,INDEX(Outcomes,4))</f>
        <v/>
      </c>
      <c r="C79" s="15">
        <f>COUNTIFS('السجل'!$O$3:$O$1002,$A79,'السجل'!$J$3:$J$1002,INDEX(Outcomes,2))</f>
        <v/>
      </c>
      <c r="D79" s="18">
        <f>IFERROR(C79/B79,"")</f>
        <v/>
      </c>
    </row>
    <row r="80">
      <c r="A80" s="2" t="inlineStr">
        <is>
          <t>بدأ تذكير الـ 24 ساعة في 16 أغسطس، وتذكير الـ 3 ساعات في 1 سبتمبر (في البيانات التجريبية).</t>
        </is>
      </c>
    </row>
    <row r="81">
      <c r="A81" s="2" t="inlineStr">
        <is>
          <t>نسبة الغياب = الغياب ÷ المواعيد المستحقة (لا تُحسب المواعيد التي أُعيد حجزها قبل يومها).</t>
        </is>
      </c>
    </row>
    <row r="83">
      <c r="A83" s="9" t="inlineStr">
        <is>
          <t>هذه الأرقام تُملأ تلقائيًا في ميديكولايز.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83:F83"/>
  </mergeCells>
  <conditionalFormatting sqref="B13">
    <cfRule type="expression" priority="1" dxfId="0">
      <formula>AND(ISNUMBER(B13),B13&gt;$E$4)</formula>
    </cfRule>
    <cfRule type="expression" priority="2" dxfId="1">
      <formula>AND(ISNUMBER(B13),B13&gt;$E$3)</formula>
    </cfRule>
    <cfRule type="expression" priority="3" dxfId="2">
      <formula>ISNUMBER(B13)</formula>
    </cfRule>
  </conditionalFormatting>
  <conditionalFormatting sqref="E21:E28">
    <cfRule type="expression" priority="4" dxfId="0">
      <formula>AND(ISNUMBER(E21),E21&gt;$E$4)</formula>
    </cfRule>
    <cfRule type="expression" priority="5" dxfId="1">
      <formula>AND(ISNUMBER(E21),E21&gt;$E$3)</formula>
    </cfRule>
    <cfRule type="expression" priority="6" dxfId="2">
      <formula>ISNUMBER(E21)</formula>
    </cfRule>
  </conditionalFormatting>
  <conditionalFormatting sqref="E32:E39">
    <cfRule type="expression" priority="7" dxfId="0">
      <formula>AND(ISNUMBER(E32),E32&gt;$E$4)</formula>
    </cfRule>
    <cfRule type="expression" priority="8" dxfId="1">
      <formula>AND(ISNUMBER(E32),E32&gt;$E$3)</formula>
    </cfRule>
    <cfRule type="expression" priority="9" dxfId="2">
      <formula>ISNUMBER(E32)</formula>
    </cfRule>
  </conditionalFormatting>
  <conditionalFormatting sqref="E43:E49">
    <cfRule type="expression" priority="10" dxfId="0">
      <formula>AND(ISNUMBER(E43),E43&gt;$E$4)</formula>
    </cfRule>
    <cfRule type="expression" priority="11" dxfId="1">
      <formula>AND(ISNUMBER(E43),E43&gt;$E$3)</formula>
    </cfRule>
    <cfRule type="expression" priority="12" dxfId="2">
      <formula>ISNUMBER(E43)</formula>
    </cfRule>
  </conditionalFormatting>
  <conditionalFormatting sqref="E53:E54">
    <cfRule type="expression" priority="13" dxfId="0">
      <formula>AND(ISNUMBER(E53),E53&gt;$E$4)</formula>
    </cfRule>
    <cfRule type="expression" priority="14" dxfId="1">
      <formula>AND(ISNUMBER(E53),E53&gt;$E$3)</formula>
    </cfRule>
    <cfRule type="expression" priority="15" dxfId="2">
      <formula>ISNUMBER(E53)</formula>
    </cfRule>
  </conditionalFormatting>
  <conditionalFormatting sqref="E58:E61">
    <cfRule type="expression" priority="16" dxfId="0">
      <formula>AND(ISNUMBER(E58),E58&gt;$E$4)</formula>
    </cfRule>
    <cfRule type="expression" priority="17" dxfId="1">
      <formula>AND(ISNUMBER(E58),E58&gt;$E$3)</formula>
    </cfRule>
    <cfRule type="expression" priority="18" dxfId="2">
      <formula>ISNUMBER(E58)</formula>
    </cfRule>
  </conditionalFormatting>
  <conditionalFormatting sqref="E65:E66">
    <cfRule type="expression" priority="19" dxfId="0">
      <formula>AND(ISNUMBER(E65),E65&gt;$E$4)</formula>
    </cfRule>
    <cfRule type="expression" priority="20" dxfId="1">
      <formula>AND(ISNUMBER(E65),E65&gt;$E$3)</formula>
    </cfRule>
    <cfRule type="expression" priority="21" dxfId="2">
      <formula>ISNUMBER(E65)</formula>
    </cfRule>
  </conditionalFormatting>
  <conditionalFormatting sqref="D70:D79">
    <cfRule type="expression" priority="22" dxfId="0">
      <formula>AND(ISNUMBER(D70),D70&gt;$E$4)</formula>
    </cfRule>
    <cfRule type="expression" priority="23" dxfId="1">
      <formula>AND(ISNUMBER(D70),D70&gt;$E$3)</formula>
    </cfRule>
    <cfRule type="expression" priority="24" dxfId="2">
      <formula>ISNUMBER(D70)</formula>
    </cfRule>
  </conditionalFormatting>
  <hyperlinks>
    <hyperlink xmlns:r="http://schemas.openxmlformats.org/officeDocument/2006/relationships" ref="A83" r:id="rId1"/>
  </hyperlinks>
  <pageMargins left="0.75" right="0.75" top="1" bottom="1" header="0.5" footer="0.5"/>
  <pageSetup paperSize="9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Medicolize</dc:creator>
  <dc:title xmlns:dc="http://purl.org/dc/elements/1.1/">no-show-log</dc:title>
  <dcterms:created xmlns:dcterms="http://purl.org/dc/terms/" xmlns:xsi="http://www.w3.org/2001/XMLSchema-instance" xsi:type="dcterms:W3CDTF">2026-10-05T11:09:12Z</dcterms:created>
  <dcterms:modified xmlns:dcterms="http://purl.org/dc/terms/" xmlns:xsi="http://www.w3.org/2001/XMLSchema-instance" xsi:type="dcterms:W3CDTF">2026-10-05T11:09:12Z</dcterms:modified>
</cp:coreProperties>
</file>