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أجهزة" sheetId="3" state="visible" r:id="rId3"/>
    <sheet xmlns:r="http://schemas.openxmlformats.org/officeDocument/2006/relationships" name="التعقيم" sheetId="4" state="visible" r:id="rId4"/>
    <sheet xmlns:r="http://schemas.openxmlformats.org/officeDocument/2006/relationships" name="السجل الشهري" sheetId="5" state="visible" r:id="rId5"/>
  </sheets>
  <definedNames>
    <definedName name="Branches">'الإعدادات'!$A$10:$A$15</definedName>
    <definedName name="Rooms">'الإعدادات'!$B$10:$B$24</definedName>
    <definedName name="Suppliers">'الإعدادات'!$C$10:$C$19</definedName>
    <definedName name="Statuses">'الإعدادات'!$D$10:$D$12</definedName>
    <definedName name="Autoclaves">'الإعدادات'!$E$10:$E$14</definedName>
    <definedName name="Staff">'الإعدادات'!$F$10:$F$24</definedName>
    <definedName name="YesNo">'الإعدادات'!$G$10:$G$11</definedName>
    <definedName name="PassFail">'الإعدادات'!$H$10:$H$11</definedName>
    <definedName name="_xlnm._FilterDatabase" localSheetId="2" hidden="1">'الأجهزة'!$A$2:$O$102</definedName>
    <definedName name="_xlnm._FilterDatabase" localSheetId="3" hidden="1">'التعقيم'!$A$2:$M$602</definedName>
    <definedName name="_xlnm.Print_Area" localSheetId="4">'السجل الشهري'!$A$1:$H$71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  <border>
      <left/>
      <right/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3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4" fontId="2" fillId="4" borderId="1" applyAlignment="1" pivotButton="0" quotePrefix="0" xfId="12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168" fontId="2" fillId="3" borderId="1" applyAlignment="1" applyProtection="1" pivotButton="0" quotePrefix="0" xfId="6">
      <alignment horizontal="center" vertical="center" readingOrder="2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pivotButton="0" quotePrefix="0" xfId="0"/>
    <xf numFmtId="0" fontId="0" fillId="0" borderId="5" pivotButton="0" quotePrefix="0" xfId="0"/>
    <xf numFmtId="3" fontId="3" fillId="4" borderId="1" applyAlignment="1" pivotButton="0" quotePrefix="0" xfId="10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equipment-maintenance-log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equipment-maintenance-log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H39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4" customWidth="1" min="4" max="4"/>
    <col width="22" customWidth="1" min="5" max="5"/>
    <col width="16" customWidth="1" min="6" max="6"/>
    <col width="13" customWidth="1" min="7" max="7"/>
    <col width="14" customWidth="1" min="8" max="8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مجمع النور الطبي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تاريخ التقرير</t>
        </is>
      </c>
      <c r="B6" s="5" t="n">
        <v>46293</v>
      </c>
    </row>
    <row r="7">
      <c r="A7" s="3" t="inlineStr">
        <is>
          <t>تنبيه قبل الصيانة (أيام)</t>
        </is>
      </c>
      <c r="B7" s="6" t="n">
        <v>30</v>
      </c>
    </row>
    <row r="9">
      <c r="A9" s="7" t="inlineStr">
        <is>
          <t>الفروع</t>
        </is>
      </c>
      <c r="B9" s="7" t="inlineStr">
        <is>
          <t>الغرف</t>
        </is>
      </c>
      <c r="C9" s="7" t="inlineStr">
        <is>
          <t>الموردون وشركات الصيانة</t>
        </is>
      </c>
      <c r="D9" s="7" t="inlineStr">
        <is>
          <t>حالة الجهاز</t>
        </is>
      </c>
      <c r="E9" s="7" t="inlineStr">
        <is>
          <t>أجهزة التعقيم</t>
        </is>
      </c>
      <c r="F9" s="7" t="inlineStr">
        <is>
          <t>الموظفون</t>
        </is>
      </c>
      <c r="G9" s="7" t="inlineStr">
        <is>
          <t>نعم / لا</t>
        </is>
      </c>
      <c r="H9" s="7" t="inlineStr">
        <is>
          <t>الاختبار الحيوي</t>
        </is>
      </c>
    </row>
    <row r="10">
      <c r="A10" s="4" t="inlineStr">
        <is>
          <t>الفرع الرئيسي</t>
        </is>
      </c>
      <c r="B10" s="4" t="inlineStr">
        <is>
          <t>غرفة التعقيم</t>
        </is>
      </c>
      <c r="C10" s="4" t="inlineStr">
        <is>
          <t>الشركة الطبية المتحدة</t>
        </is>
      </c>
      <c r="D10" s="4" t="inlineStr">
        <is>
          <t>يعمل</t>
        </is>
      </c>
      <c r="E10" s="4" t="inlineStr">
        <is>
          <t>أوتوكلاف 1 - الرئيسي</t>
        </is>
      </c>
      <c r="F10" s="4" t="inlineStr">
        <is>
          <t>ريم عبدالله</t>
        </is>
      </c>
      <c r="G10" s="8" t="inlineStr">
        <is>
          <t>نعم</t>
        </is>
      </c>
      <c r="H10" s="8" t="inlineStr">
        <is>
          <t>ناجح</t>
        </is>
      </c>
    </row>
    <row r="11">
      <c r="A11" s="4" t="inlineStr">
        <is>
          <t>فرع الشمال</t>
        </is>
      </c>
      <c r="B11" s="4" t="inlineStr">
        <is>
          <t>غرفة الليزر 1</t>
        </is>
      </c>
      <c r="C11" s="4" t="inlineStr">
        <is>
          <t>مؤسسة الأجهزة الحديثة</t>
        </is>
      </c>
      <c r="D11" s="4" t="inlineStr">
        <is>
          <t>تحت الصيانة</t>
        </is>
      </c>
      <c r="E11" s="4" t="inlineStr">
        <is>
          <t>أوتوكلاف 2 - الشمال</t>
        </is>
      </c>
      <c r="F11" s="4" t="inlineStr">
        <is>
          <t>هالة سمير</t>
        </is>
      </c>
      <c r="G11" s="8" t="inlineStr">
        <is>
          <t>لا</t>
        </is>
      </c>
      <c r="H11" s="8" t="inlineStr">
        <is>
          <t>فاشل</t>
        </is>
      </c>
    </row>
    <row r="12">
      <c r="A12" s="4" t="n"/>
      <c r="B12" s="4" t="inlineStr">
        <is>
          <t>غرفة الليزر 2</t>
        </is>
      </c>
      <c r="C12" s="4" t="inlineStr">
        <is>
          <t>شركة ليزر الخليج</t>
        </is>
      </c>
      <c r="D12" s="4" t="inlineStr">
        <is>
          <t>خارج الخدمة</t>
        </is>
      </c>
      <c r="E12" s="4" t="n"/>
      <c r="F12" s="4" t="inlineStr">
        <is>
          <t>منى فهد</t>
        </is>
      </c>
      <c r="G12" s="4" t="n"/>
      <c r="H12" s="4" t="n"/>
    </row>
    <row r="13">
      <c r="A13" s="4" t="n"/>
      <c r="B13" s="4" t="inlineStr">
        <is>
          <t>العيادة 1</t>
        </is>
      </c>
      <c r="C13" s="4" t="inlineStr">
        <is>
          <t>الخدمات الهندسية الطبية</t>
        </is>
      </c>
      <c r="D13" s="4" t="n"/>
      <c r="E13" s="4" t="n"/>
      <c r="F13" s="4" t="inlineStr">
        <is>
          <t>سلمى ناصر</t>
        </is>
      </c>
      <c r="G13" s="4" t="n"/>
      <c r="H13" s="4" t="n"/>
    </row>
    <row r="14">
      <c r="A14" s="4" t="n"/>
      <c r="B14" s="4" t="inlineStr">
        <is>
          <t>العيادة 2</t>
        </is>
      </c>
      <c r="C14" s="4" t="n"/>
      <c r="D14" s="4" t="n"/>
      <c r="E14" s="4" t="n"/>
      <c r="F14" s="4" t="inlineStr">
        <is>
          <t>عمر حسن</t>
        </is>
      </c>
      <c r="G14" s="4" t="n"/>
      <c r="H14" s="4" t="n"/>
    </row>
    <row r="15">
      <c r="A15" s="4" t="n"/>
      <c r="B15" s="4" t="inlineStr">
        <is>
          <t>غرفة العلاج الطبيعي</t>
        </is>
      </c>
      <c r="C15" s="4" t="n"/>
      <c r="D15" s="4" t="n"/>
      <c r="E15" s="4" t="n"/>
      <c r="F15" s="4" t="inlineStr">
        <is>
          <t>ياسمين علي</t>
        </is>
      </c>
      <c r="G15" s="4" t="n"/>
      <c r="H15" s="4" t="n"/>
    </row>
    <row r="16">
      <c r="A16" s="4" t="n"/>
      <c r="B16" s="4" t="inlineStr">
        <is>
          <t>غرفة الإجراءات</t>
        </is>
      </c>
      <c r="C16" s="4" t="n"/>
      <c r="D16" s="4" t="n"/>
      <c r="E16" s="4" t="n"/>
      <c r="F16" s="4" t="inlineStr">
        <is>
          <t>فاطمة سعد</t>
        </is>
      </c>
      <c r="G16" s="4" t="n"/>
      <c r="H16" s="4" t="n"/>
    </row>
    <row r="17">
      <c r="A17" s="4" t="n"/>
      <c r="B17" s="4" t="inlineStr">
        <is>
          <t>الاستقبال</t>
        </is>
      </c>
      <c r="C17" s="4" t="n"/>
      <c r="D17" s="4" t="n"/>
      <c r="E17" s="4" t="n"/>
      <c r="F17" s="4" t="inlineStr">
        <is>
          <t>يوسف كمال</t>
        </is>
      </c>
      <c r="G17" s="4" t="n"/>
      <c r="H17" s="4" t="n"/>
    </row>
    <row r="18">
      <c r="A18" s="4" t="n"/>
      <c r="B18" s="4" t="inlineStr">
        <is>
          <t>الصيدلية</t>
        </is>
      </c>
      <c r="C18" s="4" t="n"/>
      <c r="D18" s="4" t="n"/>
      <c r="E18" s="4" t="n"/>
      <c r="F18" s="4" t="inlineStr">
        <is>
          <t>دينا محمود</t>
        </is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2"/>
    <row r="3" ht="30" customHeight="1">
      <c r="A3" s="3" t="n">
        <v>1</v>
      </c>
      <c r="B3" s="9" t="inlineStr">
        <is>
          <t>في الإعدادات: الفروع والغرف والموردون وأجهزة التعقيم وأسماء الموظفين، وتاريخ التقرير (اكتب تاريخ اليوم أو =TODAY()).</t>
        </is>
      </c>
    </row>
    <row r="4" ht="30" customHeight="1">
      <c r="A4" s="3" t="n">
        <v>2</v>
      </c>
      <c r="B4" s="9" t="inlineStr">
        <is>
          <t>في «الأجهزة» سجّل كل جهاز مرة واحدة، وبعد كل زيارة صيانة غيّر تاريخ «آخر صيانة». الصيانة القادمة وحالتها تُحسب وحدها.</t>
        </is>
      </c>
    </row>
    <row r="5" ht="30" customHeight="1">
      <c r="A5" s="3" t="n">
        <v>3</v>
      </c>
      <c r="B5" s="9" t="inlineStr">
        <is>
          <t>في «التعقيم» صف لكل دورة: التاريخ والجهاز ورقم الدورة والحمولة والحرارة والمدة ونتيجة المؤشر والمشغّل، ونتيجة الاختبار الحيوي مرة في الأسبوع.</t>
        </is>
      </c>
    </row>
    <row r="6" ht="30" customHeight="1">
      <c r="A6" s="3" t="n">
        <v>4</v>
      </c>
      <c r="B6" s="9" t="inlineStr">
        <is>
          <t>في «السجل الشهري» اختر الشهر (أول يوم فيه) وجهاز التعقيم، ثم اطبع الصفحة ووقّعها واحفظها للتفتيش.</t>
        </is>
      </c>
    </row>
    <row r="7" ht="30" customHeight="1">
      <c r="A7" s="3" t="n">
        <v>5</v>
      </c>
      <c r="B7" s="9" t="inlineStr">
        <is>
          <t>الخلايا الرمادية معادلات محمية بلا كلمة مرور. لإلغاء الحماية: مراجعة ← إلغاء حماية الورقة.</t>
        </is>
      </c>
    </row>
    <row r="8"/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«الأجهزة» A3:I14</t>
        </is>
      </c>
    </row>
    <row r="12">
      <c r="B12" s="11" t="inlineStr">
        <is>
          <t>«الأجهزة» N3:O14</t>
        </is>
      </c>
    </row>
    <row r="13">
      <c r="B13" s="11" t="inlineStr">
        <is>
          <t>«التعقيم» A3:J58</t>
        </is>
      </c>
    </row>
    <row r="14"/>
    <row r="15">
      <c r="B15" s="10" t="inlineStr">
        <is>
          <t>ميديكولايز يتابع المخزون وقطع غيار الأجهزة ويخصمها مع كل جلسة.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O102"/>
  <sheetViews>
    <sheetView showGridLines="0" rightToLeft="1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4" customWidth="1" min="3" max="3"/>
    <col width="18" customWidth="1" min="4" max="4"/>
    <col width="26" customWidth="1" min="5" max="5"/>
    <col width="12" customWidth="1" min="6" max="6"/>
    <col width="12" customWidth="1" min="7" max="7"/>
    <col width="11" customWidth="1" min="8" max="8"/>
    <col width="12" customWidth="1" min="9" max="9"/>
    <col width="12" customWidth="1" min="10" max="10"/>
    <col width="10" customWidth="1" min="11" max="11"/>
    <col width="16" customWidth="1" min="12" max="12"/>
    <col width="10" customWidth="1" min="13" max="13"/>
    <col width="13" customWidth="1" min="14" max="14"/>
    <col width="26" customWidth="1" min="15" max="15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الجهاز</t>
        </is>
      </c>
      <c r="B2" s="7" t="inlineStr">
        <is>
          <t>الرقم التسلسلي</t>
        </is>
      </c>
      <c r="C2" s="7" t="inlineStr">
        <is>
          <t>الفرع</t>
        </is>
      </c>
      <c r="D2" s="7" t="inlineStr">
        <is>
          <t>الغرفة</t>
        </is>
      </c>
      <c r="E2" s="7" t="inlineStr">
        <is>
          <t>المورد / شركة الصيانة</t>
        </is>
      </c>
      <c r="F2" s="7" t="inlineStr">
        <is>
          <t>تاريخ الشراء</t>
        </is>
      </c>
      <c r="G2" s="7" t="inlineStr">
        <is>
          <t>نهاية الضمان</t>
        </is>
      </c>
      <c r="H2" s="7" t="inlineStr">
        <is>
          <t>الصيانة كل (شهر)</t>
        </is>
      </c>
      <c r="I2" s="7" t="inlineStr">
        <is>
          <t>آخر صيانة</t>
        </is>
      </c>
      <c r="J2" s="7" t="inlineStr">
        <is>
          <t>الصيانة القادمة</t>
        </is>
      </c>
      <c r="K2" s="7" t="inlineStr">
        <is>
          <t>أيام حتى الصيانة</t>
        </is>
      </c>
      <c r="L2" s="7" t="inlineStr">
        <is>
          <t>حالة الصيانة</t>
        </is>
      </c>
      <c r="M2" s="7" t="inlineStr">
        <is>
          <t>الضمان</t>
        </is>
      </c>
      <c r="N2" s="7" t="inlineStr">
        <is>
          <t>حالة الجهاز</t>
        </is>
      </c>
      <c r="O2" s="7" t="inlineStr">
        <is>
          <t>ملاحظات</t>
        </is>
      </c>
    </row>
    <row r="3">
      <c r="A3" s="4" t="inlineStr">
        <is>
          <t>أوتوكلاف 23 لترًا</t>
        </is>
      </c>
      <c r="B3" s="4" t="inlineStr">
        <is>
          <t>AC-23-55102</t>
        </is>
      </c>
      <c r="C3" s="4" t="inlineStr">
        <is>
          <t>الفرع الرئيسي</t>
        </is>
      </c>
      <c r="D3" s="4" t="inlineStr">
        <is>
          <t>غرفة التعقيم</t>
        </is>
      </c>
      <c r="E3" s="4" t="inlineStr">
        <is>
          <t>الشركة الطبية المتحدة</t>
        </is>
      </c>
      <c r="F3" s="5" t="n">
        <v>44997</v>
      </c>
      <c r="G3" s="5" t="n">
        <v>45727</v>
      </c>
      <c r="H3" s="6" t="n">
        <v>6</v>
      </c>
      <c r="I3" s="5" t="n">
        <v>46187</v>
      </c>
      <c r="J3" s="13">
        <f>IF(OR($A3="",$I3="",$H3=""),"",EDATE($I3,$H3))</f>
        <v/>
      </c>
      <c r="K3" s="14">
        <f>IF($J3="","",$J3-'الإعدادات'!$B$6)</f>
        <v/>
      </c>
      <c r="L3" s="8">
        <f>IF($K3="","",IF($K3&lt;0,"متأخرة",IF($K3&lt;='الإعدادات'!$B$7,"خلال 30 يومًا","في موعدها")))</f>
        <v/>
      </c>
      <c r="M3" s="8">
        <f>IF(OR($A3="",$G3=""),"",IF($G3&gt;='الإعدادات'!$B$6,"سارٍ","منتهٍ"))</f>
        <v/>
      </c>
      <c r="N3" s="4" t="inlineStr">
        <is>
          <t>يعمل</t>
        </is>
      </c>
      <c r="O3" s="4" t="n"/>
    </row>
    <row r="4">
      <c r="A4" s="4" t="inlineStr">
        <is>
          <t>أوتوكلاف 18 لترًا</t>
        </is>
      </c>
      <c r="B4" s="4" t="inlineStr">
        <is>
          <t>AC-18-77341</t>
        </is>
      </c>
      <c r="C4" s="4" t="inlineStr">
        <is>
          <t>فرع الشمال</t>
        </is>
      </c>
      <c r="D4" s="4" t="inlineStr">
        <is>
          <t>غرفة التعقيم</t>
        </is>
      </c>
      <c r="E4" s="4" t="inlineStr">
        <is>
          <t>الشركة الطبية المتحدة</t>
        </is>
      </c>
      <c r="F4" s="5" t="n">
        <v>45537</v>
      </c>
      <c r="G4" s="5" t="n">
        <v>46266</v>
      </c>
      <c r="H4" s="6" t="n">
        <v>6</v>
      </c>
      <c r="I4" s="5" t="n">
        <v>46162</v>
      </c>
      <c r="J4" s="13">
        <f>IF(OR($A4="",$I4="",$H4=""),"",EDATE($I4,$H4))</f>
        <v/>
      </c>
      <c r="K4" s="14">
        <f>IF($J4="","",$J4-'الإعدادات'!$B$6)</f>
        <v/>
      </c>
      <c r="L4" s="8">
        <f>IF($K4="","",IF($K4&lt;0,"متأخرة",IF($K4&lt;='الإعدادات'!$B$7,"خلال 30 يومًا","في موعدها")))</f>
        <v/>
      </c>
      <c r="M4" s="8">
        <f>IF(OR($A4="",$G4=""),"",IF($G4&gt;='الإعدادات'!$B$6,"سارٍ","منتهٍ"))</f>
        <v/>
      </c>
      <c r="N4" s="4" t="inlineStr">
        <is>
          <t>يعمل</t>
        </is>
      </c>
      <c r="O4" s="4" t="n"/>
    </row>
    <row r="5">
      <c r="A5" s="4" t="inlineStr">
        <is>
          <t>جهاز ليزر إزالة الشعر (دايود)</t>
        </is>
      </c>
      <c r="B5" s="4" t="inlineStr">
        <is>
          <t>DL-808-2291</t>
        </is>
      </c>
      <c r="C5" s="4" t="inlineStr">
        <is>
          <t>الفرع الرئيسي</t>
        </is>
      </c>
      <c r="D5" s="4" t="inlineStr">
        <is>
          <t>غرفة الليزر 1</t>
        </is>
      </c>
      <c r="E5" s="4" t="inlineStr">
        <is>
          <t>شركة ليزر الخليج</t>
        </is>
      </c>
      <c r="F5" s="5" t="n">
        <v>45235</v>
      </c>
      <c r="G5" s="5" t="n">
        <v>45965</v>
      </c>
      <c r="H5" s="6" t="n">
        <v>6</v>
      </c>
      <c r="I5" s="5" t="n">
        <v>46145</v>
      </c>
      <c r="J5" s="13">
        <f>IF(OR($A5="",$I5="",$H5=""),"",EDATE($I5,$H5))</f>
        <v/>
      </c>
      <c r="K5" s="14">
        <f>IF($J5="","",$J5-'الإعدادات'!$B$6)</f>
        <v/>
      </c>
      <c r="L5" s="8">
        <f>IF($K5="","",IF($K5&lt;0,"متأخرة",IF($K5&lt;='الإعدادات'!$B$7,"خلال 30 يومًا","في موعدها")))</f>
        <v/>
      </c>
      <c r="M5" s="8">
        <f>IF(OR($A5="",$G5=""),"",IF($G5&gt;='الإعدادات'!$B$6,"سارٍ","منتهٍ"))</f>
        <v/>
      </c>
      <c r="N5" s="4" t="inlineStr">
        <is>
          <t>يعمل</t>
        </is>
      </c>
      <c r="O5" s="4" t="n"/>
    </row>
    <row r="6">
      <c r="A6" s="4" t="inlineStr">
        <is>
          <t>جهاز ليزر إن دي ياغ</t>
        </is>
      </c>
      <c r="B6" s="4" t="inlineStr">
        <is>
          <t>NY-1064-418</t>
        </is>
      </c>
      <c r="C6" s="4" t="inlineStr">
        <is>
          <t>الفرع الرئيسي</t>
        </is>
      </c>
      <c r="D6" s="4" t="inlineStr">
        <is>
          <t>غرفة الليزر 2</t>
        </is>
      </c>
      <c r="E6" s="4" t="inlineStr">
        <is>
          <t>شركة ليزر الخليج</t>
        </is>
      </c>
      <c r="F6" s="5" t="n">
        <v>45340</v>
      </c>
      <c r="G6" s="5" t="n">
        <v>46435</v>
      </c>
      <c r="H6" s="6" t="n">
        <v>6</v>
      </c>
      <c r="I6" s="5" t="n">
        <v>46243</v>
      </c>
      <c r="J6" s="13">
        <f>IF(OR($A6="",$I6="",$H6=""),"",EDATE($I6,$H6))</f>
        <v/>
      </c>
      <c r="K6" s="14">
        <f>IF($J6="","",$J6-'الإعدادات'!$B$6)</f>
        <v/>
      </c>
      <c r="L6" s="8">
        <f>IF($K6="","",IF($K6&lt;0,"متأخرة",IF($K6&lt;='الإعدادات'!$B$7,"خلال 30 يومًا","في موعدها")))</f>
        <v/>
      </c>
      <c r="M6" s="8">
        <f>IF(OR($A6="",$G6=""),"",IF($G6&gt;='الإعدادات'!$B$6,"سارٍ","منتهٍ"))</f>
        <v/>
      </c>
      <c r="N6" s="4" t="inlineStr">
        <is>
          <t>يعمل</t>
        </is>
      </c>
      <c r="O6" s="4" t="n"/>
    </row>
    <row r="7">
      <c r="A7" s="4" t="inlineStr">
        <is>
          <t>جهاز ليزر إزالة الشعر (دايود)</t>
        </is>
      </c>
      <c r="B7" s="4" t="inlineStr">
        <is>
          <t>DL-808-3310</t>
        </is>
      </c>
      <c r="C7" s="4" t="inlineStr">
        <is>
          <t>فرع الشمال</t>
        </is>
      </c>
      <c r="D7" s="4" t="inlineStr">
        <is>
          <t>غرفة الليزر 1</t>
        </is>
      </c>
      <c r="E7" s="4" t="inlineStr">
        <is>
          <t>شركة ليزر الخليج</t>
        </is>
      </c>
      <c r="F7" s="5" t="n">
        <v>45679</v>
      </c>
      <c r="G7" s="5" t="n">
        <v>46408</v>
      </c>
      <c r="H7" s="6" t="n">
        <v>6</v>
      </c>
      <c r="I7" s="5" t="n">
        <v>46218</v>
      </c>
      <c r="J7" s="13">
        <f>IF(OR($A7="",$I7="",$H7=""),"",EDATE($I7,$H7))</f>
        <v/>
      </c>
      <c r="K7" s="14">
        <f>IF($J7="","",$J7-'الإعدادات'!$B$6)</f>
        <v/>
      </c>
      <c r="L7" s="8">
        <f>IF($K7="","",IF($K7&lt;0,"متأخرة",IF($K7&lt;='الإعدادات'!$B$7,"خلال 30 يومًا","في موعدها")))</f>
        <v/>
      </c>
      <c r="M7" s="8">
        <f>IF(OR($A7="",$G7=""),"",IF($G7&gt;='الإعدادات'!$B$6,"سارٍ","منتهٍ"))</f>
        <v/>
      </c>
      <c r="N7" s="4" t="inlineStr">
        <is>
          <t>يعمل</t>
        </is>
      </c>
      <c r="O7" s="4" t="n"/>
    </row>
    <row r="8">
      <c r="A8" s="4" t="inlineStr">
        <is>
          <t>جهاز الموجات فوق الصوتية</t>
        </is>
      </c>
      <c r="B8" s="4" t="inlineStr">
        <is>
          <t>US-6612-09</t>
        </is>
      </c>
      <c r="C8" s="4" t="inlineStr">
        <is>
          <t>الفرع الرئيسي</t>
        </is>
      </c>
      <c r="D8" s="4" t="inlineStr">
        <is>
          <t>العيادة 1</t>
        </is>
      </c>
      <c r="E8" s="4" t="inlineStr">
        <is>
          <t>مؤسسة الأجهزة الحديثة</t>
        </is>
      </c>
      <c r="F8" s="5" t="n">
        <v>44742</v>
      </c>
      <c r="G8" s="5" t="n">
        <v>45472</v>
      </c>
      <c r="H8" s="6" t="n">
        <v>12</v>
      </c>
      <c r="I8" s="5" t="n">
        <v>45951</v>
      </c>
      <c r="J8" s="13">
        <f>IF(OR($A8="",$I8="",$H8=""),"",EDATE($I8,$H8))</f>
        <v/>
      </c>
      <c r="K8" s="14">
        <f>IF($J8="","",$J8-'الإعدادات'!$B$6)</f>
        <v/>
      </c>
      <c r="L8" s="8">
        <f>IF($K8="","",IF($K8&lt;0,"متأخرة",IF($K8&lt;='الإعدادات'!$B$7,"خلال 30 يومًا","في موعدها")))</f>
        <v/>
      </c>
      <c r="M8" s="8">
        <f>IF(OR($A8="",$G8=""),"",IF($G8&gt;='الإعدادات'!$B$6,"سارٍ","منتهٍ"))</f>
        <v/>
      </c>
      <c r="N8" s="4" t="inlineStr">
        <is>
          <t>يعمل</t>
        </is>
      </c>
      <c r="O8" s="4" t="n"/>
    </row>
    <row r="9">
      <c r="A9" s="4" t="inlineStr">
        <is>
          <t>جهاز تخطيط القلب</t>
        </is>
      </c>
      <c r="B9" s="4" t="inlineStr">
        <is>
          <t>ECG-12-4471</t>
        </is>
      </c>
      <c r="C9" s="4" t="inlineStr">
        <is>
          <t>الفرع الرئيسي</t>
        </is>
      </c>
      <c r="D9" s="4" t="inlineStr">
        <is>
          <t>العيادة 2</t>
        </is>
      </c>
      <c r="E9" s="4" t="inlineStr">
        <is>
          <t>مؤسسة الأجهزة الحديثة</t>
        </is>
      </c>
      <c r="F9" s="5" t="n">
        <v>45152</v>
      </c>
      <c r="G9" s="5" t="n">
        <v>45882</v>
      </c>
      <c r="H9" s="6" t="n">
        <v>12</v>
      </c>
      <c r="I9" s="5" t="n">
        <v>46047</v>
      </c>
      <c r="J9" s="13">
        <f>IF(OR($A9="",$I9="",$H9=""),"",EDATE($I9,$H9))</f>
        <v/>
      </c>
      <c r="K9" s="14">
        <f>IF($J9="","",$J9-'الإعدادات'!$B$6)</f>
        <v/>
      </c>
      <c r="L9" s="8">
        <f>IF($K9="","",IF($K9&lt;0,"متأخرة",IF($K9&lt;='الإعدادات'!$B$7,"خلال 30 يومًا","في موعدها")))</f>
        <v/>
      </c>
      <c r="M9" s="8">
        <f>IF(OR($A9="",$G9=""),"",IF($G9&gt;='الإعدادات'!$B$6,"سارٍ","منتهٍ"))</f>
        <v/>
      </c>
      <c r="N9" s="4" t="inlineStr">
        <is>
          <t>يعمل</t>
        </is>
      </c>
      <c r="O9" s="4" t="n"/>
    </row>
    <row r="10">
      <c r="A10" s="4" t="inlineStr">
        <is>
          <t>جهاز الصدمات (مزيل الرجفان)</t>
        </is>
      </c>
      <c r="B10" s="4" t="inlineStr">
        <is>
          <t>AED-PL-2210</t>
        </is>
      </c>
      <c r="C10" s="4" t="inlineStr">
        <is>
          <t>الفرع الرئيسي</t>
        </is>
      </c>
      <c r="D10" s="4" t="inlineStr">
        <is>
          <t>الاستقبال</t>
        </is>
      </c>
      <c r="E10" s="4" t="inlineStr">
        <is>
          <t>الشركة الطبية المتحدة</t>
        </is>
      </c>
      <c r="F10" s="5" t="n">
        <v>44571</v>
      </c>
      <c r="G10" s="5" t="n">
        <v>45666</v>
      </c>
      <c r="H10" s="6" t="n">
        <v>6</v>
      </c>
      <c r="I10" s="5" t="n">
        <v>46061</v>
      </c>
      <c r="J10" s="13">
        <f>IF(OR($A10="",$I10="",$H10=""),"",EDATE($I10,$H10))</f>
        <v/>
      </c>
      <c r="K10" s="14">
        <f>IF($J10="","",$J10-'الإعدادات'!$B$6)</f>
        <v/>
      </c>
      <c r="L10" s="8">
        <f>IF($K10="","",IF($K10&lt;0,"متأخرة",IF($K10&lt;='الإعدادات'!$B$7,"خلال 30 يومًا","في موعدها")))</f>
        <v/>
      </c>
      <c r="M10" s="8">
        <f>IF(OR($A10="",$G10=""),"",IF($G10&gt;='الإعدادات'!$B$6,"سارٍ","منتهٍ"))</f>
        <v/>
      </c>
      <c r="N10" s="4" t="inlineStr">
        <is>
          <t>يعمل</t>
        </is>
      </c>
      <c r="O10" s="4" t="n"/>
    </row>
    <row r="11">
      <c r="A11" s="4" t="inlineStr">
        <is>
          <t>جهاز العلاج بالموجات التصادمية</t>
        </is>
      </c>
      <c r="B11" s="4" t="inlineStr">
        <is>
          <t>SW-300-882</t>
        </is>
      </c>
      <c r="C11" s="4" t="inlineStr">
        <is>
          <t>فرع الشمال</t>
        </is>
      </c>
      <c r="D11" s="4" t="inlineStr">
        <is>
          <t>غرفة العلاج الطبيعي</t>
        </is>
      </c>
      <c r="E11" s="4" t="inlineStr">
        <is>
          <t>مؤسسة الأجهزة الحديثة</t>
        </is>
      </c>
      <c r="F11" s="5" t="n">
        <v>45385</v>
      </c>
      <c r="G11" s="5" t="n">
        <v>46114</v>
      </c>
      <c r="H11" s="6" t="n">
        <v>12</v>
      </c>
      <c r="I11" s="5" t="n">
        <v>46113</v>
      </c>
      <c r="J11" s="13">
        <f>IF(OR($A11="",$I11="",$H11=""),"",EDATE($I11,$H11))</f>
        <v/>
      </c>
      <c r="K11" s="14">
        <f>IF($J11="","",$J11-'الإعدادات'!$B$6)</f>
        <v/>
      </c>
      <c r="L11" s="8">
        <f>IF($K11="","",IF($K11&lt;0,"متأخرة",IF($K11&lt;='الإعدادات'!$B$7,"خلال 30 يومًا","في موعدها")))</f>
        <v/>
      </c>
      <c r="M11" s="8">
        <f>IF(OR($A11="",$G11=""),"",IF($G11&gt;='الإعدادات'!$B$6,"سارٍ","منتهٍ"))</f>
        <v/>
      </c>
      <c r="N11" s="4" t="inlineStr">
        <is>
          <t>يعمل</t>
        </is>
      </c>
      <c r="O11" s="4" t="n"/>
    </row>
    <row r="12">
      <c r="A12" s="4" t="inlineStr">
        <is>
          <t>جهاز تحفيز كهربائي TENS</t>
        </is>
      </c>
      <c r="B12" s="4" t="inlineStr">
        <is>
          <t>TN-40-1187</t>
        </is>
      </c>
      <c r="C12" s="4" t="inlineStr">
        <is>
          <t>فرع الشمال</t>
        </is>
      </c>
      <c r="D12" s="4" t="inlineStr">
        <is>
          <t>غرفة العلاج الطبيعي</t>
        </is>
      </c>
      <c r="E12" s="4" t="inlineStr">
        <is>
          <t>مؤسسة الأجهزة الحديثة</t>
        </is>
      </c>
      <c r="F12" s="5" t="n">
        <v>45385</v>
      </c>
      <c r="G12" s="5" t="n">
        <v>46114</v>
      </c>
      <c r="H12" s="6" t="n">
        <v>12</v>
      </c>
      <c r="I12" s="5" t="n">
        <v>45949</v>
      </c>
      <c r="J12" s="13">
        <f>IF(OR($A12="",$I12="",$H12=""),"",EDATE($I12,$H12))</f>
        <v/>
      </c>
      <c r="K12" s="14">
        <f>IF($J12="","",$J12-'الإعدادات'!$B$6)</f>
        <v/>
      </c>
      <c r="L12" s="8">
        <f>IF($K12="","",IF($K12&lt;0,"متأخرة",IF($K12&lt;='الإعدادات'!$B$7,"خلال 30 يومًا","في موعدها")))</f>
        <v/>
      </c>
      <c r="M12" s="8">
        <f>IF(OR($A12="",$G12=""),"",IF($G12&gt;='الإعدادات'!$B$6,"سارٍ","منتهٍ"))</f>
        <v/>
      </c>
      <c r="N12" s="4" t="inlineStr">
        <is>
          <t>تحت الصيانة</t>
        </is>
      </c>
      <c r="O12" s="4" t="inlineStr">
        <is>
          <t>ينتظر قطعة غيار من المورد</t>
        </is>
      </c>
    </row>
    <row r="13">
      <c r="A13" s="4" t="inlineStr">
        <is>
          <t>ثلاجة الأدوية</t>
        </is>
      </c>
      <c r="B13" s="4" t="inlineStr">
        <is>
          <t>MF-150-6603</t>
        </is>
      </c>
      <c r="C13" s="4" t="inlineStr">
        <is>
          <t>الفرع الرئيسي</t>
        </is>
      </c>
      <c r="D13" s="4" t="inlineStr">
        <is>
          <t>الصيدلية</t>
        </is>
      </c>
      <c r="E13" s="4" t="inlineStr">
        <is>
          <t>الخدمات الهندسية الطبية</t>
        </is>
      </c>
      <c r="F13" s="5" t="n">
        <v>45055</v>
      </c>
      <c r="G13" s="5" t="n">
        <v>45785</v>
      </c>
      <c r="H13" s="6" t="n">
        <v>12</v>
      </c>
      <c r="I13" s="5" t="n">
        <v>45991</v>
      </c>
      <c r="J13" s="13">
        <f>IF(OR($A13="",$I13="",$H13=""),"",EDATE($I13,$H13))</f>
        <v/>
      </c>
      <c r="K13" s="14">
        <f>IF($J13="","",$J13-'الإعدادات'!$B$6)</f>
        <v/>
      </c>
      <c r="L13" s="8">
        <f>IF($K13="","",IF($K13&lt;0,"متأخرة",IF($K13&lt;='الإعدادات'!$B$7,"خلال 30 يومًا","في موعدها")))</f>
        <v/>
      </c>
      <c r="M13" s="8">
        <f>IF(OR($A13="",$G13=""),"",IF($G13&gt;='الإعدادات'!$B$6,"سارٍ","منتهٍ"))</f>
        <v/>
      </c>
      <c r="N13" s="4" t="inlineStr">
        <is>
          <t>يعمل</t>
        </is>
      </c>
      <c r="O13" s="4" t="n"/>
    </row>
    <row r="14">
      <c r="A14" s="4" t="inlineStr">
        <is>
          <t>جهاز الشفط</t>
        </is>
      </c>
      <c r="B14" s="4" t="inlineStr">
        <is>
          <t>SU-20-3349</t>
        </is>
      </c>
      <c r="C14" s="4" t="inlineStr">
        <is>
          <t>الفرع الرئيسي</t>
        </is>
      </c>
      <c r="D14" s="4" t="inlineStr">
        <is>
          <t>غرفة الإجراءات</t>
        </is>
      </c>
      <c r="E14" s="4" t="inlineStr">
        <is>
          <t>الشركة الطبية المتحدة</t>
        </is>
      </c>
      <c r="F14" s="5" t="n">
        <v>45592</v>
      </c>
      <c r="G14" s="5" t="n">
        <v>46321</v>
      </c>
      <c r="H14" s="6" t="n">
        <v>12</v>
      </c>
      <c r="I14" s="5" t="n">
        <v>46005</v>
      </c>
      <c r="J14" s="13">
        <f>IF(OR($A14="",$I14="",$H14=""),"",EDATE($I14,$H14))</f>
        <v/>
      </c>
      <c r="K14" s="14">
        <f>IF($J14="","",$J14-'الإعدادات'!$B$6)</f>
        <v/>
      </c>
      <c r="L14" s="8">
        <f>IF($K14="","",IF($K14&lt;0,"متأخرة",IF($K14&lt;='الإعدادات'!$B$7,"خلال 30 يومًا","في موعدها")))</f>
        <v/>
      </c>
      <c r="M14" s="8">
        <f>IF(OR($A14="",$G14=""),"",IF($G14&gt;='الإعدادات'!$B$6,"سارٍ","منتهٍ"))</f>
        <v/>
      </c>
      <c r="N14" s="4" t="inlineStr">
        <is>
          <t>يعمل</t>
        </is>
      </c>
      <c r="O14" s="4" t="n"/>
    </row>
    <row r="15">
      <c r="A15" s="4" t="n"/>
      <c r="B15" s="4" t="n"/>
      <c r="C15" s="4" t="n"/>
      <c r="D15" s="4" t="n"/>
      <c r="E15" s="4" t="n"/>
      <c r="F15" s="5" t="n"/>
      <c r="G15" s="5" t="n"/>
      <c r="H15" s="6" t="n"/>
      <c r="I15" s="5" t="n"/>
      <c r="J15" s="13">
        <f>IF(OR($A15="",$I15="",$H15=""),"",EDATE($I15,$H15))</f>
        <v/>
      </c>
      <c r="K15" s="14">
        <f>IF($J15="","",$J15-'الإعدادات'!$B$6)</f>
        <v/>
      </c>
      <c r="L15" s="8">
        <f>IF($K15="","",IF($K15&lt;0,"متأخرة",IF($K15&lt;='الإعدادات'!$B$7,"خلال 30 يومًا","في موعدها")))</f>
        <v/>
      </c>
      <c r="M15" s="8">
        <f>IF(OR($A15="",$G15=""),"",IF($G15&gt;='الإعدادات'!$B$6,"سارٍ","منتهٍ"))</f>
        <v/>
      </c>
      <c r="N15" s="4" t="n"/>
      <c r="O15" s="4" t="n"/>
    </row>
    <row r="16">
      <c r="A16" s="4" t="n"/>
      <c r="B16" s="4" t="n"/>
      <c r="C16" s="4" t="n"/>
      <c r="D16" s="4" t="n"/>
      <c r="E16" s="4" t="n"/>
      <c r="F16" s="5" t="n"/>
      <c r="G16" s="5" t="n"/>
      <c r="H16" s="6" t="n"/>
      <c r="I16" s="5" t="n"/>
      <c r="J16" s="13">
        <f>IF(OR($A16="",$I16="",$H16=""),"",EDATE($I16,$H16))</f>
        <v/>
      </c>
      <c r="K16" s="14">
        <f>IF($J16="","",$J16-'الإعدادات'!$B$6)</f>
        <v/>
      </c>
      <c r="L16" s="8">
        <f>IF($K16="","",IF($K16&lt;0,"متأخرة",IF($K16&lt;='الإعدادات'!$B$7,"خلال 30 يومًا","في موعدها")))</f>
        <v/>
      </c>
      <c r="M16" s="8">
        <f>IF(OR($A16="",$G16=""),"",IF($G16&gt;='الإعدادات'!$B$6,"سارٍ","منتهٍ"))</f>
        <v/>
      </c>
      <c r="N16" s="4" t="n"/>
      <c r="O16" s="4" t="n"/>
    </row>
    <row r="17">
      <c r="A17" s="4" t="n"/>
      <c r="B17" s="4" t="n"/>
      <c r="C17" s="4" t="n"/>
      <c r="D17" s="4" t="n"/>
      <c r="E17" s="4" t="n"/>
      <c r="F17" s="5" t="n"/>
      <c r="G17" s="5" t="n"/>
      <c r="H17" s="6" t="n"/>
      <c r="I17" s="5" t="n"/>
      <c r="J17" s="13">
        <f>IF(OR($A17="",$I17="",$H17=""),"",EDATE($I17,$H17))</f>
        <v/>
      </c>
      <c r="K17" s="14">
        <f>IF($J17="","",$J17-'الإعدادات'!$B$6)</f>
        <v/>
      </c>
      <c r="L17" s="8">
        <f>IF($K17="","",IF($K17&lt;0,"متأخرة",IF($K17&lt;='الإعدادات'!$B$7,"خلال 30 يومًا","في موعدها")))</f>
        <v/>
      </c>
      <c r="M17" s="8">
        <f>IF(OR($A17="",$G17=""),"",IF($G17&gt;='الإعدادات'!$B$6,"سارٍ","منتهٍ"))</f>
        <v/>
      </c>
      <c r="N17" s="4" t="n"/>
      <c r="O17" s="4" t="n"/>
    </row>
    <row r="18">
      <c r="A18" s="4" t="n"/>
      <c r="B18" s="4" t="n"/>
      <c r="C18" s="4" t="n"/>
      <c r="D18" s="4" t="n"/>
      <c r="E18" s="4" t="n"/>
      <c r="F18" s="5" t="n"/>
      <c r="G18" s="5" t="n"/>
      <c r="H18" s="6" t="n"/>
      <c r="I18" s="5" t="n"/>
      <c r="J18" s="13">
        <f>IF(OR($A18="",$I18="",$H18=""),"",EDATE($I18,$H18))</f>
        <v/>
      </c>
      <c r="K18" s="14">
        <f>IF($J18="","",$J18-'الإعدادات'!$B$6)</f>
        <v/>
      </c>
      <c r="L18" s="8">
        <f>IF($K18="","",IF($K18&lt;0,"متأخرة",IF($K18&lt;='الإعدادات'!$B$7,"خلال 30 يومًا","في موعدها")))</f>
        <v/>
      </c>
      <c r="M18" s="8">
        <f>IF(OR($A18="",$G18=""),"",IF($G18&gt;='الإعدادات'!$B$6,"سارٍ","منتهٍ"))</f>
        <v/>
      </c>
      <c r="N18" s="4" t="n"/>
      <c r="O18" s="4" t="n"/>
    </row>
    <row r="19">
      <c r="A19" s="4" t="n"/>
      <c r="B19" s="4" t="n"/>
      <c r="C19" s="4" t="n"/>
      <c r="D19" s="4" t="n"/>
      <c r="E19" s="4" t="n"/>
      <c r="F19" s="5" t="n"/>
      <c r="G19" s="5" t="n"/>
      <c r="H19" s="6" t="n"/>
      <c r="I19" s="5" t="n"/>
      <c r="J19" s="13">
        <f>IF(OR($A19="",$I19="",$H19=""),"",EDATE($I19,$H19))</f>
        <v/>
      </c>
      <c r="K19" s="14">
        <f>IF($J19="","",$J19-'الإعدادات'!$B$6)</f>
        <v/>
      </c>
      <c r="L19" s="8">
        <f>IF($K19="","",IF($K19&lt;0,"متأخرة",IF($K19&lt;='الإعدادات'!$B$7,"خلال 30 يومًا","في موعدها")))</f>
        <v/>
      </c>
      <c r="M19" s="8">
        <f>IF(OR($A19="",$G19=""),"",IF($G19&gt;='الإعدادات'!$B$6,"سارٍ","منتهٍ"))</f>
        <v/>
      </c>
      <c r="N19" s="4" t="n"/>
      <c r="O19" s="4" t="n"/>
    </row>
    <row r="20">
      <c r="A20" s="4" t="n"/>
      <c r="B20" s="4" t="n"/>
      <c r="C20" s="4" t="n"/>
      <c r="D20" s="4" t="n"/>
      <c r="E20" s="4" t="n"/>
      <c r="F20" s="5" t="n"/>
      <c r="G20" s="5" t="n"/>
      <c r="H20" s="6" t="n"/>
      <c r="I20" s="5" t="n"/>
      <c r="J20" s="13">
        <f>IF(OR($A20="",$I20="",$H20=""),"",EDATE($I20,$H20))</f>
        <v/>
      </c>
      <c r="K20" s="14">
        <f>IF($J20="","",$J20-'الإعدادات'!$B$6)</f>
        <v/>
      </c>
      <c r="L20" s="8">
        <f>IF($K20="","",IF($K20&lt;0,"متأخرة",IF($K20&lt;='الإعدادات'!$B$7,"خلال 30 يومًا","في موعدها")))</f>
        <v/>
      </c>
      <c r="M20" s="8">
        <f>IF(OR($A20="",$G20=""),"",IF($G20&gt;='الإعدادات'!$B$6,"سارٍ","منتهٍ"))</f>
        <v/>
      </c>
      <c r="N20" s="4" t="n"/>
      <c r="O20" s="4" t="n"/>
    </row>
    <row r="21">
      <c r="A21" s="4" t="n"/>
      <c r="B21" s="4" t="n"/>
      <c r="C21" s="4" t="n"/>
      <c r="D21" s="4" t="n"/>
      <c r="E21" s="4" t="n"/>
      <c r="F21" s="5" t="n"/>
      <c r="G21" s="5" t="n"/>
      <c r="H21" s="6" t="n"/>
      <c r="I21" s="5" t="n"/>
      <c r="J21" s="13">
        <f>IF(OR($A21="",$I21="",$H21=""),"",EDATE($I21,$H21))</f>
        <v/>
      </c>
      <c r="K21" s="14">
        <f>IF($J21="","",$J21-'الإعدادات'!$B$6)</f>
        <v/>
      </c>
      <c r="L21" s="8">
        <f>IF($K21="","",IF($K21&lt;0,"متأخرة",IF($K21&lt;='الإعدادات'!$B$7,"خلال 30 يومًا","في موعدها")))</f>
        <v/>
      </c>
      <c r="M21" s="8">
        <f>IF(OR($A21="",$G21=""),"",IF($G21&gt;='الإعدادات'!$B$6,"سارٍ","منتهٍ"))</f>
        <v/>
      </c>
      <c r="N21" s="4" t="n"/>
      <c r="O21" s="4" t="n"/>
    </row>
    <row r="22">
      <c r="A22" s="4" t="n"/>
      <c r="B22" s="4" t="n"/>
      <c r="C22" s="4" t="n"/>
      <c r="D22" s="4" t="n"/>
      <c r="E22" s="4" t="n"/>
      <c r="F22" s="5" t="n"/>
      <c r="G22" s="5" t="n"/>
      <c r="H22" s="6" t="n"/>
      <c r="I22" s="5" t="n"/>
      <c r="J22" s="13">
        <f>IF(OR($A22="",$I22="",$H22=""),"",EDATE($I22,$H22))</f>
        <v/>
      </c>
      <c r="K22" s="14">
        <f>IF($J22="","",$J22-'الإعدادات'!$B$6)</f>
        <v/>
      </c>
      <c r="L22" s="8">
        <f>IF($K22="","",IF($K22&lt;0,"متأخرة",IF($K22&lt;='الإعدادات'!$B$7,"خلال 30 يومًا","في موعدها")))</f>
        <v/>
      </c>
      <c r="M22" s="8">
        <f>IF(OR($A22="",$G22=""),"",IF($G22&gt;='الإعدادات'!$B$6,"سارٍ","منتهٍ"))</f>
        <v/>
      </c>
      <c r="N22" s="4" t="n"/>
      <c r="O22" s="4" t="n"/>
    </row>
    <row r="23">
      <c r="A23" s="4" t="n"/>
      <c r="B23" s="4" t="n"/>
      <c r="C23" s="4" t="n"/>
      <c r="D23" s="4" t="n"/>
      <c r="E23" s="4" t="n"/>
      <c r="F23" s="5" t="n"/>
      <c r="G23" s="5" t="n"/>
      <c r="H23" s="6" t="n"/>
      <c r="I23" s="5" t="n"/>
      <c r="J23" s="13">
        <f>IF(OR($A23="",$I23="",$H23=""),"",EDATE($I23,$H23))</f>
        <v/>
      </c>
      <c r="K23" s="14">
        <f>IF($J23="","",$J23-'الإعدادات'!$B$6)</f>
        <v/>
      </c>
      <c r="L23" s="8">
        <f>IF($K23="","",IF($K23&lt;0,"متأخرة",IF($K23&lt;='الإعدادات'!$B$7,"خلال 30 يومًا","في موعدها")))</f>
        <v/>
      </c>
      <c r="M23" s="8">
        <f>IF(OR($A23="",$G23=""),"",IF($G23&gt;='الإعدادات'!$B$6,"سارٍ","منتهٍ"))</f>
        <v/>
      </c>
      <c r="N23" s="4" t="n"/>
      <c r="O23" s="4" t="n"/>
    </row>
    <row r="24">
      <c r="A24" s="4" t="n"/>
      <c r="B24" s="4" t="n"/>
      <c r="C24" s="4" t="n"/>
      <c r="D24" s="4" t="n"/>
      <c r="E24" s="4" t="n"/>
      <c r="F24" s="5" t="n"/>
      <c r="G24" s="5" t="n"/>
      <c r="H24" s="6" t="n"/>
      <c r="I24" s="5" t="n"/>
      <c r="J24" s="13">
        <f>IF(OR($A24="",$I24="",$H24=""),"",EDATE($I24,$H24))</f>
        <v/>
      </c>
      <c r="K24" s="14">
        <f>IF($J24="","",$J24-'الإعدادات'!$B$6)</f>
        <v/>
      </c>
      <c r="L24" s="8">
        <f>IF($K24="","",IF($K24&lt;0,"متأخرة",IF($K24&lt;='الإعدادات'!$B$7,"خلال 30 يومًا","في موعدها")))</f>
        <v/>
      </c>
      <c r="M24" s="8">
        <f>IF(OR($A24="",$G24=""),"",IF($G24&gt;='الإعدادات'!$B$6,"سارٍ","منتهٍ"))</f>
        <v/>
      </c>
      <c r="N24" s="4" t="n"/>
      <c r="O24" s="4" t="n"/>
    </row>
    <row r="25">
      <c r="A25" s="4" t="n"/>
      <c r="B25" s="4" t="n"/>
      <c r="C25" s="4" t="n"/>
      <c r="D25" s="4" t="n"/>
      <c r="E25" s="4" t="n"/>
      <c r="F25" s="5" t="n"/>
      <c r="G25" s="5" t="n"/>
      <c r="H25" s="6" t="n"/>
      <c r="I25" s="5" t="n"/>
      <c r="J25" s="13">
        <f>IF(OR($A25="",$I25="",$H25=""),"",EDATE($I25,$H25))</f>
        <v/>
      </c>
      <c r="K25" s="14">
        <f>IF($J25="","",$J25-'الإعدادات'!$B$6)</f>
        <v/>
      </c>
      <c r="L25" s="8">
        <f>IF($K25="","",IF($K25&lt;0,"متأخرة",IF($K25&lt;='الإعدادات'!$B$7,"خلال 30 يومًا","في موعدها")))</f>
        <v/>
      </c>
      <c r="M25" s="8">
        <f>IF(OR($A25="",$G25=""),"",IF($G25&gt;='الإعدادات'!$B$6,"سارٍ","منتهٍ"))</f>
        <v/>
      </c>
      <c r="N25" s="4" t="n"/>
      <c r="O25" s="4" t="n"/>
    </row>
    <row r="26">
      <c r="A26" s="4" t="n"/>
      <c r="B26" s="4" t="n"/>
      <c r="C26" s="4" t="n"/>
      <c r="D26" s="4" t="n"/>
      <c r="E26" s="4" t="n"/>
      <c r="F26" s="5" t="n"/>
      <c r="G26" s="5" t="n"/>
      <c r="H26" s="6" t="n"/>
      <c r="I26" s="5" t="n"/>
      <c r="J26" s="13">
        <f>IF(OR($A26="",$I26="",$H26=""),"",EDATE($I26,$H26))</f>
        <v/>
      </c>
      <c r="K26" s="14">
        <f>IF($J26="","",$J26-'الإعدادات'!$B$6)</f>
        <v/>
      </c>
      <c r="L26" s="8">
        <f>IF($K26="","",IF($K26&lt;0,"متأخرة",IF($K26&lt;='الإعدادات'!$B$7,"خلال 30 يومًا","في موعدها")))</f>
        <v/>
      </c>
      <c r="M26" s="8">
        <f>IF(OR($A26="",$G26=""),"",IF($G26&gt;='الإعدادات'!$B$6,"سارٍ","منتهٍ"))</f>
        <v/>
      </c>
      <c r="N26" s="4" t="n"/>
      <c r="O26" s="4" t="n"/>
    </row>
    <row r="27">
      <c r="A27" s="4" t="n"/>
      <c r="B27" s="4" t="n"/>
      <c r="C27" s="4" t="n"/>
      <c r="D27" s="4" t="n"/>
      <c r="E27" s="4" t="n"/>
      <c r="F27" s="5" t="n"/>
      <c r="G27" s="5" t="n"/>
      <c r="H27" s="6" t="n"/>
      <c r="I27" s="5" t="n"/>
      <c r="J27" s="13">
        <f>IF(OR($A27="",$I27="",$H27=""),"",EDATE($I27,$H27))</f>
        <v/>
      </c>
      <c r="K27" s="14">
        <f>IF($J27="","",$J27-'الإعدادات'!$B$6)</f>
        <v/>
      </c>
      <c r="L27" s="8">
        <f>IF($K27="","",IF($K27&lt;0,"متأخرة",IF($K27&lt;='الإعدادات'!$B$7,"خلال 30 يومًا","في موعدها")))</f>
        <v/>
      </c>
      <c r="M27" s="8">
        <f>IF(OR($A27="",$G27=""),"",IF($G27&gt;='الإعدادات'!$B$6,"سارٍ","منتهٍ"))</f>
        <v/>
      </c>
      <c r="N27" s="4" t="n"/>
      <c r="O27" s="4" t="n"/>
    </row>
    <row r="28">
      <c r="A28" s="4" t="n"/>
      <c r="B28" s="4" t="n"/>
      <c r="C28" s="4" t="n"/>
      <c r="D28" s="4" t="n"/>
      <c r="E28" s="4" t="n"/>
      <c r="F28" s="5" t="n"/>
      <c r="G28" s="5" t="n"/>
      <c r="H28" s="6" t="n"/>
      <c r="I28" s="5" t="n"/>
      <c r="J28" s="13">
        <f>IF(OR($A28="",$I28="",$H28=""),"",EDATE($I28,$H28))</f>
        <v/>
      </c>
      <c r="K28" s="14">
        <f>IF($J28="","",$J28-'الإعدادات'!$B$6)</f>
        <v/>
      </c>
      <c r="L28" s="8">
        <f>IF($K28="","",IF($K28&lt;0,"متأخرة",IF($K28&lt;='الإعدادات'!$B$7,"خلال 30 يومًا","في موعدها")))</f>
        <v/>
      </c>
      <c r="M28" s="8">
        <f>IF(OR($A28="",$G28=""),"",IF($G28&gt;='الإعدادات'!$B$6,"سارٍ","منتهٍ"))</f>
        <v/>
      </c>
      <c r="N28" s="4" t="n"/>
      <c r="O28" s="4" t="n"/>
    </row>
    <row r="29">
      <c r="A29" s="4" t="n"/>
      <c r="B29" s="4" t="n"/>
      <c r="C29" s="4" t="n"/>
      <c r="D29" s="4" t="n"/>
      <c r="E29" s="4" t="n"/>
      <c r="F29" s="5" t="n"/>
      <c r="G29" s="5" t="n"/>
      <c r="H29" s="6" t="n"/>
      <c r="I29" s="5" t="n"/>
      <c r="J29" s="13">
        <f>IF(OR($A29="",$I29="",$H29=""),"",EDATE($I29,$H29))</f>
        <v/>
      </c>
      <c r="K29" s="14">
        <f>IF($J29="","",$J29-'الإعدادات'!$B$6)</f>
        <v/>
      </c>
      <c r="L29" s="8">
        <f>IF($K29="","",IF($K29&lt;0,"متأخرة",IF($K29&lt;='الإعدادات'!$B$7,"خلال 30 يومًا","في موعدها")))</f>
        <v/>
      </c>
      <c r="M29" s="8">
        <f>IF(OR($A29="",$G29=""),"",IF($G29&gt;='الإعدادات'!$B$6,"سارٍ","منتهٍ"))</f>
        <v/>
      </c>
      <c r="N29" s="4" t="n"/>
      <c r="O29" s="4" t="n"/>
    </row>
    <row r="30">
      <c r="A30" s="4" t="n"/>
      <c r="B30" s="4" t="n"/>
      <c r="C30" s="4" t="n"/>
      <c r="D30" s="4" t="n"/>
      <c r="E30" s="4" t="n"/>
      <c r="F30" s="5" t="n"/>
      <c r="G30" s="5" t="n"/>
      <c r="H30" s="6" t="n"/>
      <c r="I30" s="5" t="n"/>
      <c r="J30" s="13">
        <f>IF(OR($A30="",$I30="",$H30=""),"",EDATE($I30,$H30))</f>
        <v/>
      </c>
      <c r="K30" s="14">
        <f>IF($J30="","",$J30-'الإعدادات'!$B$6)</f>
        <v/>
      </c>
      <c r="L30" s="8">
        <f>IF($K30="","",IF($K30&lt;0,"متأخرة",IF($K30&lt;='الإعدادات'!$B$7,"خلال 30 يومًا","في موعدها")))</f>
        <v/>
      </c>
      <c r="M30" s="8">
        <f>IF(OR($A30="",$G30=""),"",IF($G30&gt;='الإعدادات'!$B$6,"سارٍ","منتهٍ"))</f>
        <v/>
      </c>
      <c r="N30" s="4" t="n"/>
      <c r="O30" s="4" t="n"/>
    </row>
    <row r="31">
      <c r="A31" s="4" t="n"/>
      <c r="B31" s="4" t="n"/>
      <c r="C31" s="4" t="n"/>
      <c r="D31" s="4" t="n"/>
      <c r="E31" s="4" t="n"/>
      <c r="F31" s="5" t="n"/>
      <c r="G31" s="5" t="n"/>
      <c r="H31" s="6" t="n"/>
      <c r="I31" s="5" t="n"/>
      <c r="J31" s="13">
        <f>IF(OR($A31="",$I31="",$H31=""),"",EDATE($I31,$H31))</f>
        <v/>
      </c>
      <c r="K31" s="14">
        <f>IF($J31="","",$J31-'الإعدادات'!$B$6)</f>
        <v/>
      </c>
      <c r="L31" s="8">
        <f>IF($K31="","",IF($K31&lt;0,"متأخرة",IF($K31&lt;='الإعدادات'!$B$7,"خلال 30 يومًا","في موعدها")))</f>
        <v/>
      </c>
      <c r="M31" s="8">
        <f>IF(OR($A31="",$G31=""),"",IF($G31&gt;='الإعدادات'!$B$6,"سارٍ","منتهٍ"))</f>
        <v/>
      </c>
      <c r="N31" s="4" t="n"/>
      <c r="O31" s="4" t="n"/>
    </row>
    <row r="32">
      <c r="A32" s="4" t="n"/>
      <c r="B32" s="4" t="n"/>
      <c r="C32" s="4" t="n"/>
      <c r="D32" s="4" t="n"/>
      <c r="E32" s="4" t="n"/>
      <c r="F32" s="5" t="n"/>
      <c r="G32" s="5" t="n"/>
      <c r="H32" s="6" t="n"/>
      <c r="I32" s="5" t="n"/>
      <c r="J32" s="13">
        <f>IF(OR($A32="",$I32="",$H32=""),"",EDATE($I32,$H32))</f>
        <v/>
      </c>
      <c r="K32" s="14">
        <f>IF($J32="","",$J32-'الإعدادات'!$B$6)</f>
        <v/>
      </c>
      <c r="L32" s="8">
        <f>IF($K32="","",IF($K32&lt;0,"متأخرة",IF($K32&lt;='الإعدادات'!$B$7,"خلال 30 يومًا","في موعدها")))</f>
        <v/>
      </c>
      <c r="M32" s="8">
        <f>IF(OR($A32="",$G32=""),"",IF($G32&gt;='الإعدادات'!$B$6,"سارٍ","منتهٍ"))</f>
        <v/>
      </c>
      <c r="N32" s="4" t="n"/>
      <c r="O32" s="4" t="n"/>
    </row>
    <row r="33">
      <c r="A33" s="4" t="n"/>
      <c r="B33" s="4" t="n"/>
      <c r="C33" s="4" t="n"/>
      <c r="D33" s="4" t="n"/>
      <c r="E33" s="4" t="n"/>
      <c r="F33" s="5" t="n"/>
      <c r="G33" s="5" t="n"/>
      <c r="H33" s="6" t="n"/>
      <c r="I33" s="5" t="n"/>
      <c r="J33" s="13">
        <f>IF(OR($A33="",$I33="",$H33=""),"",EDATE($I33,$H33))</f>
        <v/>
      </c>
      <c r="K33" s="14">
        <f>IF($J33="","",$J33-'الإعدادات'!$B$6)</f>
        <v/>
      </c>
      <c r="L33" s="8">
        <f>IF($K33="","",IF($K33&lt;0,"متأخرة",IF($K33&lt;='الإعدادات'!$B$7,"خلال 30 يومًا","في موعدها")))</f>
        <v/>
      </c>
      <c r="M33" s="8">
        <f>IF(OR($A33="",$G33=""),"",IF($G33&gt;='الإعدادات'!$B$6,"سارٍ","منتهٍ"))</f>
        <v/>
      </c>
      <c r="N33" s="4" t="n"/>
      <c r="O33" s="4" t="n"/>
    </row>
    <row r="34">
      <c r="A34" s="4" t="n"/>
      <c r="B34" s="4" t="n"/>
      <c r="C34" s="4" t="n"/>
      <c r="D34" s="4" t="n"/>
      <c r="E34" s="4" t="n"/>
      <c r="F34" s="5" t="n"/>
      <c r="G34" s="5" t="n"/>
      <c r="H34" s="6" t="n"/>
      <c r="I34" s="5" t="n"/>
      <c r="J34" s="13">
        <f>IF(OR($A34="",$I34="",$H34=""),"",EDATE($I34,$H34))</f>
        <v/>
      </c>
      <c r="K34" s="14">
        <f>IF($J34="","",$J34-'الإعدادات'!$B$6)</f>
        <v/>
      </c>
      <c r="L34" s="8">
        <f>IF($K34="","",IF($K34&lt;0,"متأخرة",IF($K34&lt;='الإعدادات'!$B$7,"خلال 30 يومًا","في موعدها")))</f>
        <v/>
      </c>
      <c r="M34" s="8">
        <f>IF(OR($A34="",$G34=""),"",IF($G34&gt;='الإعدادات'!$B$6,"سارٍ","منتهٍ"))</f>
        <v/>
      </c>
      <c r="N34" s="4" t="n"/>
      <c r="O34" s="4" t="n"/>
    </row>
    <row r="35">
      <c r="A35" s="4" t="n"/>
      <c r="B35" s="4" t="n"/>
      <c r="C35" s="4" t="n"/>
      <c r="D35" s="4" t="n"/>
      <c r="E35" s="4" t="n"/>
      <c r="F35" s="5" t="n"/>
      <c r="G35" s="5" t="n"/>
      <c r="H35" s="6" t="n"/>
      <c r="I35" s="5" t="n"/>
      <c r="J35" s="13">
        <f>IF(OR($A35="",$I35="",$H35=""),"",EDATE($I35,$H35))</f>
        <v/>
      </c>
      <c r="K35" s="14">
        <f>IF($J35="","",$J35-'الإعدادات'!$B$6)</f>
        <v/>
      </c>
      <c r="L35" s="8">
        <f>IF($K35="","",IF($K35&lt;0,"متأخرة",IF($K35&lt;='الإعدادات'!$B$7,"خلال 30 يومًا","في موعدها")))</f>
        <v/>
      </c>
      <c r="M35" s="8">
        <f>IF(OR($A35="",$G35=""),"",IF($G35&gt;='الإعدادات'!$B$6,"سارٍ","منتهٍ"))</f>
        <v/>
      </c>
      <c r="N35" s="4" t="n"/>
      <c r="O35" s="4" t="n"/>
    </row>
    <row r="36">
      <c r="A36" s="4" t="n"/>
      <c r="B36" s="4" t="n"/>
      <c r="C36" s="4" t="n"/>
      <c r="D36" s="4" t="n"/>
      <c r="E36" s="4" t="n"/>
      <c r="F36" s="5" t="n"/>
      <c r="G36" s="5" t="n"/>
      <c r="H36" s="6" t="n"/>
      <c r="I36" s="5" t="n"/>
      <c r="J36" s="13">
        <f>IF(OR($A36="",$I36="",$H36=""),"",EDATE($I36,$H36))</f>
        <v/>
      </c>
      <c r="K36" s="14">
        <f>IF($J36="","",$J36-'الإعدادات'!$B$6)</f>
        <v/>
      </c>
      <c r="L36" s="8">
        <f>IF($K36="","",IF($K36&lt;0,"متأخرة",IF($K36&lt;='الإعدادات'!$B$7,"خلال 30 يومًا","في موعدها")))</f>
        <v/>
      </c>
      <c r="M36" s="8">
        <f>IF(OR($A36="",$G36=""),"",IF($G36&gt;='الإعدادات'!$B$6,"سارٍ","منتهٍ"))</f>
        <v/>
      </c>
      <c r="N36" s="4" t="n"/>
      <c r="O36" s="4" t="n"/>
    </row>
    <row r="37">
      <c r="A37" s="4" t="n"/>
      <c r="B37" s="4" t="n"/>
      <c r="C37" s="4" t="n"/>
      <c r="D37" s="4" t="n"/>
      <c r="E37" s="4" t="n"/>
      <c r="F37" s="5" t="n"/>
      <c r="G37" s="5" t="n"/>
      <c r="H37" s="6" t="n"/>
      <c r="I37" s="5" t="n"/>
      <c r="J37" s="13">
        <f>IF(OR($A37="",$I37="",$H37=""),"",EDATE($I37,$H37))</f>
        <v/>
      </c>
      <c r="K37" s="14">
        <f>IF($J37="","",$J37-'الإعدادات'!$B$6)</f>
        <v/>
      </c>
      <c r="L37" s="8">
        <f>IF($K37="","",IF($K37&lt;0,"متأخرة",IF($K37&lt;='الإعدادات'!$B$7,"خلال 30 يومًا","في موعدها")))</f>
        <v/>
      </c>
      <c r="M37" s="8">
        <f>IF(OR($A37="",$G37=""),"",IF($G37&gt;='الإعدادات'!$B$6,"سارٍ","منتهٍ"))</f>
        <v/>
      </c>
      <c r="N37" s="4" t="n"/>
      <c r="O37" s="4" t="n"/>
    </row>
    <row r="38">
      <c r="A38" s="4" t="n"/>
      <c r="B38" s="4" t="n"/>
      <c r="C38" s="4" t="n"/>
      <c r="D38" s="4" t="n"/>
      <c r="E38" s="4" t="n"/>
      <c r="F38" s="5" t="n"/>
      <c r="G38" s="5" t="n"/>
      <c r="H38" s="6" t="n"/>
      <c r="I38" s="5" t="n"/>
      <c r="J38" s="13">
        <f>IF(OR($A38="",$I38="",$H38=""),"",EDATE($I38,$H38))</f>
        <v/>
      </c>
      <c r="K38" s="14">
        <f>IF($J38="","",$J38-'الإعدادات'!$B$6)</f>
        <v/>
      </c>
      <c r="L38" s="8">
        <f>IF($K38="","",IF($K38&lt;0,"متأخرة",IF($K38&lt;='الإعدادات'!$B$7,"خلال 30 يومًا","في موعدها")))</f>
        <v/>
      </c>
      <c r="M38" s="8">
        <f>IF(OR($A38="",$G38=""),"",IF($G38&gt;='الإعدادات'!$B$6,"سارٍ","منتهٍ"))</f>
        <v/>
      </c>
      <c r="N38" s="4" t="n"/>
      <c r="O38" s="4" t="n"/>
    </row>
    <row r="39">
      <c r="A39" s="4" t="n"/>
      <c r="B39" s="4" t="n"/>
      <c r="C39" s="4" t="n"/>
      <c r="D39" s="4" t="n"/>
      <c r="E39" s="4" t="n"/>
      <c r="F39" s="5" t="n"/>
      <c r="G39" s="5" t="n"/>
      <c r="H39" s="6" t="n"/>
      <c r="I39" s="5" t="n"/>
      <c r="J39" s="13">
        <f>IF(OR($A39="",$I39="",$H39=""),"",EDATE($I39,$H39))</f>
        <v/>
      </c>
      <c r="K39" s="14">
        <f>IF($J39="","",$J39-'الإعدادات'!$B$6)</f>
        <v/>
      </c>
      <c r="L39" s="8">
        <f>IF($K39="","",IF($K39&lt;0,"متأخرة",IF($K39&lt;='الإعدادات'!$B$7,"خلال 30 يومًا","في موعدها")))</f>
        <v/>
      </c>
      <c r="M39" s="8">
        <f>IF(OR($A39="",$G39=""),"",IF($G39&gt;='الإعدادات'!$B$6,"سارٍ","منتهٍ"))</f>
        <v/>
      </c>
      <c r="N39" s="4" t="n"/>
      <c r="O39" s="4" t="n"/>
    </row>
    <row r="40">
      <c r="A40" s="4" t="n"/>
      <c r="B40" s="4" t="n"/>
      <c r="C40" s="4" t="n"/>
      <c r="D40" s="4" t="n"/>
      <c r="E40" s="4" t="n"/>
      <c r="F40" s="5" t="n"/>
      <c r="G40" s="5" t="n"/>
      <c r="H40" s="6" t="n"/>
      <c r="I40" s="5" t="n"/>
      <c r="J40" s="13">
        <f>IF(OR($A40="",$I40="",$H40=""),"",EDATE($I40,$H40))</f>
        <v/>
      </c>
      <c r="K40" s="14">
        <f>IF($J40="","",$J40-'الإعدادات'!$B$6)</f>
        <v/>
      </c>
      <c r="L40" s="8">
        <f>IF($K40="","",IF($K40&lt;0,"متأخرة",IF($K40&lt;='الإعدادات'!$B$7,"خلال 30 يومًا","في موعدها")))</f>
        <v/>
      </c>
      <c r="M40" s="8">
        <f>IF(OR($A40="",$G40=""),"",IF($G40&gt;='الإعدادات'!$B$6,"سارٍ","منتهٍ"))</f>
        <v/>
      </c>
      <c r="N40" s="4" t="n"/>
      <c r="O40" s="4" t="n"/>
    </row>
    <row r="41">
      <c r="A41" s="4" t="n"/>
      <c r="B41" s="4" t="n"/>
      <c r="C41" s="4" t="n"/>
      <c r="D41" s="4" t="n"/>
      <c r="E41" s="4" t="n"/>
      <c r="F41" s="5" t="n"/>
      <c r="G41" s="5" t="n"/>
      <c r="H41" s="6" t="n"/>
      <c r="I41" s="5" t="n"/>
      <c r="J41" s="13">
        <f>IF(OR($A41="",$I41="",$H41=""),"",EDATE($I41,$H41))</f>
        <v/>
      </c>
      <c r="K41" s="14">
        <f>IF($J41="","",$J41-'الإعدادات'!$B$6)</f>
        <v/>
      </c>
      <c r="L41" s="8">
        <f>IF($K41="","",IF($K41&lt;0,"متأخرة",IF($K41&lt;='الإعدادات'!$B$7,"خلال 30 يومًا","في موعدها")))</f>
        <v/>
      </c>
      <c r="M41" s="8">
        <f>IF(OR($A41="",$G41=""),"",IF($G41&gt;='الإعدادات'!$B$6,"سارٍ","منتهٍ"))</f>
        <v/>
      </c>
      <c r="N41" s="4" t="n"/>
      <c r="O41" s="4" t="n"/>
    </row>
    <row r="42">
      <c r="A42" s="4" t="n"/>
      <c r="B42" s="4" t="n"/>
      <c r="C42" s="4" t="n"/>
      <c r="D42" s="4" t="n"/>
      <c r="E42" s="4" t="n"/>
      <c r="F42" s="5" t="n"/>
      <c r="G42" s="5" t="n"/>
      <c r="H42" s="6" t="n"/>
      <c r="I42" s="5" t="n"/>
      <c r="J42" s="13">
        <f>IF(OR($A42="",$I42="",$H42=""),"",EDATE($I42,$H42))</f>
        <v/>
      </c>
      <c r="K42" s="14">
        <f>IF($J42="","",$J42-'الإعدادات'!$B$6)</f>
        <v/>
      </c>
      <c r="L42" s="8">
        <f>IF($K42="","",IF($K42&lt;0,"متأخرة",IF($K42&lt;='الإعدادات'!$B$7,"خلال 30 يومًا","في موعدها")))</f>
        <v/>
      </c>
      <c r="M42" s="8">
        <f>IF(OR($A42="",$G42=""),"",IF($G42&gt;='الإعدادات'!$B$6,"سارٍ","منتهٍ"))</f>
        <v/>
      </c>
      <c r="N42" s="4" t="n"/>
      <c r="O42" s="4" t="n"/>
    </row>
    <row r="43">
      <c r="A43" s="4" t="n"/>
      <c r="B43" s="4" t="n"/>
      <c r="C43" s="4" t="n"/>
      <c r="D43" s="4" t="n"/>
      <c r="E43" s="4" t="n"/>
      <c r="F43" s="5" t="n"/>
      <c r="G43" s="5" t="n"/>
      <c r="H43" s="6" t="n"/>
      <c r="I43" s="5" t="n"/>
      <c r="J43" s="13">
        <f>IF(OR($A43="",$I43="",$H43=""),"",EDATE($I43,$H43))</f>
        <v/>
      </c>
      <c r="K43" s="14">
        <f>IF($J43="","",$J43-'الإعدادات'!$B$6)</f>
        <v/>
      </c>
      <c r="L43" s="8">
        <f>IF($K43="","",IF($K43&lt;0,"متأخرة",IF($K43&lt;='الإعدادات'!$B$7,"خلال 30 يومًا","في موعدها")))</f>
        <v/>
      </c>
      <c r="M43" s="8">
        <f>IF(OR($A43="",$G43=""),"",IF($G43&gt;='الإعدادات'!$B$6,"سارٍ","منتهٍ"))</f>
        <v/>
      </c>
      <c r="N43" s="4" t="n"/>
      <c r="O43" s="4" t="n"/>
    </row>
    <row r="44">
      <c r="A44" s="4" t="n"/>
      <c r="B44" s="4" t="n"/>
      <c r="C44" s="4" t="n"/>
      <c r="D44" s="4" t="n"/>
      <c r="E44" s="4" t="n"/>
      <c r="F44" s="5" t="n"/>
      <c r="G44" s="5" t="n"/>
      <c r="H44" s="6" t="n"/>
      <c r="I44" s="5" t="n"/>
      <c r="J44" s="13">
        <f>IF(OR($A44="",$I44="",$H44=""),"",EDATE($I44,$H44))</f>
        <v/>
      </c>
      <c r="K44" s="14">
        <f>IF($J44="","",$J44-'الإعدادات'!$B$6)</f>
        <v/>
      </c>
      <c r="L44" s="8">
        <f>IF($K44="","",IF($K44&lt;0,"متأخرة",IF($K44&lt;='الإعدادات'!$B$7,"خلال 30 يومًا","في موعدها")))</f>
        <v/>
      </c>
      <c r="M44" s="8">
        <f>IF(OR($A44="",$G44=""),"",IF($G44&gt;='الإعدادات'!$B$6,"سارٍ","منتهٍ"))</f>
        <v/>
      </c>
      <c r="N44" s="4" t="n"/>
      <c r="O44" s="4" t="n"/>
    </row>
    <row r="45">
      <c r="A45" s="4" t="n"/>
      <c r="B45" s="4" t="n"/>
      <c r="C45" s="4" t="n"/>
      <c r="D45" s="4" t="n"/>
      <c r="E45" s="4" t="n"/>
      <c r="F45" s="5" t="n"/>
      <c r="G45" s="5" t="n"/>
      <c r="H45" s="6" t="n"/>
      <c r="I45" s="5" t="n"/>
      <c r="J45" s="13">
        <f>IF(OR($A45="",$I45="",$H45=""),"",EDATE($I45,$H45))</f>
        <v/>
      </c>
      <c r="K45" s="14">
        <f>IF($J45="","",$J45-'الإعدادات'!$B$6)</f>
        <v/>
      </c>
      <c r="L45" s="8">
        <f>IF($K45="","",IF($K45&lt;0,"متأخرة",IF($K45&lt;='الإعدادات'!$B$7,"خلال 30 يومًا","في موعدها")))</f>
        <v/>
      </c>
      <c r="M45" s="8">
        <f>IF(OR($A45="",$G45=""),"",IF($G45&gt;='الإعدادات'!$B$6,"سارٍ","منتهٍ"))</f>
        <v/>
      </c>
      <c r="N45" s="4" t="n"/>
      <c r="O45" s="4" t="n"/>
    </row>
    <row r="46">
      <c r="A46" s="4" t="n"/>
      <c r="B46" s="4" t="n"/>
      <c r="C46" s="4" t="n"/>
      <c r="D46" s="4" t="n"/>
      <c r="E46" s="4" t="n"/>
      <c r="F46" s="5" t="n"/>
      <c r="G46" s="5" t="n"/>
      <c r="H46" s="6" t="n"/>
      <c r="I46" s="5" t="n"/>
      <c r="J46" s="13">
        <f>IF(OR($A46="",$I46="",$H46=""),"",EDATE($I46,$H46))</f>
        <v/>
      </c>
      <c r="K46" s="14">
        <f>IF($J46="","",$J46-'الإعدادات'!$B$6)</f>
        <v/>
      </c>
      <c r="L46" s="8">
        <f>IF($K46="","",IF($K46&lt;0,"متأخرة",IF($K46&lt;='الإعدادات'!$B$7,"خلال 30 يومًا","في موعدها")))</f>
        <v/>
      </c>
      <c r="M46" s="8">
        <f>IF(OR($A46="",$G46=""),"",IF($G46&gt;='الإعدادات'!$B$6,"سارٍ","منتهٍ"))</f>
        <v/>
      </c>
      <c r="N46" s="4" t="n"/>
      <c r="O46" s="4" t="n"/>
    </row>
    <row r="47">
      <c r="A47" s="4" t="n"/>
      <c r="B47" s="4" t="n"/>
      <c r="C47" s="4" t="n"/>
      <c r="D47" s="4" t="n"/>
      <c r="E47" s="4" t="n"/>
      <c r="F47" s="5" t="n"/>
      <c r="G47" s="5" t="n"/>
      <c r="H47" s="6" t="n"/>
      <c r="I47" s="5" t="n"/>
      <c r="J47" s="13">
        <f>IF(OR($A47="",$I47="",$H47=""),"",EDATE($I47,$H47))</f>
        <v/>
      </c>
      <c r="K47" s="14">
        <f>IF($J47="","",$J47-'الإعدادات'!$B$6)</f>
        <v/>
      </c>
      <c r="L47" s="8">
        <f>IF($K47="","",IF($K47&lt;0,"متأخرة",IF($K47&lt;='الإعدادات'!$B$7,"خلال 30 يومًا","في موعدها")))</f>
        <v/>
      </c>
      <c r="M47" s="8">
        <f>IF(OR($A47="",$G47=""),"",IF($G47&gt;='الإعدادات'!$B$6,"سارٍ","منتهٍ"))</f>
        <v/>
      </c>
      <c r="N47" s="4" t="n"/>
      <c r="O47" s="4" t="n"/>
    </row>
    <row r="48">
      <c r="A48" s="4" t="n"/>
      <c r="B48" s="4" t="n"/>
      <c r="C48" s="4" t="n"/>
      <c r="D48" s="4" t="n"/>
      <c r="E48" s="4" t="n"/>
      <c r="F48" s="5" t="n"/>
      <c r="G48" s="5" t="n"/>
      <c r="H48" s="6" t="n"/>
      <c r="I48" s="5" t="n"/>
      <c r="J48" s="13">
        <f>IF(OR($A48="",$I48="",$H48=""),"",EDATE($I48,$H48))</f>
        <v/>
      </c>
      <c r="K48" s="14">
        <f>IF($J48="","",$J48-'الإعدادات'!$B$6)</f>
        <v/>
      </c>
      <c r="L48" s="8">
        <f>IF($K48="","",IF($K48&lt;0,"متأخرة",IF($K48&lt;='الإعدادات'!$B$7,"خلال 30 يومًا","في موعدها")))</f>
        <v/>
      </c>
      <c r="M48" s="8">
        <f>IF(OR($A48="",$G48=""),"",IF($G48&gt;='الإعدادات'!$B$6,"سارٍ","منتهٍ"))</f>
        <v/>
      </c>
      <c r="N48" s="4" t="n"/>
      <c r="O48" s="4" t="n"/>
    </row>
    <row r="49">
      <c r="A49" s="4" t="n"/>
      <c r="B49" s="4" t="n"/>
      <c r="C49" s="4" t="n"/>
      <c r="D49" s="4" t="n"/>
      <c r="E49" s="4" t="n"/>
      <c r="F49" s="5" t="n"/>
      <c r="G49" s="5" t="n"/>
      <c r="H49" s="6" t="n"/>
      <c r="I49" s="5" t="n"/>
      <c r="J49" s="13">
        <f>IF(OR($A49="",$I49="",$H49=""),"",EDATE($I49,$H49))</f>
        <v/>
      </c>
      <c r="K49" s="14">
        <f>IF($J49="","",$J49-'الإعدادات'!$B$6)</f>
        <v/>
      </c>
      <c r="L49" s="8">
        <f>IF($K49="","",IF($K49&lt;0,"متأخرة",IF($K49&lt;='الإعدادات'!$B$7,"خلال 30 يومًا","في موعدها")))</f>
        <v/>
      </c>
      <c r="M49" s="8">
        <f>IF(OR($A49="",$G49=""),"",IF($G49&gt;='الإعدادات'!$B$6,"سارٍ","منتهٍ"))</f>
        <v/>
      </c>
      <c r="N49" s="4" t="n"/>
      <c r="O49" s="4" t="n"/>
    </row>
    <row r="50">
      <c r="A50" s="4" t="n"/>
      <c r="B50" s="4" t="n"/>
      <c r="C50" s="4" t="n"/>
      <c r="D50" s="4" t="n"/>
      <c r="E50" s="4" t="n"/>
      <c r="F50" s="5" t="n"/>
      <c r="G50" s="5" t="n"/>
      <c r="H50" s="6" t="n"/>
      <c r="I50" s="5" t="n"/>
      <c r="J50" s="13">
        <f>IF(OR($A50="",$I50="",$H50=""),"",EDATE($I50,$H50))</f>
        <v/>
      </c>
      <c r="K50" s="14">
        <f>IF($J50="","",$J50-'الإعدادات'!$B$6)</f>
        <v/>
      </c>
      <c r="L50" s="8">
        <f>IF($K50="","",IF($K50&lt;0,"متأخرة",IF($K50&lt;='الإعدادات'!$B$7,"خلال 30 يومًا","في موعدها")))</f>
        <v/>
      </c>
      <c r="M50" s="8">
        <f>IF(OR($A50="",$G50=""),"",IF($G50&gt;='الإعدادات'!$B$6,"سارٍ","منتهٍ"))</f>
        <v/>
      </c>
      <c r="N50" s="4" t="n"/>
      <c r="O50" s="4" t="n"/>
    </row>
    <row r="51">
      <c r="A51" s="4" t="n"/>
      <c r="B51" s="4" t="n"/>
      <c r="C51" s="4" t="n"/>
      <c r="D51" s="4" t="n"/>
      <c r="E51" s="4" t="n"/>
      <c r="F51" s="5" t="n"/>
      <c r="G51" s="5" t="n"/>
      <c r="H51" s="6" t="n"/>
      <c r="I51" s="5" t="n"/>
      <c r="J51" s="13">
        <f>IF(OR($A51="",$I51="",$H51=""),"",EDATE($I51,$H51))</f>
        <v/>
      </c>
      <c r="K51" s="14">
        <f>IF($J51="","",$J51-'الإعدادات'!$B$6)</f>
        <v/>
      </c>
      <c r="L51" s="8">
        <f>IF($K51="","",IF($K51&lt;0,"متأخرة",IF($K51&lt;='الإعدادات'!$B$7,"خلال 30 يومًا","في موعدها")))</f>
        <v/>
      </c>
      <c r="M51" s="8">
        <f>IF(OR($A51="",$G51=""),"",IF($G51&gt;='الإعدادات'!$B$6,"سارٍ","منتهٍ"))</f>
        <v/>
      </c>
      <c r="N51" s="4" t="n"/>
      <c r="O51" s="4" t="n"/>
    </row>
    <row r="52">
      <c r="A52" s="4" t="n"/>
      <c r="B52" s="4" t="n"/>
      <c r="C52" s="4" t="n"/>
      <c r="D52" s="4" t="n"/>
      <c r="E52" s="4" t="n"/>
      <c r="F52" s="5" t="n"/>
      <c r="G52" s="5" t="n"/>
      <c r="H52" s="6" t="n"/>
      <c r="I52" s="5" t="n"/>
      <c r="J52" s="13">
        <f>IF(OR($A52="",$I52="",$H52=""),"",EDATE($I52,$H52))</f>
        <v/>
      </c>
      <c r="K52" s="14">
        <f>IF($J52="","",$J52-'الإعدادات'!$B$6)</f>
        <v/>
      </c>
      <c r="L52" s="8">
        <f>IF($K52="","",IF($K52&lt;0,"متأخرة",IF($K52&lt;='الإعدادات'!$B$7,"خلال 30 يومًا","في موعدها")))</f>
        <v/>
      </c>
      <c r="M52" s="8">
        <f>IF(OR($A52="",$G52=""),"",IF($G52&gt;='الإعدادات'!$B$6,"سارٍ","منتهٍ"))</f>
        <v/>
      </c>
      <c r="N52" s="4" t="n"/>
      <c r="O52" s="4" t="n"/>
    </row>
    <row r="53">
      <c r="A53" s="4" t="n"/>
      <c r="B53" s="4" t="n"/>
      <c r="C53" s="4" t="n"/>
      <c r="D53" s="4" t="n"/>
      <c r="E53" s="4" t="n"/>
      <c r="F53" s="5" t="n"/>
      <c r="G53" s="5" t="n"/>
      <c r="H53" s="6" t="n"/>
      <c r="I53" s="5" t="n"/>
      <c r="J53" s="13">
        <f>IF(OR($A53="",$I53="",$H53=""),"",EDATE($I53,$H53))</f>
        <v/>
      </c>
      <c r="K53" s="14">
        <f>IF($J53="","",$J53-'الإعدادات'!$B$6)</f>
        <v/>
      </c>
      <c r="L53" s="8">
        <f>IF($K53="","",IF($K53&lt;0,"متأخرة",IF($K53&lt;='الإعدادات'!$B$7,"خلال 30 يومًا","في موعدها")))</f>
        <v/>
      </c>
      <c r="M53" s="8">
        <f>IF(OR($A53="",$G53=""),"",IF($G53&gt;='الإعدادات'!$B$6,"سارٍ","منتهٍ"))</f>
        <v/>
      </c>
      <c r="N53" s="4" t="n"/>
      <c r="O53" s="4" t="n"/>
    </row>
    <row r="54">
      <c r="A54" s="4" t="n"/>
      <c r="B54" s="4" t="n"/>
      <c r="C54" s="4" t="n"/>
      <c r="D54" s="4" t="n"/>
      <c r="E54" s="4" t="n"/>
      <c r="F54" s="5" t="n"/>
      <c r="G54" s="5" t="n"/>
      <c r="H54" s="6" t="n"/>
      <c r="I54" s="5" t="n"/>
      <c r="J54" s="13">
        <f>IF(OR($A54="",$I54="",$H54=""),"",EDATE($I54,$H54))</f>
        <v/>
      </c>
      <c r="K54" s="14">
        <f>IF($J54="","",$J54-'الإعدادات'!$B$6)</f>
        <v/>
      </c>
      <c r="L54" s="8">
        <f>IF($K54="","",IF($K54&lt;0,"متأخرة",IF($K54&lt;='الإعدادات'!$B$7,"خلال 30 يومًا","في موعدها")))</f>
        <v/>
      </c>
      <c r="M54" s="8">
        <f>IF(OR($A54="",$G54=""),"",IF($G54&gt;='الإعدادات'!$B$6,"سارٍ","منتهٍ"))</f>
        <v/>
      </c>
      <c r="N54" s="4" t="n"/>
      <c r="O54" s="4" t="n"/>
    </row>
    <row r="55">
      <c r="A55" s="4" t="n"/>
      <c r="B55" s="4" t="n"/>
      <c r="C55" s="4" t="n"/>
      <c r="D55" s="4" t="n"/>
      <c r="E55" s="4" t="n"/>
      <c r="F55" s="5" t="n"/>
      <c r="G55" s="5" t="n"/>
      <c r="H55" s="6" t="n"/>
      <c r="I55" s="5" t="n"/>
      <c r="J55" s="13">
        <f>IF(OR($A55="",$I55="",$H55=""),"",EDATE($I55,$H55))</f>
        <v/>
      </c>
      <c r="K55" s="14">
        <f>IF($J55="","",$J55-'الإعدادات'!$B$6)</f>
        <v/>
      </c>
      <c r="L55" s="8">
        <f>IF($K55="","",IF($K55&lt;0,"متأخرة",IF($K55&lt;='الإعدادات'!$B$7,"خلال 30 يومًا","في موعدها")))</f>
        <v/>
      </c>
      <c r="M55" s="8">
        <f>IF(OR($A55="",$G55=""),"",IF($G55&gt;='الإعدادات'!$B$6,"سارٍ","منتهٍ"))</f>
        <v/>
      </c>
      <c r="N55" s="4" t="n"/>
      <c r="O55" s="4" t="n"/>
    </row>
    <row r="56">
      <c r="A56" s="4" t="n"/>
      <c r="B56" s="4" t="n"/>
      <c r="C56" s="4" t="n"/>
      <c r="D56" s="4" t="n"/>
      <c r="E56" s="4" t="n"/>
      <c r="F56" s="5" t="n"/>
      <c r="G56" s="5" t="n"/>
      <c r="H56" s="6" t="n"/>
      <c r="I56" s="5" t="n"/>
      <c r="J56" s="13">
        <f>IF(OR($A56="",$I56="",$H56=""),"",EDATE($I56,$H56))</f>
        <v/>
      </c>
      <c r="K56" s="14">
        <f>IF($J56="","",$J56-'الإعدادات'!$B$6)</f>
        <v/>
      </c>
      <c r="L56" s="8">
        <f>IF($K56="","",IF($K56&lt;0,"متأخرة",IF($K56&lt;='الإعدادات'!$B$7,"خلال 30 يومًا","في موعدها")))</f>
        <v/>
      </c>
      <c r="M56" s="8">
        <f>IF(OR($A56="",$G56=""),"",IF($G56&gt;='الإعدادات'!$B$6,"سارٍ","منتهٍ"))</f>
        <v/>
      </c>
      <c r="N56" s="4" t="n"/>
      <c r="O56" s="4" t="n"/>
    </row>
    <row r="57">
      <c r="A57" s="4" t="n"/>
      <c r="B57" s="4" t="n"/>
      <c r="C57" s="4" t="n"/>
      <c r="D57" s="4" t="n"/>
      <c r="E57" s="4" t="n"/>
      <c r="F57" s="5" t="n"/>
      <c r="G57" s="5" t="n"/>
      <c r="H57" s="6" t="n"/>
      <c r="I57" s="5" t="n"/>
      <c r="J57" s="13">
        <f>IF(OR($A57="",$I57="",$H57=""),"",EDATE($I57,$H57))</f>
        <v/>
      </c>
      <c r="K57" s="14">
        <f>IF($J57="","",$J57-'الإعدادات'!$B$6)</f>
        <v/>
      </c>
      <c r="L57" s="8">
        <f>IF($K57="","",IF($K57&lt;0,"متأخرة",IF($K57&lt;='الإعدادات'!$B$7,"خلال 30 يومًا","في موعدها")))</f>
        <v/>
      </c>
      <c r="M57" s="8">
        <f>IF(OR($A57="",$G57=""),"",IF($G57&gt;='الإعدادات'!$B$6,"سارٍ","منتهٍ"))</f>
        <v/>
      </c>
      <c r="N57" s="4" t="n"/>
      <c r="O57" s="4" t="n"/>
    </row>
    <row r="58">
      <c r="A58" s="4" t="n"/>
      <c r="B58" s="4" t="n"/>
      <c r="C58" s="4" t="n"/>
      <c r="D58" s="4" t="n"/>
      <c r="E58" s="4" t="n"/>
      <c r="F58" s="5" t="n"/>
      <c r="G58" s="5" t="n"/>
      <c r="H58" s="6" t="n"/>
      <c r="I58" s="5" t="n"/>
      <c r="J58" s="13">
        <f>IF(OR($A58="",$I58="",$H58=""),"",EDATE($I58,$H58))</f>
        <v/>
      </c>
      <c r="K58" s="14">
        <f>IF($J58="","",$J58-'الإعدادات'!$B$6)</f>
        <v/>
      </c>
      <c r="L58" s="8">
        <f>IF($K58="","",IF($K58&lt;0,"متأخرة",IF($K58&lt;='الإعدادات'!$B$7,"خلال 30 يومًا","في موعدها")))</f>
        <v/>
      </c>
      <c r="M58" s="8">
        <f>IF(OR($A58="",$G58=""),"",IF($G58&gt;='الإعدادات'!$B$6,"سارٍ","منتهٍ"))</f>
        <v/>
      </c>
      <c r="N58" s="4" t="n"/>
      <c r="O58" s="4" t="n"/>
    </row>
    <row r="59">
      <c r="A59" s="4" t="n"/>
      <c r="B59" s="4" t="n"/>
      <c r="C59" s="4" t="n"/>
      <c r="D59" s="4" t="n"/>
      <c r="E59" s="4" t="n"/>
      <c r="F59" s="5" t="n"/>
      <c r="G59" s="5" t="n"/>
      <c r="H59" s="6" t="n"/>
      <c r="I59" s="5" t="n"/>
      <c r="J59" s="13">
        <f>IF(OR($A59="",$I59="",$H59=""),"",EDATE($I59,$H59))</f>
        <v/>
      </c>
      <c r="K59" s="14">
        <f>IF($J59="","",$J59-'الإعدادات'!$B$6)</f>
        <v/>
      </c>
      <c r="L59" s="8">
        <f>IF($K59="","",IF($K59&lt;0,"متأخرة",IF($K59&lt;='الإعدادات'!$B$7,"خلال 30 يومًا","في موعدها")))</f>
        <v/>
      </c>
      <c r="M59" s="8">
        <f>IF(OR($A59="",$G59=""),"",IF($G59&gt;='الإعدادات'!$B$6,"سارٍ","منتهٍ"))</f>
        <v/>
      </c>
      <c r="N59" s="4" t="n"/>
      <c r="O59" s="4" t="n"/>
    </row>
    <row r="60">
      <c r="A60" s="4" t="n"/>
      <c r="B60" s="4" t="n"/>
      <c r="C60" s="4" t="n"/>
      <c r="D60" s="4" t="n"/>
      <c r="E60" s="4" t="n"/>
      <c r="F60" s="5" t="n"/>
      <c r="G60" s="5" t="n"/>
      <c r="H60" s="6" t="n"/>
      <c r="I60" s="5" t="n"/>
      <c r="J60" s="13">
        <f>IF(OR($A60="",$I60="",$H60=""),"",EDATE($I60,$H60))</f>
        <v/>
      </c>
      <c r="K60" s="14">
        <f>IF($J60="","",$J60-'الإعدادات'!$B$6)</f>
        <v/>
      </c>
      <c r="L60" s="8">
        <f>IF($K60="","",IF($K60&lt;0,"متأخرة",IF($K60&lt;='الإعدادات'!$B$7,"خلال 30 يومًا","في موعدها")))</f>
        <v/>
      </c>
      <c r="M60" s="8">
        <f>IF(OR($A60="",$G60=""),"",IF($G60&gt;='الإعدادات'!$B$6,"سارٍ","منتهٍ"))</f>
        <v/>
      </c>
      <c r="N60" s="4" t="n"/>
      <c r="O60" s="4" t="n"/>
    </row>
    <row r="61">
      <c r="A61" s="4" t="n"/>
      <c r="B61" s="4" t="n"/>
      <c r="C61" s="4" t="n"/>
      <c r="D61" s="4" t="n"/>
      <c r="E61" s="4" t="n"/>
      <c r="F61" s="5" t="n"/>
      <c r="G61" s="5" t="n"/>
      <c r="H61" s="6" t="n"/>
      <c r="I61" s="5" t="n"/>
      <c r="J61" s="13">
        <f>IF(OR($A61="",$I61="",$H61=""),"",EDATE($I61,$H61))</f>
        <v/>
      </c>
      <c r="K61" s="14">
        <f>IF($J61="","",$J61-'الإعدادات'!$B$6)</f>
        <v/>
      </c>
      <c r="L61" s="8">
        <f>IF($K61="","",IF($K61&lt;0,"متأخرة",IF($K61&lt;='الإعدادات'!$B$7,"خلال 30 يومًا","في موعدها")))</f>
        <v/>
      </c>
      <c r="M61" s="8">
        <f>IF(OR($A61="",$G61=""),"",IF($G61&gt;='الإعدادات'!$B$6,"سارٍ","منتهٍ"))</f>
        <v/>
      </c>
      <c r="N61" s="4" t="n"/>
      <c r="O61" s="4" t="n"/>
    </row>
    <row r="62">
      <c r="A62" s="4" t="n"/>
      <c r="B62" s="4" t="n"/>
      <c r="C62" s="4" t="n"/>
      <c r="D62" s="4" t="n"/>
      <c r="E62" s="4" t="n"/>
      <c r="F62" s="5" t="n"/>
      <c r="G62" s="5" t="n"/>
      <c r="H62" s="6" t="n"/>
      <c r="I62" s="5" t="n"/>
      <c r="J62" s="13">
        <f>IF(OR($A62="",$I62="",$H62=""),"",EDATE($I62,$H62))</f>
        <v/>
      </c>
      <c r="K62" s="14">
        <f>IF($J62="","",$J62-'الإعدادات'!$B$6)</f>
        <v/>
      </c>
      <c r="L62" s="8">
        <f>IF($K62="","",IF($K62&lt;0,"متأخرة",IF($K62&lt;='الإعدادات'!$B$7,"خلال 30 يومًا","في موعدها")))</f>
        <v/>
      </c>
      <c r="M62" s="8">
        <f>IF(OR($A62="",$G62=""),"",IF($G62&gt;='الإعدادات'!$B$6,"سارٍ","منتهٍ"))</f>
        <v/>
      </c>
      <c r="N62" s="4" t="n"/>
      <c r="O62" s="4" t="n"/>
    </row>
    <row r="63">
      <c r="A63" s="4" t="n"/>
      <c r="B63" s="4" t="n"/>
      <c r="C63" s="4" t="n"/>
      <c r="D63" s="4" t="n"/>
      <c r="E63" s="4" t="n"/>
      <c r="F63" s="5" t="n"/>
      <c r="G63" s="5" t="n"/>
      <c r="H63" s="6" t="n"/>
      <c r="I63" s="5" t="n"/>
      <c r="J63" s="13">
        <f>IF(OR($A63="",$I63="",$H63=""),"",EDATE($I63,$H63))</f>
        <v/>
      </c>
      <c r="K63" s="14">
        <f>IF($J63="","",$J63-'الإعدادات'!$B$6)</f>
        <v/>
      </c>
      <c r="L63" s="8">
        <f>IF($K63="","",IF($K63&lt;0,"متأخرة",IF($K63&lt;='الإعدادات'!$B$7,"خلال 30 يومًا","في موعدها")))</f>
        <v/>
      </c>
      <c r="M63" s="8">
        <f>IF(OR($A63="",$G63=""),"",IF($G63&gt;='الإعدادات'!$B$6,"سارٍ","منتهٍ"))</f>
        <v/>
      </c>
      <c r="N63" s="4" t="n"/>
      <c r="O63" s="4" t="n"/>
    </row>
    <row r="64">
      <c r="A64" s="4" t="n"/>
      <c r="B64" s="4" t="n"/>
      <c r="C64" s="4" t="n"/>
      <c r="D64" s="4" t="n"/>
      <c r="E64" s="4" t="n"/>
      <c r="F64" s="5" t="n"/>
      <c r="G64" s="5" t="n"/>
      <c r="H64" s="6" t="n"/>
      <c r="I64" s="5" t="n"/>
      <c r="J64" s="13">
        <f>IF(OR($A64="",$I64="",$H64=""),"",EDATE($I64,$H64))</f>
        <v/>
      </c>
      <c r="K64" s="14">
        <f>IF($J64="","",$J64-'الإعدادات'!$B$6)</f>
        <v/>
      </c>
      <c r="L64" s="8">
        <f>IF($K64="","",IF($K64&lt;0,"متأخرة",IF($K64&lt;='الإعدادات'!$B$7,"خلال 30 يومًا","في موعدها")))</f>
        <v/>
      </c>
      <c r="M64" s="8">
        <f>IF(OR($A64="",$G64=""),"",IF($G64&gt;='الإعدادات'!$B$6,"سارٍ","منتهٍ"))</f>
        <v/>
      </c>
      <c r="N64" s="4" t="n"/>
      <c r="O64" s="4" t="n"/>
    </row>
    <row r="65">
      <c r="A65" s="4" t="n"/>
      <c r="B65" s="4" t="n"/>
      <c r="C65" s="4" t="n"/>
      <c r="D65" s="4" t="n"/>
      <c r="E65" s="4" t="n"/>
      <c r="F65" s="5" t="n"/>
      <c r="G65" s="5" t="n"/>
      <c r="H65" s="6" t="n"/>
      <c r="I65" s="5" t="n"/>
      <c r="J65" s="13">
        <f>IF(OR($A65="",$I65="",$H65=""),"",EDATE($I65,$H65))</f>
        <v/>
      </c>
      <c r="K65" s="14">
        <f>IF($J65="","",$J65-'الإعدادات'!$B$6)</f>
        <v/>
      </c>
      <c r="L65" s="8">
        <f>IF($K65="","",IF($K65&lt;0,"متأخرة",IF($K65&lt;='الإعدادات'!$B$7,"خلال 30 يومًا","في موعدها")))</f>
        <v/>
      </c>
      <c r="M65" s="8">
        <f>IF(OR($A65="",$G65=""),"",IF($G65&gt;='الإعدادات'!$B$6,"سارٍ","منتهٍ"))</f>
        <v/>
      </c>
      <c r="N65" s="4" t="n"/>
      <c r="O65" s="4" t="n"/>
    </row>
    <row r="66">
      <c r="A66" s="4" t="n"/>
      <c r="B66" s="4" t="n"/>
      <c r="C66" s="4" t="n"/>
      <c r="D66" s="4" t="n"/>
      <c r="E66" s="4" t="n"/>
      <c r="F66" s="5" t="n"/>
      <c r="G66" s="5" t="n"/>
      <c r="H66" s="6" t="n"/>
      <c r="I66" s="5" t="n"/>
      <c r="J66" s="13">
        <f>IF(OR($A66="",$I66="",$H66=""),"",EDATE($I66,$H66))</f>
        <v/>
      </c>
      <c r="K66" s="14">
        <f>IF($J66="","",$J66-'الإعدادات'!$B$6)</f>
        <v/>
      </c>
      <c r="L66" s="8">
        <f>IF($K66="","",IF($K66&lt;0,"متأخرة",IF($K66&lt;='الإعدادات'!$B$7,"خلال 30 يومًا","في موعدها")))</f>
        <v/>
      </c>
      <c r="M66" s="8">
        <f>IF(OR($A66="",$G66=""),"",IF($G66&gt;='الإعدادات'!$B$6,"سارٍ","منتهٍ"))</f>
        <v/>
      </c>
      <c r="N66" s="4" t="n"/>
      <c r="O66" s="4" t="n"/>
    </row>
    <row r="67">
      <c r="A67" s="4" t="n"/>
      <c r="B67" s="4" t="n"/>
      <c r="C67" s="4" t="n"/>
      <c r="D67" s="4" t="n"/>
      <c r="E67" s="4" t="n"/>
      <c r="F67" s="5" t="n"/>
      <c r="G67" s="5" t="n"/>
      <c r="H67" s="6" t="n"/>
      <c r="I67" s="5" t="n"/>
      <c r="J67" s="13">
        <f>IF(OR($A67="",$I67="",$H67=""),"",EDATE($I67,$H67))</f>
        <v/>
      </c>
      <c r="K67" s="14">
        <f>IF($J67="","",$J67-'الإعدادات'!$B$6)</f>
        <v/>
      </c>
      <c r="L67" s="8">
        <f>IF($K67="","",IF($K67&lt;0,"متأخرة",IF($K67&lt;='الإعدادات'!$B$7,"خلال 30 يومًا","في موعدها")))</f>
        <v/>
      </c>
      <c r="M67" s="8">
        <f>IF(OR($A67="",$G67=""),"",IF($G67&gt;='الإعدادات'!$B$6,"سارٍ","منتهٍ"))</f>
        <v/>
      </c>
      <c r="N67" s="4" t="n"/>
      <c r="O67" s="4" t="n"/>
    </row>
    <row r="68">
      <c r="A68" s="4" t="n"/>
      <c r="B68" s="4" t="n"/>
      <c r="C68" s="4" t="n"/>
      <c r="D68" s="4" t="n"/>
      <c r="E68" s="4" t="n"/>
      <c r="F68" s="5" t="n"/>
      <c r="G68" s="5" t="n"/>
      <c r="H68" s="6" t="n"/>
      <c r="I68" s="5" t="n"/>
      <c r="J68" s="13">
        <f>IF(OR($A68="",$I68="",$H68=""),"",EDATE($I68,$H68))</f>
        <v/>
      </c>
      <c r="K68" s="14">
        <f>IF($J68="","",$J68-'الإعدادات'!$B$6)</f>
        <v/>
      </c>
      <c r="L68" s="8">
        <f>IF($K68="","",IF($K68&lt;0,"متأخرة",IF($K68&lt;='الإعدادات'!$B$7,"خلال 30 يومًا","في موعدها")))</f>
        <v/>
      </c>
      <c r="M68" s="8">
        <f>IF(OR($A68="",$G68=""),"",IF($G68&gt;='الإعدادات'!$B$6,"سارٍ","منتهٍ"))</f>
        <v/>
      </c>
      <c r="N68" s="4" t="n"/>
      <c r="O68" s="4" t="n"/>
    </row>
    <row r="69">
      <c r="A69" s="4" t="n"/>
      <c r="B69" s="4" t="n"/>
      <c r="C69" s="4" t="n"/>
      <c r="D69" s="4" t="n"/>
      <c r="E69" s="4" t="n"/>
      <c r="F69" s="5" t="n"/>
      <c r="G69" s="5" t="n"/>
      <c r="H69" s="6" t="n"/>
      <c r="I69" s="5" t="n"/>
      <c r="J69" s="13">
        <f>IF(OR($A69="",$I69="",$H69=""),"",EDATE($I69,$H69))</f>
        <v/>
      </c>
      <c r="K69" s="14">
        <f>IF($J69="","",$J69-'الإعدادات'!$B$6)</f>
        <v/>
      </c>
      <c r="L69" s="8">
        <f>IF($K69="","",IF($K69&lt;0,"متأخرة",IF($K69&lt;='الإعدادات'!$B$7,"خلال 30 يومًا","في موعدها")))</f>
        <v/>
      </c>
      <c r="M69" s="8">
        <f>IF(OR($A69="",$G69=""),"",IF($G69&gt;='الإعدادات'!$B$6,"سارٍ","منتهٍ"))</f>
        <v/>
      </c>
      <c r="N69" s="4" t="n"/>
      <c r="O69" s="4" t="n"/>
    </row>
    <row r="70">
      <c r="A70" s="4" t="n"/>
      <c r="B70" s="4" t="n"/>
      <c r="C70" s="4" t="n"/>
      <c r="D70" s="4" t="n"/>
      <c r="E70" s="4" t="n"/>
      <c r="F70" s="5" t="n"/>
      <c r="G70" s="5" t="n"/>
      <c r="H70" s="6" t="n"/>
      <c r="I70" s="5" t="n"/>
      <c r="J70" s="13">
        <f>IF(OR($A70="",$I70="",$H70=""),"",EDATE($I70,$H70))</f>
        <v/>
      </c>
      <c r="K70" s="14">
        <f>IF($J70="","",$J70-'الإعدادات'!$B$6)</f>
        <v/>
      </c>
      <c r="L70" s="8">
        <f>IF($K70="","",IF($K70&lt;0,"متأخرة",IF($K70&lt;='الإعدادات'!$B$7,"خلال 30 يومًا","في موعدها")))</f>
        <v/>
      </c>
      <c r="M70" s="8">
        <f>IF(OR($A70="",$G70=""),"",IF($G70&gt;='الإعدادات'!$B$6,"سارٍ","منتهٍ"))</f>
        <v/>
      </c>
      <c r="N70" s="4" t="n"/>
      <c r="O70" s="4" t="n"/>
    </row>
    <row r="71">
      <c r="A71" s="4" t="n"/>
      <c r="B71" s="4" t="n"/>
      <c r="C71" s="4" t="n"/>
      <c r="D71" s="4" t="n"/>
      <c r="E71" s="4" t="n"/>
      <c r="F71" s="5" t="n"/>
      <c r="G71" s="5" t="n"/>
      <c r="H71" s="6" t="n"/>
      <c r="I71" s="5" t="n"/>
      <c r="J71" s="13">
        <f>IF(OR($A71="",$I71="",$H71=""),"",EDATE($I71,$H71))</f>
        <v/>
      </c>
      <c r="K71" s="14">
        <f>IF($J71="","",$J71-'الإعدادات'!$B$6)</f>
        <v/>
      </c>
      <c r="L71" s="8">
        <f>IF($K71="","",IF($K71&lt;0,"متأخرة",IF($K71&lt;='الإعدادات'!$B$7,"خلال 30 يومًا","في موعدها")))</f>
        <v/>
      </c>
      <c r="M71" s="8">
        <f>IF(OR($A71="",$G71=""),"",IF($G71&gt;='الإعدادات'!$B$6,"سارٍ","منتهٍ"))</f>
        <v/>
      </c>
      <c r="N71" s="4" t="n"/>
      <c r="O71" s="4" t="n"/>
    </row>
    <row r="72">
      <c r="A72" s="4" t="n"/>
      <c r="B72" s="4" t="n"/>
      <c r="C72" s="4" t="n"/>
      <c r="D72" s="4" t="n"/>
      <c r="E72" s="4" t="n"/>
      <c r="F72" s="5" t="n"/>
      <c r="G72" s="5" t="n"/>
      <c r="H72" s="6" t="n"/>
      <c r="I72" s="5" t="n"/>
      <c r="J72" s="13">
        <f>IF(OR($A72="",$I72="",$H72=""),"",EDATE($I72,$H72))</f>
        <v/>
      </c>
      <c r="K72" s="14">
        <f>IF($J72="","",$J72-'الإعدادات'!$B$6)</f>
        <v/>
      </c>
      <c r="L72" s="8">
        <f>IF($K72="","",IF($K72&lt;0,"متأخرة",IF($K72&lt;='الإعدادات'!$B$7,"خلال 30 يومًا","في موعدها")))</f>
        <v/>
      </c>
      <c r="M72" s="8">
        <f>IF(OR($A72="",$G72=""),"",IF($G72&gt;='الإعدادات'!$B$6,"سارٍ","منتهٍ"))</f>
        <v/>
      </c>
      <c r="N72" s="4" t="n"/>
      <c r="O72" s="4" t="n"/>
    </row>
    <row r="73">
      <c r="A73" s="4" t="n"/>
      <c r="B73" s="4" t="n"/>
      <c r="C73" s="4" t="n"/>
      <c r="D73" s="4" t="n"/>
      <c r="E73" s="4" t="n"/>
      <c r="F73" s="5" t="n"/>
      <c r="G73" s="5" t="n"/>
      <c r="H73" s="6" t="n"/>
      <c r="I73" s="5" t="n"/>
      <c r="J73" s="13">
        <f>IF(OR($A73="",$I73="",$H73=""),"",EDATE($I73,$H73))</f>
        <v/>
      </c>
      <c r="K73" s="14">
        <f>IF($J73="","",$J73-'الإعدادات'!$B$6)</f>
        <v/>
      </c>
      <c r="L73" s="8">
        <f>IF($K73="","",IF($K73&lt;0,"متأخرة",IF($K73&lt;='الإعدادات'!$B$7,"خلال 30 يومًا","في موعدها")))</f>
        <v/>
      </c>
      <c r="M73" s="8">
        <f>IF(OR($A73="",$G73=""),"",IF($G73&gt;='الإعدادات'!$B$6,"سارٍ","منتهٍ"))</f>
        <v/>
      </c>
      <c r="N73" s="4" t="n"/>
      <c r="O73" s="4" t="n"/>
    </row>
    <row r="74">
      <c r="A74" s="4" t="n"/>
      <c r="B74" s="4" t="n"/>
      <c r="C74" s="4" t="n"/>
      <c r="D74" s="4" t="n"/>
      <c r="E74" s="4" t="n"/>
      <c r="F74" s="5" t="n"/>
      <c r="G74" s="5" t="n"/>
      <c r="H74" s="6" t="n"/>
      <c r="I74" s="5" t="n"/>
      <c r="J74" s="13">
        <f>IF(OR($A74="",$I74="",$H74=""),"",EDATE($I74,$H74))</f>
        <v/>
      </c>
      <c r="K74" s="14">
        <f>IF($J74="","",$J74-'الإعدادات'!$B$6)</f>
        <v/>
      </c>
      <c r="L74" s="8">
        <f>IF($K74="","",IF($K74&lt;0,"متأخرة",IF($K74&lt;='الإعدادات'!$B$7,"خلال 30 يومًا","في موعدها")))</f>
        <v/>
      </c>
      <c r="M74" s="8">
        <f>IF(OR($A74="",$G74=""),"",IF($G74&gt;='الإعدادات'!$B$6,"سارٍ","منتهٍ"))</f>
        <v/>
      </c>
      <c r="N74" s="4" t="n"/>
      <c r="O74" s="4" t="n"/>
    </row>
    <row r="75">
      <c r="A75" s="4" t="n"/>
      <c r="B75" s="4" t="n"/>
      <c r="C75" s="4" t="n"/>
      <c r="D75" s="4" t="n"/>
      <c r="E75" s="4" t="n"/>
      <c r="F75" s="5" t="n"/>
      <c r="G75" s="5" t="n"/>
      <c r="H75" s="6" t="n"/>
      <c r="I75" s="5" t="n"/>
      <c r="J75" s="13">
        <f>IF(OR($A75="",$I75="",$H75=""),"",EDATE($I75,$H75))</f>
        <v/>
      </c>
      <c r="K75" s="14">
        <f>IF($J75="","",$J75-'الإعدادات'!$B$6)</f>
        <v/>
      </c>
      <c r="L75" s="8">
        <f>IF($K75="","",IF($K75&lt;0,"متأخرة",IF($K75&lt;='الإعدادات'!$B$7,"خلال 30 يومًا","في موعدها")))</f>
        <v/>
      </c>
      <c r="M75" s="8">
        <f>IF(OR($A75="",$G75=""),"",IF($G75&gt;='الإعدادات'!$B$6,"سارٍ","منتهٍ"))</f>
        <v/>
      </c>
      <c r="N75" s="4" t="n"/>
      <c r="O75" s="4" t="n"/>
    </row>
    <row r="76">
      <c r="A76" s="4" t="n"/>
      <c r="B76" s="4" t="n"/>
      <c r="C76" s="4" t="n"/>
      <c r="D76" s="4" t="n"/>
      <c r="E76" s="4" t="n"/>
      <c r="F76" s="5" t="n"/>
      <c r="G76" s="5" t="n"/>
      <c r="H76" s="6" t="n"/>
      <c r="I76" s="5" t="n"/>
      <c r="J76" s="13">
        <f>IF(OR($A76="",$I76="",$H76=""),"",EDATE($I76,$H76))</f>
        <v/>
      </c>
      <c r="K76" s="14">
        <f>IF($J76="","",$J76-'الإعدادات'!$B$6)</f>
        <v/>
      </c>
      <c r="L76" s="8">
        <f>IF($K76="","",IF($K76&lt;0,"متأخرة",IF($K76&lt;='الإعدادات'!$B$7,"خلال 30 يومًا","في موعدها")))</f>
        <v/>
      </c>
      <c r="M76" s="8">
        <f>IF(OR($A76="",$G76=""),"",IF($G76&gt;='الإعدادات'!$B$6,"سارٍ","منتهٍ"))</f>
        <v/>
      </c>
      <c r="N76" s="4" t="n"/>
      <c r="O76" s="4" t="n"/>
    </row>
    <row r="77">
      <c r="A77" s="4" t="n"/>
      <c r="B77" s="4" t="n"/>
      <c r="C77" s="4" t="n"/>
      <c r="D77" s="4" t="n"/>
      <c r="E77" s="4" t="n"/>
      <c r="F77" s="5" t="n"/>
      <c r="G77" s="5" t="n"/>
      <c r="H77" s="6" t="n"/>
      <c r="I77" s="5" t="n"/>
      <c r="J77" s="13">
        <f>IF(OR($A77="",$I77="",$H77=""),"",EDATE($I77,$H77))</f>
        <v/>
      </c>
      <c r="K77" s="14">
        <f>IF($J77="","",$J77-'الإعدادات'!$B$6)</f>
        <v/>
      </c>
      <c r="L77" s="8">
        <f>IF($K77="","",IF($K77&lt;0,"متأخرة",IF($K77&lt;='الإعدادات'!$B$7,"خلال 30 يومًا","في موعدها")))</f>
        <v/>
      </c>
      <c r="M77" s="8">
        <f>IF(OR($A77="",$G77=""),"",IF($G77&gt;='الإعدادات'!$B$6,"سارٍ","منتهٍ"))</f>
        <v/>
      </c>
      <c r="N77" s="4" t="n"/>
      <c r="O77" s="4" t="n"/>
    </row>
    <row r="78">
      <c r="A78" s="4" t="n"/>
      <c r="B78" s="4" t="n"/>
      <c r="C78" s="4" t="n"/>
      <c r="D78" s="4" t="n"/>
      <c r="E78" s="4" t="n"/>
      <c r="F78" s="5" t="n"/>
      <c r="G78" s="5" t="n"/>
      <c r="H78" s="6" t="n"/>
      <c r="I78" s="5" t="n"/>
      <c r="J78" s="13">
        <f>IF(OR($A78="",$I78="",$H78=""),"",EDATE($I78,$H78))</f>
        <v/>
      </c>
      <c r="K78" s="14">
        <f>IF($J78="","",$J78-'الإعدادات'!$B$6)</f>
        <v/>
      </c>
      <c r="L78" s="8">
        <f>IF($K78="","",IF($K78&lt;0,"متأخرة",IF($K78&lt;='الإعدادات'!$B$7,"خلال 30 يومًا","في موعدها")))</f>
        <v/>
      </c>
      <c r="M78" s="8">
        <f>IF(OR($A78="",$G78=""),"",IF($G78&gt;='الإعدادات'!$B$6,"سارٍ","منتهٍ"))</f>
        <v/>
      </c>
      <c r="N78" s="4" t="n"/>
      <c r="O78" s="4" t="n"/>
    </row>
    <row r="79">
      <c r="A79" s="4" t="n"/>
      <c r="B79" s="4" t="n"/>
      <c r="C79" s="4" t="n"/>
      <c r="D79" s="4" t="n"/>
      <c r="E79" s="4" t="n"/>
      <c r="F79" s="5" t="n"/>
      <c r="G79" s="5" t="n"/>
      <c r="H79" s="6" t="n"/>
      <c r="I79" s="5" t="n"/>
      <c r="J79" s="13">
        <f>IF(OR($A79="",$I79="",$H79=""),"",EDATE($I79,$H79))</f>
        <v/>
      </c>
      <c r="K79" s="14">
        <f>IF($J79="","",$J79-'الإعدادات'!$B$6)</f>
        <v/>
      </c>
      <c r="L79" s="8">
        <f>IF($K79="","",IF($K79&lt;0,"متأخرة",IF($K79&lt;='الإعدادات'!$B$7,"خلال 30 يومًا","في موعدها")))</f>
        <v/>
      </c>
      <c r="M79" s="8">
        <f>IF(OR($A79="",$G79=""),"",IF($G79&gt;='الإعدادات'!$B$6,"سارٍ","منتهٍ"))</f>
        <v/>
      </c>
      <c r="N79" s="4" t="n"/>
      <c r="O79" s="4" t="n"/>
    </row>
    <row r="80">
      <c r="A80" s="4" t="n"/>
      <c r="B80" s="4" t="n"/>
      <c r="C80" s="4" t="n"/>
      <c r="D80" s="4" t="n"/>
      <c r="E80" s="4" t="n"/>
      <c r="F80" s="5" t="n"/>
      <c r="G80" s="5" t="n"/>
      <c r="H80" s="6" t="n"/>
      <c r="I80" s="5" t="n"/>
      <c r="J80" s="13">
        <f>IF(OR($A80="",$I80="",$H80=""),"",EDATE($I80,$H80))</f>
        <v/>
      </c>
      <c r="K80" s="14">
        <f>IF($J80="","",$J80-'الإعدادات'!$B$6)</f>
        <v/>
      </c>
      <c r="L80" s="8">
        <f>IF($K80="","",IF($K80&lt;0,"متأخرة",IF($K80&lt;='الإعدادات'!$B$7,"خلال 30 يومًا","في موعدها")))</f>
        <v/>
      </c>
      <c r="M80" s="8">
        <f>IF(OR($A80="",$G80=""),"",IF($G80&gt;='الإعدادات'!$B$6,"سارٍ","منتهٍ"))</f>
        <v/>
      </c>
      <c r="N80" s="4" t="n"/>
      <c r="O80" s="4" t="n"/>
    </row>
    <row r="81">
      <c r="A81" s="4" t="n"/>
      <c r="B81" s="4" t="n"/>
      <c r="C81" s="4" t="n"/>
      <c r="D81" s="4" t="n"/>
      <c r="E81" s="4" t="n"/>
      <c r="F81" s="5" t="n"/>
      <c r="G81" s="5" t="n"/>
      <c r="H81" s="6" t="n"/>
      <c r="I81" s="5" t="n"/>
      <c r="J81" s="13">
        <f>IF(OR($A81="",$I81="",$H81=""),"",EDATE($I81,$H81))</f>
        <v/>
      </c>
      <c r="K81" s="14">
        <f>IF($J81="","",$J81-'الإعدادات'!$B$6)</f>
        <v/>
      </c>
      <c r="L81" s="8">
        <f>IF($K81="","",IF($K81&lt;0,"متأخرة",IF($K81&lt;='الإعدادات'!$B$7,"خلال 30 يومًا","في موعدها")))</f>
        <v/>
      </c>
      <c r="M81" s="8">
        <f>IF(OR($A81="",$G81=""),"",IF($G81&gt;='الإعدادات'!$B$6,"سارٍ","منتهٍ"))</f>
        <v/>
      </c>
      <c r="N81" s="4" t="n"/>
      <c r="O81" s="4" t="n"/>
    </row>
    <row r="82">
      <c r="A82" s="4" t="n"/>
      <c r="B82" s="4" t="n"/>
      <c r="C82" s="4" t="n"/>
      <c r="D82" s="4" t="n"/>
      <c r="E82" s="4" t="n"/>
      <c r="F82" s="5" t="n"/>
      <c r="G82" s="5" t="n"/>
      <c r="H82" s="6" t="n"/>
      <c r="I82" s="5" t="n"/>
      <c r="J82" s="13">
        <f>IF(OR($A82="",$I82="",$H82=""),"",EDATE($I82,$H82))</f>
        <v/>
      </c>
      <c r="K82" s="14">
        <f>IF($J82="","",$J82-'الإعدادات'!$B$6)</f>
        <v/>
      </c>
      <c r="L82" s="8">
        <f>IF($K82="","",IF($K82&lt;0,"متأخرة",IF($K82&lt;='الإعدادات'!$B$7,"خلال 30 يومًا","في موعدها")))</f>
        <v/>
      </c>
      <c r="M82" s="8">
        <f>IF(OR($A82="",$G82=""),"",IF($G82&gt;='الإعدادات'!$B$6,"سارٍ","منتهٍ"))</f>
        <v/>
      </c>
      <c r="N82" s="4" t="n"/>
      <c r="O82" s="4" t="n"/>
    </row>
    <row r="83">
      <c r="A83" s="4" t="n"/>
      <c r="B83" s="4" t="n"/>
      <c r="C83" s="4" t="n"/>
      <c r="D83" s="4" t="n"/>
      <c r="E83" s="4" t="n"/>
      <c r="F83" s="5" t="n"/>
      <c r="G83" s="5" t="n"/>
      <c r="H83" s="6" t="n"/>
      <c r="I83" s="5" t="n"/>
      <c r="J83" s="13">
        <f>IF(OR($A83="",$I83="",$H83=""),"",EDATE($I83,$H83))</f>
        <v/>
      </c>
      <c r="K83" s="14">
        <f>IF($J83="","",$J83-'الإعدادات'!$B$6)</f>
        <v/>
      </c>
      <c r="L83" s="8">
        <f>IF($K83="","",IF($K83&lt;0,"متأخرة",IF($K83&lt;='الإعدادات'!$B$7,"خلال 30 يومًا","في موعدها")))</f>
        <v/>
      </c>
      <c r="M83" s="8">
        <f>IF(OR($A83="",$G83=""),"",IF($G83&gt;='الإعدادات'!$B$6,"سارٍ","منتهٍ"))</f>
        <v/>
      </c>
      <c r="N83" s="4" t="n"/>
      <c r="O83" s="4" t="n"/>
    </row>
    <row r="84">
      <c r="A84" s="4" t="n"/>
      <c r="B84" s="4" t="n"/>
      <c r="C84" s="4" t="n"/>
      <c r="D84" s="4" t="n"/>
      <c r="E84" s="4" t="n"/>
      <c r="F84" s="5" t="n"/>
      <c r="G84" s="5" t="n"/>
      <c r="H84" s="6" t="n"/>
      <c r="I84" s="5" t="n"/>
      <c r="J84" s="13">
        <f>IF(OR($A84="",$I84="",$H84=""),"",EDATE($I84,$H84))</f>
        <v/>
      </c>
      <c r="K84" s="14">
        <f>IF($J84="","",$J84-'الإعدادات'!$B$6)</f>
        <v/>
      </c>
      <c r="L84" s="8">
        <f>IF($K84="","",IF($K84&lt;0,"متأخرة",IF($K84&lt;='الإعدادات'!$B$7,"خلال 30 يومًا","في موعدها")))</f>
        <v/>
      </c>
      <c r="M84" s="8">
        <f>IF(OR($A84="",$G84=""),"",IF($G84&gt;='الإعدادات'!$B$6,"سارٍ","منتهٍ"))</f>
        <v/>
      </c>
      <c r="N84" s="4" t="n"/>
      <c r="O84" s="4" t="n"/>
    </row>
    <row r="85">
      <c r="A85" s="4" t="n"/>
      <c r="B85" s="4" t="n"/>
      <c r="C85" s="4" t="n"/>
      <c r="D85" s="4" t="n"/>
      <c r="E85" s="4" t="n"/>
      <c r="F85" s="5" t="n"/>
      <c r="G85" s="5" t="n"/>
      <c r="H85" s="6" t="n"/>
      <c r="I85" s="5" t="n"/>
      <c r="J85" s="13">
        <f>IF(OR($A85="",$I85="",$H85=""),"",EDATE($I85,$H85))</f>
        <v/>
      </c>
      <c r="K85" s="14">
        <f>IF($J85="","",$J85-'الإعدادات'!$B$6)</f>
        <v/>
      </c>
      <c r="L85" s="8">
        <f>IF($K85="","",IF($K85&lt;0,"متأخرة",IF($K85&lt;='الإعدادات'!$B$7,"خلال 30 يومًا","في موعدها")))</f>
        <v/>
      </c>
      <c r="M85" s="8">
        <f>IF(OR($A85="",$G85=""),"",IF($G85&gt;='الإعدادات'!$B$6,"سارٍ","منتهٍ"))</f>
        <v/>
      </c>
      <c r="N85" s="4" t="n"/>
      <c r="O85" s="4" t="n"/>
    </row>
    <row r="86">
      <c r="A86" s="4" t="n"/>
      <c r="B86" s="4" t="n"/>
      <c r="C86" s="4" t="n"/>
      <c r="D86" s="4" t="n"/>
      <c r="E86" s="4" t="n"/>
      <c r="F86" s="5" t="n"/>
      <c r="G86" s="5" t="n"/>
      <c r="H86" s="6" t="n"/>
      <c r="I86" s="5" t="n"/>
      <c r="J86" s="13">
        <f>IF(OR($A86="",$I86="",$H86=""),"",EDATE($I86,$H86))</f>
        <v/>
      </c>
      <c r="K86" s="14">
        <f>IF($J86="","",$J86-'الإعدادات'!$B$6)</f>
        <v/>
      </c>
      <c r="L86" s="8">
        <f>IF($K86="","",IF($K86&lt;0,"متأخرة",IF($K86&lt;='الإعدادات'!$B$7,"خلال 30 يومًا","في موعدها")))</f>
        <v/>
      </c>
      <c r="M86" s="8">
        <f>IF(OR($A86="",$G86=""),"",IF($G86&gt;='الإعدادات'!$B$6,"سارٍ","منتهٍ"))</f>
        <v/>
      </c>
      <c r="N86" s="4" t="n"/>
      <c r="O86" s="4" t="n"/>
    </row>
    <row r="87">
      <c r="A87" s="4" t="n"/>
      <c r="B87" s="4" t="n"/>
      <c r="C87" s="4" t="n"/>
      <c r="D87" s="4" t="n"/>
      <c r="E87" s="4" t="n"/>
      <c r="F87" s="5" t="n"/>
      <c r="G87" s="5" t="n"/>
      <c r="H87" s="6" t="n"/>
      <c r="I87" s="5" t="n"/>
      <c r="J87" s="13">
        <f>IF(OR($A87="",$I87="",$H87=""),"",EDATE($I87,$H87))</f>
        <v/>
      </c>
      <c r="K87" s="14">
        <f>IF($J87="","",$J87-'الإعدادات'!$B$6)</f>
        <v/>
      </c>
      <c r="L87" s="8">
        <f>IF($K87="","",IF($K87&lt;0,"متأخرة",IF($K87&lt;='الإعدادات'!$B$7,"خلال 30 يومًا","في موعدها")))</f>
        <v/>
      </c>
      <c r="M87" s="8">
        <f>IF(OR($A87="",$G87=""),"",IF($G87&gt;='الإعدادات'!$B$6,"سارٍ","منتهٍ"))</f>
        <v/>
      </c>
      <c r="N87" s="4" t="n"/>
      <c r="O87" s="4" t="n"/>
    </row>
    <row r="88">
      <c r="A88" s="4" t="n"/>
      <c r="B88" s="4" t="n"/>
      <c r="C88" s="4" t="n"/>
      <c r="D88" s="4" t="n"/>
      <c r="E88" s="4" t="n"/>
      <c r="F88" s="5" t="n"/>
      <c r="G88" s="5" t="n"/>
      <c r="H88" s="6" t="n"/>
      <c r="I88" s="5" t="n"/>
      <c r="J88" s="13">
        <f>IF(OR($A88="",$I88="",$H88=""),"",EDATE($I88,$H88))</f>
        <v/>
      </c>
      <c r="K88" s="14">
        <f>IF($J88="","",$J88-'الإعدادات'!$B$6)</f>
        <v/>
      </c>
      <c r="L88" s="8">
        <f>IF($K88="","",IF($K88&lt;0,"متأخرة",IF($K88&lt;='الإعدادات'!$B$7,"خلال 30 يومًا","في موعدها")))</f>
        <v/>
      </c>
      <c r="M88" s="8">
        <f>IF(OR($A88="",$G88=""),"",IF($G88&gt;='الإعدادات'!$B$6,"سارٍ","منتهٍ"))</f>
        <v/>
      </c>
      <c r="N88" s="4" t="n"/>
      <c r="O88" s="4" t="n"/>
    </row>
    <row r="89">
      <c r="A89" s="4" t="n"/>
      <c r="B89" s="4" t="n"/>
      <c r="C89" s="4" t="n"/>
      <c r="D89" s="4" t="n"/>
      <c r="E89" s="4" t="n"/>
      <c r="F89" s="5" t="n"/>
      <c r="G89" s="5" t="n"/>
      <c r="H89" s="6" t="n"/>
      <c r="I89" s="5" t="n"/>
      <c r="J89" s="13">
        <f>IF(OR($A89="",$I89="",$H89=""),"",EDATE($I89,$H89))</f>
        <v/>
      </c>
      <c r="K89" s="14">
        <f>IF($J89="","",$J89-'الإعدادات'!$B$6)</f>
        <v/>
      </c>
      <c r="L89" s="8">
        <f>IF($K89="","",IF($K89&lt;0,"متأخرة",IF($K89&lt;='الإعدادات'!$B$7,"خلال 30 يومًا","في موعدها")))</f>
        <v/>
      </c>
      <c r="M89" s="8">
        <f>IF(OR($A89="",$G89=""),"",IF($G89&gt;='الإعدادات'!$B$6,"سارٍ","منتهٍ"))</f>
        <v/>
      </c>
      <c r="N89" s="4" t="n"/>
      <c r="O89" s="4" t="n"/>
    </row>
    <row r="90">
      <c r="A90" s="4" t="n"/>
      <c r="B90" s="4" t="n"/>
      <c r="C90" s="4" t="n"/>
      <c r="D90" s="4" t="n"/>
      <c r="E90" s="4" t="n"/>
      <c r="F90" s="5" t="n"/>
      <c r="G90" s="5" t="n"/>
      <c r="H90" s="6" t="n"/>
      <c r="I90" s="5" t="n"/>
      <c r="J90" s="13">
        <f>IF(OR($A90="",$I90="",$H90=""),"",EDATE($I90,$H90))</f>
        <v/>
      </c>
      <c r="K90" s="14">
        <f>IF($J90="","",$J90-'الإعدادات'!$B$6)</f>
        <v/>
      </c>
      <c r="L90" s="8">
        <f>IF($K90="","",IF($K90&lt;0,"متأخرة",IF($K90&lt;='الإعدادات'!$B$7,"خلال 30 يومًا","في موعدها")))</f>
        <v/>
      </c>
      <c r="M90" s="8">
        <f>IF(OR($A90="",$G90=""),"",IF($G90&gt;='الإعدادات'!$B$6,"سارٍ","منتهٍ"))</f>
        <v/>
      </c>
      <c r="N90" s="4" t="n"/>
      <c r="O90" s="4" t="n"/>
    </row>
    <row r="91">
      <c r="A91" s="4" t="n"/>
      <c r="B91" s="4" t="n"/>
      <c r="C91" s="4" t="n"/>
      <c r="D91" s="4" t="n"/>
      <c r="E91" s="4" t="n"/>
      <c r="F91" s="5" t="n"/>
      <c r="G91" s="5" t="n"/>
      <c r="H91" s="6" t="n"/>
      <c r="I91" s="5" t="n"/>
      <c r="J91" s="13">
        <f>IF(OR($A91="",$I91="",$H91=""),"",EDATE($I91,$H91))</f>
        <v/>
      </c>
      <c r="K91" s="14">
        <f>IF($J91="","",$J91-'الإعدادات'!$B$6)</f>
        <v/>
      </c>
      <c r="L91" s="8">
        <f>IF($K91="","",IF($K91&lt;0,"متأخرة",IF($K91&lt;='الإعدادات'!$B$7,"خلال 30 يومًا","في موعدها")))</f>
        <v/>
      </c>
      <c r="M91" s="8">
        <f>IF(OR($A91="",$G91=""),"",IF($G91&gt;='الإعدادات'!$B$6,"سارٍ","منتهٍ"))</f>
        <v/>
      </c>
      <c r="N91" s="4" t="n"/>
      <c r="O91" s="4" t="n"/>
    </row>
    <row r="92">
      <c r="A92" s="4" t="n"/>
      <c r="B92" s="4" t="n"/>
      <c r="C92" s="4" t="n"/>
      <c r="D92" s="4" t="n"/>
      <c r="E92" s="4" t="n"/>
      <c r="F92" s="5" t="n"/>
      <c r="G92" s="5" t="n"/>
      <c r="H92" s="6" t="n"/>
      <c r="I92" s="5" t="n"/>
      <c r="J92" s="13">
        <f>IF(OR($A92="",$I92="",$H92=""),"",EDATE($I92,$H92))</f>
        <v/>
      </c>
      <c r="K92" s="14">
        <f>IF($J92="","",$J92-'الإعدادات'!$B$6)</f>
        <v/>
      </c>
      <c r="L92" s="8">
        <f>IF($K92="","",IF($K92&lt;0,"متأخرة",IF($K92&lt;='الإعدادات'!$B$7,"خلال 30 يومًا","في موعدها")))</f>
        <v/>
      </c>
      <c r="M92" s="8">
        <f>IF(OR($A92="",$G92=""),"",IF($G92&gt;='الإعدادات'!$B$6,"سارٍ","منتهٍ"))</f>
        <v/>
      </c>
      <c r="N92" s="4" t="n"/>
      <c r="O92" s="4" t="n"/>
    </row>
    <row r="93">
      <c r="A93" s="4" t="n"/>
      <c r="B93" s="4" t="n"/>
      <c r="C93" s="4" t="n"/>
      <c r="D93" s="4" t="n"/>
      <c r="E93" s="4" t="n"/>
      <c r="F93" s="5" t="n"/>
      <c r="G93" s="5" t="n"/>
      <c r="H93" s="6" t="n"/>
      <c r="I93" s="5" t="n"/>
      <c r="J93" s="13">
        <f>IF(OR($A93="",$I93="",$H93=""),"",EDATE($I93,$H93))</f>
        <v/>
      </c>
      <c r="K93" s="14">
        <f>IF($J93="","",$J93-'الإعدادات'!$B$6)</f>
        <v/>
      </c>
      <c r="L93" s="8">
        <f>IF($K93="","",IF($K93&lt;0,"متأخرة",IF($K93&lt;='الإعدادات'!$B$7,"خلال 30 يومًا","في موعدها")))</f>
        <v/>
      </c>
      <c r="M93" s="8">
        <f>IF(OR($A93="",$G93=""),"",IF($G93&gt;='الإعدادات'!$B$6,"سارٍ","منتهٍ"))</f>
        <v/>
      </c>
      <c r="N93" s="4" t="n"/>
      <c r="O93" s="4" t="n"/>
    </row>
    <row r="94">
      <c r="A94" s="4" t="n"/>
      <c r="B94" s="4" t="n"/>
      <c r="C94" s="4" t="n"/>
      <c r="D94" s="4" t="n"/>
      <c r="E94" s="4" t="n"/>
      <c r="F94" s="5" t="n"/>
      <c r="G94" s="5" t="n"/>
      <c r="H94" s="6" t="n"/>
      <c r="I94" s="5" t="n"/>
      <c r="J94" s="13">
        <f>IF(OR($A94="",$I94="",$H94=""),"",EDATE($I94,$H94))</f>
        <v/>
      </c>
      <c r="K94" s="14">
        <f>IF($J94="","",$J94-'الإعدادات'!$B$6)</f>
        <v/>
      </c>
      <c r="L94" s="8">
        <f>IF($K94="","",IF($K94&lt;0,"متأخرة",IF($K94&lt;='الإعدادات'!$B$7,"خلال 30 يومًا","في موعدها")))</f>
        <v/>
      </c>
      <c r="M94" s="8">
        <f>IF(OR($A94="",$G94=""),"",IF($G94&gt;='الإعدادات'!$B$6,"سارٍ","منتهٍ"))</f>
        <v/>
      </c>
      <c r="N94" s="4" t="n"/>
      <c r="O94" s="4" t="n"/>
    </row>
    <row r="95">
      <c r="A95" s="4" t="n"/>
      <c r="B95" s="4" t="n"/>
      <c r="C95" s="4" t="n"/>
      <c r="D95" s="4" t="n"/>
      <c r="E95" s="4" t="n"/>
      <c r="F95" s="5" t="n"/>
      <c r="G95" s="5" t="n"/>
      <c r="H95" s="6" t="n"/>
      <c r="I95" s="5" t="n"/>
      <c r="J95" s="13">
        <f>IF(OR($A95="",$I95="",$H95=""),"",EDATE($I95,$H95))</f>
        <v/>
      </c>
      <c r="K95" s="14">
        <f>IF($J95="","",$J95-'الإعدادات'!$B$6)</f>
        <v/>
      </c>
      <c r="L95" s="8">
        <f>IF($K95="","",IF($K95&lt;0,"متأخرة",IF($K95&lt;='الإعدادات'!$B$7,"خلال 30 يومًا","في موعدها")))</f>
        <v/>
      </c>
      <c r="M95" s="8">
        <f>IF(OR($A95="",$G95=""),"",IF($G95&gt;='الإعدادات'!$B$6,"سارٍ","منتهٍ"))</f>
        <v/>
      </c>
      <c r="N95" s="4" t="n"/>
      <c r="O95" s="4" t="n"/>
    </row>
    <row r="96">
      <c r="A96" s="4" t="n"/>
      <c r="B96" s="4" t="n"/>
      <c r="C96" s="4" t="n"/>
      <c r="D96" s="4" t="n"/>
      <c r="E96" s="4" t="n"/>
      <c r="F96" s="5" t="n"/>
      <c r="G96" s="5" t="n"/>
      <c r="H96" s="6" t="n"/>
      <c r="I96" s="5" t="n"/>
      <c r="J96" s="13">
        <f>IF(OR($A96="",$I96="",$H96=""),"",EDATE($I96,$H96))</f>
        <v/>
      </c>
      <c r="K96" s="14">
        <f>IF($J96="","",$J96-'الإعدادات'!$B$6)</f>
        <v/>
      </c>
      <c r="L96" s="8">
        <f>IF($K96="","",IF($K96&lt;0,"متأخرة",IF($K96&lt;='الإعدادات'!$B$7,"خلال 30 يومًا","في موعدها")))</f>
        <v/>
      </c>
      <c r="M96" s="8">
        <f>IF(OR($A96="",$G96=""),"",IF($G96&gt;='الإعدادات'!$B$6,"سارٍ","منتهٍ"))</f>
        <v/>
      </c>
      <c r="N96" s="4" t="n"/>
      <c r="O96" s="4" t="n"/>
    </row>
    <row r="97">
      <c r="A97" s="4" t="n"/>
      <c r="B97" s="4" t="n"/>
      <c r="C97" s="4" t="n"/>
      <c r="D97" s="4" t="n"/>
      <c r="E97" s="4" t="n"/>
      <c r="F97" s="5" t="n"/>
      <c r="G97" s="5" t="n"/>
      <c r="H97" s="6" t="n"/>
      <c r="I97" s="5" t="n"/>
      <c r="J97" s="13">
        <f>IF(OR($A97="",$I97="",$H97=""),"",EDATE($I97,$H97))</f>
        <v/>
      </c>
      <c r="K97" s="14">
        <f>IF($J97="","",$J97-'الإعدادات'!$B$6)</f>
        <v/>
      </c>
      <c r="L97" s="8">
        <f>IF($K97="","",IF($K97&lt;0,"متأخرة",IF($K97&lt;='الإعدادات'!$B$7,"خلال 30 يومًا","في موعدها")))</f>
        <v/>
      </c>
      <c r="M97" s="8">
        <f>IF(OR($A97="",$G97=""),"",IF($G97&gt;='الإعدادات'!$B$6,"سارٍ","منتهٍ"))</f>
        <v/>
      </c>
      <c r="N97" s="4" t="n"/>
      <c r="O97" s="4" t="n"/>
    </row>
    <row r="98">
      <c r="A98" s="4" t="n"/>
      <c r="B98" s="4" t="n"/>
      <c r="C98" s="4" t="n"/>
      <c r="D98" s="4" t="n"/>
      <c r="E98" s="4" t="n"/>
      <c r="F98" s="5" t="n"/>
      <c r="G98" s="5" t="n"/>
      <c r="H98" s="6" t="n"/>
      <c r="I98" s="5" t="n"/>
      <c r="J98" s="13">
        <f>IF(OR($A98="",$I98="",$H98=""),"",EDATE($I98,$H98))</f>
        <v/>
      </c>
      <c r="K98" s="14">
        <f>IF($J98="","",$J98-'الإعدادات'!$B$6)</f>
        <v/>
      </c>
      <c r="L98" s="8">
        <f>IF($K98="","",IF($K98&lt;0,"متأخرة",IF($K98&lt;='الإعدادات'!$B$7,"خلال 30 يومًا","في موعدها")))</f>
        <v/>
      </c>
      <c r="M98" s="8">
        <f>IF(OR($A98="",$G98=""),"",IF($G98&gt;='الإعدادات'!$B$6,"سارٍ","منتهٍ"))</f>
        <v/>
      </c>
      <c r="N98" s="4" t="n"/>
      <c r="O98" s="4" t="n"/>
    </row>
    <row r="99">
      <c r="A99" s="4" t="n"/>
      <c r="B99" s="4" t="n"/>
      <c r="C99" s="4" t="n"/>
      <c r="D99" s="4" t="n"/>
      <c r="E99" s="4" t="n"/>
      <c r="F99" s="5" t="n"/>
      <c r="G99" s="5" t="n"/>
      <c r="H99" s="6" t="n"/>
      <c r="I99" s="5" t="n"/>
      <c r="J99" s="13">
        <f>IF(OR($A99="",$I99="",$H99=""),"",EDATE($I99,$H99))</f>
        <v/>
      </c>
      <c r="K99" s="14">
        <f>IF($J99="","",$J99-'الإعدادات'!$B$6)</f>
        <v/>
      </c>
      <c r="L99" s="8">
        <f>IF($K99="","",IF($K99&lt;0,"متأخرة",IF($K99&lt;='الإعدادات'!$B$7,"خلال 30 يومًا","في موعدها")))</f>
        <v/>
      </c>
      <c r="M99" s="8">
        <f>IF(OR($A99="",$G99=""),"",IF($G99&gt;='الإعدادات'!$B$6,"سارٍ","منتهٍ"))</f>
        <v/>
      </c>
      <c r="N99" s="4" t="n"/>
      <c r="O99" s="4" t="n"/>
    </row>
    <row r="100">
      <c r="A100" s="4" t="n"/>
      <c r="B100" s="4" t="n"/>
      <c r="C100" s="4" t="n"/>
      <c r="D100" s="4" t="n"/>
      <c r="E100" s="4" t="n"/>
      <c r="F100" s="5" t="n"/>
      <c r="G100" s="5" t="n"/>
      <c r="H100" s="6" t="n"/>
      <c r="I100" s="5" t="n"/>
      <c r="J100" s="13">
        <f>IF(OR($A100="",$I100="",$H100=""),"",EDATE($I100,$H100))</f>
        <v/>
      </c>
      <c r="K100" s="14">
        <f>IF($J100="","",$J100-'الإعدادات'!$B$6)</f>
        <v/>
      </c>
      <c r="L100" s="8">
        <f>IF($K100="","",IF($K100&lt;0,"متأخرة",IF($K100&lt;='الإعدادات'!$B$7,"خلال 30 يومًا","في موعدها")))</f>
        <v/>
      </c>
      <c r="M100" s="8">
        <f>IF(OR($A100="",$G100=""),"",IF($G100&gt;='الإعدادات'!$B$6,"سارٍ","منتهٍ"))</f>
        <v/>
      </c>
      <c r="N100" s="4" t="n"/>
      <c r="O100" s="4" t="n"/>
    </row>
    <row r="101">
      <c r="A101" s="4" t="n"/>
      <c r="B101" s="4" t="n"/>
      <c r="C101" s="4" t="n"/>
      <c r="D101" s="4" t="n"/>
      <c r="E101" s="4" t="n"/>
      <c r="F101" s="5" t="n"/>
      <c r="G101" s="5" t="n"/>
      <c r="H101" s="6" t="n"/>
      <c r="I101" s="5" t="n"/>
      <c r="J101" s="13">
        <f>IF(OR($A101="",$I101="",$H101=""),"",EDATE($I101,$H101))</f>
        <v/>
      </c>
      <c r="K101" s="14">
        <f>IF($J101="","",$J101-'الإعدادات'!$B$6)</f>
        <v/>
      </c>
      <c r="L101" s="8">
        <f>IF($K101="","",IF($K101&lt;0,"متأخرة",IF($K101&lt;='الإعدادات'!$B$7,"خلال 30 يومًا","في موعدها")))</f>
        <v/>
      </c>
      <c r="M101" s="8">
        <f>IF(OR($A101="",$G101=""),"",IF($G101&gt;='الإعدادات'!$B$6,"سارٍ","منتهٍ"))</f>
        <v/>
      </c>
      <c r="N101" s="4" t="n"/>
      <c r="O101" s="4" t="n"/>
    </row>
    <row r="102">
      <c r="A102" s="4" t="n"/>
      <c r="B102" s="4" t="n"/>
      <c r="C102" s="4" t="n"/>
      <c r="D102" s="4" t="n"/>
      <c r="E102" s="4" t="n"/>
      <c r="F102" s="5" t="n"/>
      <c r="G102" s="5" t="n"/>
      <c r="H102" s="6" t="n"/>
      <c r="I102" s="5" t="n"/>
      <c r="J102" s="13">
        <f>IF(OR($A102="",$I102="",$H102=""),"",EDATE($I102,$H102))</f>
        <v/>
      </c>
      <c r="K102" s="14">
        <f>IF($J102="","",$J102-'الإعدادات'!$B$6)</f>
        <v/>
      </c>
      <c r="L102" s="8">
        <f>IF($K102="","",IF($K102&lt;0,"متأخرة",IF($K102&lt;='الإعدادات'!$B$7,"خلال 30 يومًا","في موعدها")))</f>
        <v/>
      </c>
      <c r="M102" s="8">
        <f>IF(OR($A102="",$G102=""),"",IF($G102&gt;='الإعدادات'!$B$6,"سارٍ","منتهٍ"))</f>
        <v/>
      </c>
      <c r="N102" s="4" t="n"/>
      <c r="O102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O102"/>
  <mergeCells count="1">
    <mergeCell ref="A1:O1"/>
  </mergeCells>
  <conditionalFormatting sqref="L3:L102">
    <cfRule type="expression" priority="1" dxfId="0">
      <formula>$L3="متأخرة"</formula>
    </cfRule>
    <cfRule type="expression" priority="2" dxfId="1">
      <formula>$L3="خلال 30 يومًا"</formula>
    </cfRule>
  </conditionalFormatting>
  <conditionalFormatting sqref="M3:M102">
    <cfRule type="expression" priority="3" dxfId="1">
      <formula>$M3="منتهٍ"</formula>
    </cfRule>
  </conditionalFormatting>
  <dataValidations count="4">
    <dataValidation sqref="C3:C102" showDropDown="0" showInputMessage="0" showErrorMessage="0" allowBlank="1" errorTitle="قيمة غير صحيحة" error="اختر من القائمة." type="list">
      <formula1>=Branches</formula1>
    </dataValidation>
    <dataValidation sqref="D3:D102" showDropDown="0" showInputMessage="0" showErrorMessage="0" allowBlank="1" errorTitle="قيمة غير صحيحة" error="اختر من القائمة." type="list">
      <formula1>=Rooms</formula1>
    </dataValidation>
    <dataValidation sqref="E3:E102" showDropDown="0" showInputMessage="0" showErrorMessage="0" allowBlank="1" errorTitle="قيمة غير صحيحة" error="اختر من القائمة." type="list">
      <formula1>=Suppliers</formula1>
    </dataValidation>
    <dataValidation sqref="N3:N102" showDropDown="0" showInputMessage="0" showErrorMessage="0" allowBlank="1" errorTitle="قيمة غير صحيحة" error="اختر من القائمة." type="list">
      <formula1>=Statuses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M6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28" customWidth="1" min="4" max="4"/>
    <col width="11" customWidth="1" min="5" max="5"/>
    <col width="10" customWidth="1" min="6" max="6"/>
    <col width="11" customWidth="1" min="7" max="7"/>
    <col width="14" customWidth="1" min="8" max="8"/>
    <col width="14" customWidth="1" min="9" max="9"/>
    <col width="30" customWidth="1" min="10" max="10"/>
    <col width="11" customWidth="1" min="11" max="11"/>
    <col width="12" customWidth="1" min="12" max="12"/>
    <col width="9" customWidth="1" min="13" max="13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التاريخ</t>
        </is>
      </c>
      <c r="B2" s="7" t="inlineStr">
        <is>
          <t>جهاز التعقيم</t>
        </is>
      </c>
      <c r="C2" s="7" t="inlineStr">
        <is>
          <t>رقم الدورة</t>
        </is>
      </c>
      <c r="D2" s="7" t="inlineStr">
        <is>
          <t>وصف الحمولة</t>
        </is>
      </c>
      <c r="E2" s="7" t="inlineStr">
        <is>
          <t>الحرارة °م</t>
        </is>
      </c>
      <c r="F2" s="7" t="inlineStr">
        <is>
          <t>المدة (دقيقة)</t>
        </is>
      </c>
      <c r="G2" s="7" t="inlineStr">
        <is>
          <t>المؤشر سليم</t>
        </is>
      </c>
      <c r="H2" s="7" t="inlineStr">
        <is>
          <t>المشغّل</t>
        </is>
      </c>
      <c r="I2" s="7" t="inlineStr">
        <is>
          <t>الاختبار الحيوي (أسبوعي)</t>
        </is>
      </c>
      <c r="J2" s="7" t="inlineStr">
        <is>
          <t>ملاحظات</t>
        </is>
      </c>
      <c r="K2" s="7" t="inlineStr">
        <is>
          <t>الشهر</t>
        </is>
      </c>
      <c r="L2" s="7" t="inlineStr">
        <is>
          <t>بداية الأسبوع</t>
        </is>
      </c>
      <c r="M2" s="7" t="inlineStr">
        <is>
          <t>مفتاح الطباعة</t>
        </is>
      </c>
    </row>
    <row r="3">
      <c r="A3" s="5" t="n">
        <v>46264</v>
      </c>
      <c r="B3" s="4" t="inlineStr">
        <is>
          <t>أوتوكلاف 1 - الرئيسي</t>
        </is>
      </c>
      <c r="C3" s="6" t="n">
        <v>1181</v>
      </c>
      <c r="D3" s="4" t="inlineStr">
        <is>
          <t>أدوات الفحص</t>
        </is>
      </c>
      <c r="E3" s="6" t="n">
        <v>134</v>
      </c>
      <c r="F3" s="6" t="n">
        <v>5</v>
      </c>
      <c r="G3" s="4" t="inlineStr">
        <is>
          <t>نعم</t>
        </is>
      </c>
      <c r="H3" s="4" t="inlineStr">
        <is>
          <t>عمر حسن</t>
        </is>
      </c>
      <c r="I3" s="4" t="inlineStr">
        <is>
          <t>ناجح</t>
        </is>
      </c>
      <c r="J3" s="4" t="n"/>
      <c r="K3" s="15">
        <f>IF($A3="","",DATE(YEAR($A3),MONTH($A3),1))</f>
        <v/>
      </c>
      <c r="L3" s="13">
        <f>IF($A3="","",$A3-WEEKDAY($A3,1)+1)</f>
        <v/>
      </c>
      <c r="M3" s="14">
        <f>IF($A3="","",IF(AND($K3='السجل الشهري'!$B$4,$B3='السجل الشهري'!$B$5),ROW(),""))</f>
        <v/>
      </c>
    </row>
    <row r="4">
      <c r="A4" s="5" t="n">
        <v>46264</v>
      </c>
      <c r="B4" s="4" t="inlineStr">
        <is>
          <t>أوتوكلاف 2 - الشمال</t>
        </is>
      </c>
      <c r="C4" s="6" t="n">
        <v>643</v>
      </c>
      <c r="D4" s="4" t="inlineStr">
        <is>
          <t>أدوات الفحص</t>
        </is>
      </c>
      <c r="E4" s="6" t="n">
        <v>134</v>
      </c>
      <c r="F4" s="6" t="n">
        <v>5</v>
      </c>
      <c r="G4" s="4" t="inlineStr">
        <is>
          <t>نعم</t>
        </is>
      </c>
      <c r="H4" s="4" t="inlineStr">
        <is>
          <t>ياسمين علي</t>
        </is>
      </c>
      <c r="I4" s="4" t="inlineStr">
        <is>
          <t>ناجح</t>
        </is>
      </c>
      <c r="J4" s="4" t="n"/>
      <c r="K4" s="15">
        <f>IF($A4="","",DATE(YEAR($A4),MONTH($A4),1))</f>
        <v/>
      </c>
      <c r="L4" s="13">
        <f>IF($A4="","",$A4-WEEKDAY($A4,1)+1)</f>
        <v/>
      </c>
      <c r="M4" s="14">
        <f>IF($A4="","",IF(AND($K4='السجل الشهري'!$B$4,$B4='السجل الشهري'!$B$5),ROW(),""))</f>
        <v/>
      </c>
    </row>
    <row r="5">
      <c r="A5" s="5" t="n">
        <v>46265</v>
      </c>
      <c r="B5" s="4" t="inlineStr">
        <is>
          <t>أوتوكلاف 1 - الرئيسي</t>
        </is>
      </c>
      <c r="C5" s="6" t="n">
        <v>1182</v>
      </c>
      <c r="D5" s="4" t="inlineStr">
        <is>
          <t>أدوات الإجراءات الصغيرة</t>
        </is>
      </c>
      <c r="E5" s="6" t="n">
        <v>134</v>
      </c>
      <c r="F5" s="6" t="n">
        <v>4</v>
      </c>
      <c r="G5" s="4" t="inlineStr">
        <is>
          <t>نعم</t>
        </is>
      </c>
      <c r="H5" s="4" t="inlineStr">
        <is>
          <t>عمر حسن</t>
        </is>
      </c>
      <c r="I5" s="4" t="n"/>
      <c r="J5" s="4" t="n"/>
      <c r="K5" s="15">
        <f>IF($A5="","",DATE(YEAR($A5),MONTH($A5),1))</f>
        <v/>
      </c>
      <c r="L5" s="13">
        <f>IF($A5="","",$A5-WEEKDAY($A5,1)+1)</f>
        <v/>
      </c>
      <c r="M5" s="14">
        <f>IF($A5="","",IF(AND($K5='السجل الشهري'!$B$4,$B5='السجل الشهري'!$B$5),ROW(),""))</f>
        <v/>
      </c>
    </row>
    <row r="6">
      <c r="A6" s="5" t="n">
        <v>46265</v>
      </c>
      <c r="B6" s="4" t="inlineStr">
        <is>
          <t>أوتوكلاف 2 - الشمال</t>
        </is>
      </c>
      <c r="C6" s="6" t="n">
        <v>644</v>
      </c>
      <c r="D6" s="4" t="inlineStr">
        <is>
          <t>مقابض ورؤوس الليزر</t>
        </is>
      </c>
      <c r="E6" s="6" t="n">
        <v>134</v>
      </c>
      <c r="F6" s="6" t="n">
        <v>4</v>
      </c>
      <c r="G6" s="4" t="inlineStr">
        <is>
          <t>نعم</t>
        </is>
      </c>
      <c r="H6" s="4" t="inlineStr">
        <is>
          <t>يوسف كمال</t>
        </is>
      </c>
      <c r="I6" s="4" t="n"/>
      <c r="J6" s="4" t="n"/>
      <c r="K6" s="15">
        <f>IF($A6="","",DATE(YEAR($A6),MONTH($A6),1))</f>
        <v/>
      </c>
      <c r="L6" s="13">
        <f>IF($A6="","",$A6-WEEKDAY($A6,1)+1)</f>
        <v/>
      </c>
      <c r="M6" s="14">
        <f>IF($A6="","",IF(AND($K6='السجل الشهري'!$B$4,$B6='السجل الشهري'!$B$5),ROW(),""))</f>
        <v/>
      </c>
    </row>
    <row r="7">
      <c r="A7" s="5" t="n">
        <v>46265</v>
      </c>
      <c r="B7" s="4" t="inlineStr">
        <is>
          <t>أوتوكلاف 2 - الشمال</t>
        </is>
      </c>
      <c r="C7" s="6" t="n">
        <v>645</v>
      </c>
      <c r="D7" s="4" t="inlineStr">
        <is>
          <t>أدوات الغيار والقطب</t>
        </is>
      </c>
      <c r="E7" s="6" t="n">
        <v>134</v>
      </c>
      <c r="F7" s="6" t="n">
        <v>5</v>
      </c>
      <c r="G7" s="4" t="inlineStr">
        <is>
          <t>نعم</t>
        </is>
      </c>
      <c r="H7" s="4" t="inlineStr">
        <is>
          <t>ياسمين علي</t>
        </is>
      </c>
      <c r="I7" s="4" t="n"/>
      <c r="J7" s="4" t="n"/>
      <c r="K7" s="15">
        <f>IF($A7="","",DATE(YEAR($A7),MONTH($A7),1))</f>
        <v/>
      </c>
      <c r="L7" s="13">
        <f>IF($A7="","",$A7-WEEKDAY($A7,1)+1)</f>
        <v/>
      </c>
      <c r="M7" s="14">
        <f>IF($A7="","",IF(AND($K7='السجل الشهري'!$B$4,$B7='السجل الشهري'!$B$5),ROW(),""))</f>
        <v/>
      </c>
    </row>
    <row r="8">
      <c r="A8" s="5" t="n">
        <v>46266</v>
      </c>
      <c r="B8" s="4" t="inlineStr">
        <is>
          <t>أوتوكلاف 1 - الرئيسي</t>
        </is>
      </c>
      <c r="C8" s="6" t="n">
        <v>1183</v>
      </c>
      <c r="D8" s="4" t="inlineStr">
        <is>
          <t>أدوات الفحص</t>
        </is>
      </c>
      <c r="E8" s="6" t="n">
        <v>134</v>
      </c>
      <c r="F8" s="6" t="n">
        <v>5</v>
      </c>
      <c r="G8" s="4" t="inlineStr">
        <is>
          <t>نعم</t>
        </is>
      </c>
      <c r="H8" s="4" t="inlineStr">
        <is>
          <t>عمر حسن</t>
        </is>
      </c>
      <c r="I8" s="4" t="n"/>
      <c r="J8" s="4" t="n"/>
      <c r="K8" s="15">
        <f>IF($A8="","",DATE(YEAR($A8),MONTH($A8),1))</f>
        <v/>
      </c>
      <c r="L8" s="13">
        <f>IF($A8="","",$A8-WEEKDAY($A8,1)+1)</f>
        <v/>
      </c>
      <c r="M8" s="14">
        <f>IF($A8="","",IF(AND($K8='السجل الشهري'!$B$4,$B8='السجل الشهري'!$B$5),ROW(),""))</f>
        <v/>
      </c>
    </row>
    <row r="9">
      <c r="A9" s="5" t="n">
        <v>46266</v>
      </c>
      <c r="B9" s="4" t="inlineStr">
        <is>
          <t>أوتوكلاف 2 - الشمال</t>
        </is>
      </c>
      <c r="C9" s="6" t="n">
        <v>646</v>
      </c>
      <c r="D9" s="4" t="inlineStr">
        <is>
          <t>أطقم الحقن والفيلر</t>
        </is>
      </c>
      <c r="E9" s="6" t="n">
        <v>134</v>
      </c>
      <c r="F9" s="6" t="n">
        <v>4</v>
      </c>
      <c r="G9" s="4" t="inlineStr">
        <is>
          <t>نعم</t>
        </is>
      </c>
      <c r="H9" s="4" t="inlineStr">
        <is>
          <t>يوسف كمال</t>
        </is>
      </c>
      <c r="I9" s="4" t="n"/>
      <c r="J9" s="4" t="n"/>
      <c r="K9" s="15">
        <f>IF($A9="","",DATE(YEAR($A9),MONTH($A9),1))</f>
        <v/>
      </c>
      <c r="L9" s="13">
        <f>IF($A9="","",$A9-WEEKDAY($A9,1)+1)</f>
        <v/>
      </c>
      <c r="M9" s="14">
        <f>IF($A9="","",IF(AND($K9='السجل الشهري'!$B$4,$B9='السجل الشهري'!$B$5),ROW(),""))</f>
        <v/>
      </c>
    </row>
    <row r="10">
      <c r="A10" s="5" t="n">
        <v>46267</v>
      </c>
      <c r="B10" s="4" t="inlineStr">
        <is>
          <t>أوتوكلاف 1 - الرئيسي</t>
        </is>
      </c>
      <c r="C10" s="6" t="n">
        <v>1184</v>
      </c>
      <c r="D10" s="4" t="inlineStr">
        <is>
          <t>أدوات الفحص</t>
        </is>
      </c>
      <c r="E10" s="6" t="n">
        <v>134</v>
      </c>
      <c r="F10" s="6" t="n">
        <v>5</v>
      </c>
      <c r="G10" s="4" t="inlineStr">
        <is>
          <t>نعم</t>
        </is>
      </c>
      <c r="H10" s="4" t="inlineStr">
        <is>
          <t>دينا محمود</t>
        </is>
      </c>
      <c r="I10" s="4" t="n"/>
      <c r="J10" s="4" t="n"/>
      <c r="K10" s="15">
        <f>IF($A10="","",DATE(YEAR($A10),MONTH($A10),1))</f>
        <v/>
      </c>
      <c r="L10" s="13">
        <f>IF($A10="","",$A10-WEEKDAY($A10,1)+1)</f>
        <v/>
      </c>
      <c r="M10" s="14">
        <f>IF($A10="","",IF(AND($K10='السجل الشهري'!$B$4,$B10='السجل الشهري'!$B$5),ROW(),""))</f>
        <v/>
      </c>
    </row>
    <row r="11">
      <c r="A11" s="5" t="n">
        <v>46267</v>
      </c>
      <c r="B11" s="4" t="inlineStr">
        <is>
          <t>أوتوكلاف 2 - الشمال</t>
        </is>
      </c>
      <c r="C11" s="6" t="n">
        <v>647</v>
      </c>
      <c r="D11" s="4" t="inlineStr">
        <is>
          <t>مقابض ورؤوس الليزر</t>
        </is>
      </c>
      <c r="E11" s="6" t="n">
        <v>134</v>
      </c>
      <c r="F11" s="6" t="n">
        <v>4</v>
      </c>
      <c r="G11" s="4" t="inlineStr">
        <is>
          <t>نعم</t>
        </is>
      </c>
      <c r="H11" s="4" t="inlineStr">
        <is>
          <t>ياسمين علي</t>
        </is>
      </c>
      <c r="I11" s="4" t="n"/>
      <c r="J11" s="4" t="n"/>
      <c r="K11" s="15">
        <f>IF($A11="","",DATE(YEAR($A11),MONTH($A11),1))</f>
        <v/>
      </c>
      <c r="L11" s="13">
        <f>IF($A11="","",$A11-WEEKDAY($A11,1)+1)</f>
        <v/>
      </c>
      <c r="M11" s="14">
        <f>IF($A11="","",IF(AND($K11='السجل الشهري'!$B$4,$B11='السجل الشهري'!$B$5),ROW(),""))</f>
        <v/>
      </c>
    </row>
    <row r="12">
      <c r="A12" s="5" t="n">
        <v>46268</v>
      </c>
      <c r="B12" s="4" t="inlineStr">
        <is>
          <t>أوتوكلاف 1 - الرئيسي</t>
        </is>
      </c>
      <c r="C12" s="6" t="n">
        <v>1185</v>
      </c>
      <c r="D12" s="4" t="inlineStr">
        <is>
          <t>أدوات الفحص</t>
        </is>
      </c>
      <c r="E12" s="6" t="n">
        <v>134</v>
      </c>
      <c r="F12" s="6" t="n">
        <v>5</v>
      </c>
      <c r="G12" s="4" t="inlineStr">
        <is>
          <t>نعم</t>
        </is>
      </c>
      <c r="H12" s="4" t="inlineStr">
        <is>
          <t>عمر حسن</t>
        </is>
      </c>
      <c r="I12" s="4" t="n"/>
      <c r="J12" s="4" t="n"/>
      <c r="K12" s="15">
        <f>IF($A12="","",DATE(YEAR($A12),MONTH($A12),1))</f>
        <v/>
      </c>
      <c r="L12" s="13">
        <f>IF($A12="","",$A12-WEEKDAY($A12,1)+1)</f>
        <v/>
      </c>
      <c r="M12" s="14">
        <f>IF($A12="","",IF(AND($K12='السجل الشهري'!$B$4,$B12='السجل الشهري'!$B$5),ROW(),""))</f>
        <v/>
      </c>
    </row>
    <row r="13">
      <c r="A13" s="5" t="n">
        <v>46268</v>
      </c>
      <c r="B13" s="4" t="inlineStr">
        <is>
          <t>أوتوكلاف 2 - الشمال</t>
        </is>
      </c>
      <c r="C13" s="6" t="n">
        <v>648</v>
      </c>
      <c r="D13" s="4" t="inlineStr">
        <is>
          <t>أدوات الفحص</t>
        </is>
      </c>
      <c r="E13" s="6" t="n">
        <v>121</v>
      </c>
      <c r="F13" s="6" t="n">
        <v>15</v>
      </c>
      <c r="G13" s="4" t="inlineStr">
        <is>
          <t>نعم</t>
        </is>
      </c>
      <c r="H13" s="4" t="inlineStr">
        <is>
          <t>يوسف كمال</t>
        </is>
      </c>
      <c r="I13" s="4" t="n"/>
      <c r="J13" s="4" t="n"/>
      <c r="K13" s="15">
        <f>IF($A13="","",DATE(YEAR($A13),MONTH($A13),1))</f>
        <v/>
      </c>
      <c r="L13" s="13">
        <f>IF($A13="","",$A13-WEEKDAY($A13,1)+1)</f>
        <v/>
      </c>
      <c r="M13" s="14">
        <f>IF($A13="","",IF(AND($K13='السجل الشهري'!$B$4,$B13='السجل الشهري'!$B$5),ROW(),""))</f>
        <v/>
      </c>
    </row>
    <row r="14">
      <c r="A14" s="5" t="n">
        <v>46270</v>
      </c>
      <c r="B14" s="4" t="inlineStr">
        <is>
          <t>أوتوكلاف 1 - الرئيسي</t>
        </is>
      </c>
      <c r="C14" s="6" t="n">
        <v>1186</v>
      </c>
      <c r="D14" s="4" t="inlineStr">
        <is>
          <t>أدوات الغيار والقطب</t>
        </is>
      </c>
      <c r="E14" s="6" t="n">
        <v>134</v>
      </c>
      <c r="F14" s="6" t="n">
        <v>4</v>
      </c>
      <c r="G14" s="4" t="inlineStr">
        <is>
          <t>نعم</t>
        </is>
      </c>
      <c r="H14" s="4" t="inlineStr">
        <is>
          <t>عمر حسن</t>
        </is>
      </c>
      <c r="I14" s="4" t="n"/>
      <c r="J14" s="4" t="n"/>
      <c r="K14" s="15">
        <f>IF($A14="","",DATE(YEAR($A14),MONTH($A14),1))</f>
        <v/>
      </c>
      <c r="L14" s="13">
        <f>IF($A14="","",$A14-WEEKDAY($A14,1)+1)</f>
        <v/>
      </c>
      <c r="M14" s="14">
        <f>IF($A14="","",IF(AND($K14='السجل الشهري'!$B$4,$B14='السجل الشهري'!$B$5),ROW(),""))</f>
        <v/>
      </c>
    </row>
    <row r="15">
      <c r="A15" s="5" t="n">
        <v>46271</v>
      </c>
      <c r="B15" s="4" t="inlineStr">
        <is>
          <t>أوتوكلاف 1 - الرئيسي</t>
        </is>
      </c>
      <c r="C15" s="6" t="n">
        <v>1187</v>
      </c>
      <c r="D15" s="4" t="inlineStr">
        <is>
          <t>أدوات الفحص</t>
        </is>
      </c>
      <c r="E15" s="6" t="n">
        <v>121</v>
      </c>
      <c r="F15" s="6" t="n">
        <v>15</v>
      </c>
      <c r="G15" s="4" t="inlineStr">
        <is>
          <t>نعم</t>
        </is>
      </c>
      <c r="H15" s="4" t="inlineStr">
        <is>
          <t>سلمى ناصر</t>
        </is>
      </c>
      <c r="I15" s="4" t="inlineStr">
        <is>
          <t>ناجح</t>
        </is>
      </c>
      <c r="J15" s="4" t="n"/>
      <c r="K15" s="15">
        <f>IF($A15="","",DATE(YEAR($A15),MONTH($A15),1))</f>
        <v/>
      </c>
      <c r="L15" s="13">
        <f>IF($A15="","",$A15-WEEKDAY($A15,1)+1)</f>
        <v/>
      </c>
      <c r="M15" s="14">
        <f>IF($A15="","",IF(AND($K15='السجل الشهري'!$B$4,$B15='السجل الشهري'!$B$5),ROW(),""))</f>
        <v/>
      </c>
    </row>
    <row r="16">
      <c r="A16" s="5" t="n">
        <v>46271</v>
      </c>
      <c r="B16" s="4" t="inlineStr">
        <is>
          <t>أوتوكلاف 2 - الشمال</t>
        </is>
      </c>
      <c r="C16" s="6" t="n">
        <v>649</v>
      </c>
      <c r="D16" s="4" t="inlineStr">
        <is>
          <t>أدوات الفحص</t>
        </is>
      </c>
      <c r="E16" s="6" t="n">
        <v>134</v>
      </c>
      <c r="F16" s="6" t="n">
        <v>5</v>
      </c>
      <c r="G16" s="4" t="inlineStr">
        <is>
          <t>نعم</t>
        </is>
      </c>
      <c r="H16" s="4" t="inlineStr">
        <is>
          <t>ياسمين علي</t>
        </is>
      </c>
      <c r="I16" s="4" t="inlineStr">
        <is>
          <t>ناجح</t>
        </is>
      </c>
      <c r="J16" s="4" t="n"/>
      <c r="K16" s="15">
        <f>IF($A16="","",DATE(YEAR($A16),MONTH($A16),1))</f>
        <v/>
      </c>
      <c r="L16" s="13">
        <f>IF($A16="","",$A16-WEEKDAY($A16,1)+1)</f>
        <v/>
      </c>
      <c r="M16" s="14">
        <f>IF($A16="","",IF(AND($K16='السجل الشهري'!$B$4,$B16='السجل الشهري'!$B$5),ROW(),""))</f>
        <v/>
      </c>
    </row>
    <row r="17">
      <c r="A17" s="5" t="n">
        <v>46272</v>
      </c>
      <c r="B17" s="4" t="inlineStr">
        <is>
          <t>أوتوكلاف 1 - الرئيسي</t>
        </is>
      </c>
      <c r="C17" s="6" t="n">
        <v>1188</v>
      </c>
      <c r="D17" s="4" t="inlineStr">
        <is>
          <t>أدوات الفحص</t>
        </is>
      </c>
      <c r="E17" s="6" t="n">
        <v>134</v>
      </c>
      <c r="F17" s="6" t="n">
        <v>4</v>
      </c>
      <c r="G17" s="4" t="inlineStr">
        <is>
          <t>نعم</t>
        </is>
      </c>
      <c r="H17" s="4" t="inlineStr">
        <is>
          <t>دينا محمود</t>
        </is>
      </c>
      <c r="I17" s="4" t="n"/>
      <c r="J17" s="4" t="n"/>
      <c r="K17" s="15">
        <f>IF($A17="","",DATE(YEAR($A17),MONTH($A17),1))</f>
        <v/>
      </c>
      <c r="L17" s="13">
        <f>IF($A17="","",$A17-WEEKDAY($A17,1)+1)</f>
        <v/>
      </c>
      <c r="M17" s="14">
        <f>IF($A17="","",IF(AND($K17='السجل الشهري'!$B$4,$B17='السجل الشهري'!$B$5),ROW(),""))</f>
        <v/>
      </c>
    </row>
    <row r="18">
      <c r="A18" s="5" t="n">
        <v>46272</v>
      </c>
      <c r="B18" s="4" t="inlineStr">
        <is>
          <t>أوتوكلاف 2 - الشمال</t>
        </is>
      </c>
      <c r="C18" s="6" t="n">
        <v>650</v>
      </c>
      <c r="D18" s="4" t="inlineStr">
        <is>
          <t>أدوات الغيار والقطب</t>
        </is>
      </c>
      <c r="E18" s="6" t="n">
        <v>134</v>
      </c>
      <c r="F18" s="6" t="n">
        <v>5</v>
      </c>
      <c r="G18" s="4" t="inlineStr">
        <is>
          <t>نعم</t>
        </is>
      </c>
      <c r="H18" s="4" t="inlineStr">
        <is>
          <t>يوسف كمال</t>
        </is>
      </c>
      <c r="I18" s="4" t="n"/>
      <c r="J18" s="4" t="n"/>
      <c r="K18" s="15">
        <f>IF($A18="","",DATE(YEAR($A18),MONTH($A18),1))</f>
        <v/>
      </c>
      <c r="L18" s="13">
        <f>IF($A18="","",$A18-WEEKDAY($A18,1)+1)</f>
        <v/>
      </c>
      <c r="M18" s="14">
        <f>IF($A18="","",IF(AND($K18='السجل الشهري'!$B$4,$B18='السجل الشهري'!$B$5),ROW(),""))</f>
        <v/>
      </c>
    </row>
    <row r="19">
      <c r="A19" s="5" t="n">
        <v>46273</v>
      </c>
      <c r="B19" s="4" t="inlineStr">
        <is>
          <t>أوتوكلاف 1 - الرئيسي</t>
        </is>
      </c>
      <c r="C19" s="6" t="n">
        <v>1189</v>
      </c>
      <c r="D19" s="4" t="inlineStr">
        <is>
          <t>مقابض ورؤوس الليزر</t>
        </is>
      </c>
      <c r="E19" s="6" t="n">
        <v>134</v>
      </c>
      <c r="F19" s="6" t="n">
        <v>5</v>
      </c>
      <c r="G19" s="4" t="inlineStr">
        <is>
          <t>نعم</t>
        </is>
      </c>
      <c r="H19" s="4" t="inlineStr">
        <is>
          <t>سلمى ناصر</t>
        </is>
      </c>
      <c r="I19" s="4" t="n"/>
      <c r="J19" s="4" t="n"/>
      <c r="K19" s="15">
        <f>IF($A19="","",DATE(YEAR($A19),MONTH($A19),1))</f>
        <v/>
      </c>
      <c r="L19" s="13">
        <f>IF($A19="","",$A19-WEEKDAY($A19,1)+1)</f>
        <v/>
      </c>
      <c r="M19" s="14">
        <f>IF($A19="","",IF(AND($K19='السجل الشهري'!$B$4,$B19='السجل الشهري'!$B$5),ROW(),""))</f>
        <v/>
      </c>
    </row>
    <row r="20">
      <c r="A20" s="5" t="n">
        <v>46273</v>
      </c>
      <c r="B20" s="4" t="inlineStr">
        <is>
          <t>أوتوكلاف 2 - الشمال</t>
        </is>
      </c>
      <c r="C20" s="6" t="n">
        <v>651</v>
      </c>
      <c r="D20" s="4" t="inlineStr">
        <is>
          <t>أطقم الحقن والفيلر</t>
        </is>
      </c>
      <c r="E20" s="6" t="n">
        <v>134</v>
      </c>
      <c r="F20" s="6" t="n">
        <v>5</v>
      </c>
      <c r="G20" s="4" t="inlineStr">
        <is>
          <t>نعم</t>
        </is>
      </c>
      <c r="H20" s="4" t="inlineStr">
        <is>
          <t>ياسمين علي</t>
        </is>
      </c>
      <c r="I20" s="4" t="n"/>
      <c r="J20" s="4" t="n"/>
      <c r="K20" s="15">
        <f>IF($A20="","",DATE(YEAR($A20),MONTH($A20),1))</f>
        <v/>
      </c>
      <c r="L20" s="13">
        <f>IF($A20="","",$A20-WEEKDAY($A20,1)+1)</f>
        <v/>
      </c>
      <c r="M20" s="14">
        <f>IF($A20="","",IF(AND($K20='السجل الشهري'!$B$4,$B20='السجل الشهري'!$B$5),ROW(),""))</f>
        <v/>
      </c>
    </row>
    <row r="21">
      <c r="A21" s="5" t="n">
        <v>46274</v>
      </c>
      <c r="B21" s="4" t="inlineStr">
        <is>
          <t>أوتوكلاف 1 - الرئيسي</t>
        </is>
      </c>
      <c r="C21" s="6" t="n">
        <v>1190</v>
      </c>
      <c r="D21" s="4" t="inlineStr">
        <is>
          <t>أدوات الإجراءات الصغيرة</t>
        </is>
      </c>
      <c r="E21" s="6" t="n">
        <v>121</v>
      </c>
      <c r="F21" s="6" t="n">
        <v>15</v>
      </c>
      <c r="G21" s="4" t="inlineStr">
        <is>
          <t>نعم</t>
        </is>
      </c>
      <c r="H21" s="4" t="inlineStr">
        <is>
          <t>سلمى ناصر</t>
        </is>
      </c>
      <c r="I21" s="4" t="n"/>
      <c r="J21" s="4" t="n"/>
      <c r="K21" s="15">
        <f>IF($A21="","",DATE(YEAR($A21),MONTH($A21),1))</f>
        <v/>
      </c>
      <c r="L21" s="13">
        <f>IF($A21="","",$A21-WEEKDAY($A21,1)+1)</f>
        <v/>
      </c>
      <c r="M21" s="14">
        <f>IF($A21="","",IF(AND($K21='السجل الشهري'!$B$4,$B21='السجل الشهري'!$B$5),ROW(),""))</f>
        <v/>
      </c>
    </row>
    <row r="22">
      <c r="A22" s="5" t="n">
        <v>46274</v>
      </c>
      <c r="B22" s="4" t="inlineStr">
        <is>
          <t>أوتوكلاف 2 - الشمال</t>
        </is>
      </c>
      <c r="C22" s="6" t="n">
        <v>652</v>
      </c>
      <c r="D22" s="4" t="inlineStr">
        <is>
          <t>مقابض ورؤوس الليزر</t>
        </is>
      </c>
      <c r="E22" s="6" t="n">
        <v>134</v>
      </c>
      <c r="F22" s="6" t="n">
        <v>4</v>
      </c>
      <c r="G22" s="4" t="inlineStr">
        <is>
          <t>نعم</t>
        </is>
      </c>
      <c r="H22" s="4" t="inlineStr">
        <is>
          <t>يوسف كمال</t>
        </is>
      </c>
      <c r="I22" s="4" t="n"/>
      <c r="J22" s="4" t="n"/>
      <c r="K22" s="15">
        <f>IF($A22="","",DATE(YEAR($A22),MONTH($A22),1))</f>
        <v/>
      </c>
      <c r="L22" s="13">
        <f>IF($A22="","",$A22-WEEKDAY($A22,1)+1)</f>
        <v/>
      </c>
      <c r="M22" s="14">
        <f>IF($A22="","",IF(AND($K22='السجل الشهري'!$B$4,$B22='السجل الشهري'!$B$5),ROW(),""))</f>
        <v/>
      </c>
    </row>
    <row r="23">
      <c r="A23" s="5" t="n">
        <v>46275</v>
      </c>
      <c r="B23" s="4" t="inlineStr">
        <is>
          <t>أوتوكلاف 1 - الرئيسي</t>
        </is>
      </c>
      <c r="C23" s="6" t="n">
        <v>1191</v>
      </c>
      <c r="D23" s="4" t="inlineStr">
        <is>
          <t>أدوات الإجراءات الصغيرة</t>
        </is>
      </c>
      <c r="E23" s="6" t="n">
        <v>134</v>
      </c>
      <c r="F23" s="6" t="n">
        <v>5</v>
      </c>
      <c r="G23" s="4" t="inlineStr">
        <is>
          <t>نعم</t>
        </is>
      </c>
      <c r="H23" s="4" t="inlineStr">
        <is>
          <t>عمر حسن</t>
        </is>
      </c>
      <c r="I23" s="4" t="n"/>
      <c r="J23" s="4" t="n"/>
      <c r="K23" s="15">
        <f>IF($A23="","",DATE(YEAR($A23),MONTH($A23),1))</f>
        <v/>
      </c>
      <c r="L23" s="13">
        <f>IF($A23="","",$A23-WEEKDAY($A23,1)+1)</f>
        <v/>
      </c>
      <c r="M23" s="14">
        <f>IF($A23="","",IF(AND($K23='السجل الشهري'!$B$4,$B23='السجل الشهري'!$B$5),ROW(),""))</f>
        <v/>
      </c>
    </row>
    <row r="24">
      <c r="A24" s="5" t="n">
        <v>46275</v>
      </c>
      <c r="B24" s="4" t="inlineStr">
        <is>
          <t>أوتوكلاف 2 - الشمال</t>
        </is>
      </c>
      <c r="C24" s="6" t="n">
        <v>653</v>
      </c>
      <c r="D24" s="4" t="inlineStr">
        <is>
          <t>أطقم الحقن والفيلر</t>
        </is>
      </c>
      <c r="E24" s="6" t="n">
        <v>134</v>
      </c>
      <c r="F24" s="6" t="n">
        <v>4</v>
      </c>
      <c r="G24" s="4" t="inlineStr">
        <is>
          <t>نعم</t>
        </is>
      </c>
      <c r="H24" s="4" t="inlineStr">
        <is>
          <t>يوسف كمال</t>
        </is>
      </c>
      <c r="I24" s="4" t="n"/>
      <c r="J24" s="4" t="n"/>
      <c r="K24" s="15">
        <f>IF($A24="","",DATE(YEAR($A24),MONTH($A24),1))</f>
        <v/>
      </c>
      <c r="L24" s="13">
        <f>IF($A24="","",$A24-WEEKDAY($A24,1)+1)</f>
        <v/>
      </c>
      <c r="M24" s="14">
        <f>IF($A24="","",IF(AND($K24='السجل الشهري'!$B$4,$B24='السجل الشهري'!$B$5),ROW(),""))</f>
        <v/>
      </c>
    </row>
    <row r="25">
      <c r="A25" s="5" t="n">
        <v>46277</v>
      </c>
      <c r="B25" s="4" t="inlineStr">
        <is>
          <t>أوتوكلاف 1 - الرئيسي</t>
        </is>
      </c>
      <c r="C25" s="6" t="n">
        <v>1192</v>
      </c>
      <c r="D25" s="4" t="inlineStr">
        <is>
          <t>أدوات الفحص</t>
        </is>
      </c>
      <c r="E25" s="6" t="n">
        <v>121</v>
      </c>
      <c r="F25" s="6" t="n">
        <v>20</v>
      </c>
      <c r="G25" s="4" t="inlineStr">
        <is>
          <t>نعم</t>
        </is>
      </c>
      <c r="H25" s="4" t="inlineStr">
        <is>
          <t>عمر حسن</t>
        </is>
      </c>
      <c r="I25" s="4" t="n"/>
      <c r="J25" s="4" t="n"/>
      <c r="K25" s="15">
        <f>IF($A25="","",DATE(YEAR($A25),MONTH($A25),1))</f>
        <v/>
      </c>
      <c r="L25" s="13">
        <f>IF($A25="","",$A25-WEEKDAY($A25,1)+1)</f>
        <v/>
      </c>
      <c r="M25" s="14">
        <f>IF($A25="","",IF(AND($K25='السجل الشهري'!$B$4,$B25='السجل الشهري'!$B$5),ROW(),""))</f>
        <v/>
      </c>
    </row>
    <row r="26">
      <c r="A26" s="5" t="n">
        <v>46278</v>
      </c>
      <c r="B26" s="4" t="inlineStr">
        <is>
          <t>أوتوكلاف 1 - الرئيسي</t>
        </is>
      </c>
      <c r="C26" s="6" t="n">
        <v>1193</v>
      </c>
      <c r="D26" s="4" t="inlineStr">
        <is>
          <t>أدوات الفحص</t>
        </is>
      </c>
      <c r="E26" s="6" t="n">
        <v>134</v>
      </c>
      <c r="F26" s="6" t="n">
        <v>4</v>
      </c>
      <c r="G26" s="4" t="inlineStr">
        <is>
          <t>نعم</t>
        </is>
      </c>
      <c r="H26" s="4" t="inlineStr">
        <is>
          <t>عمر حسن</t>
        </is>
      </c>
      <c r="I26" s="4" t="inlineStr">
        <is>
          <t>ناجح</t>
        </is>
      </c>
      <c r="J26" s="4" t="n"/>
      <c r="K26" s="15">
        <f>IF($A26="","",DATE(YEAR($A26),MONTH($A26),1))</f>
        <v/>
      </c>
      <c r="L26" s="13">
        <f>IF($A26="","",$A26-WEEKDAY($A26,1)+1)</f>
        <v/>
      </c>
      <c r="M26" s="14">
        <f>IF($A26="","",IF(AND($K26='السجل الشهري'!$B$4,$B26='السجل الشهري'!$B$5),ROW(),""))</f>
        <v/>
      </c>
    </row>
    <row r="27">
      <c r="A27" s="5" t="n">
        <v>46278</v>
      </c>
      <c r="B27" s="4" t="inlineStr">
        <is>
          <t>أوتوكلاف 1 - الرئيسي</t>
        </is>
      </c>
      <c r="C27" s="6" t="n">
        <v>1194</v>
      </c>
      <c r="D27" s="4" t="inlineStr">
        <is>
          <t>أدوات الفحص</t>
        </is>
      </c>
      <c r="E27" s="6" t="n">
        <v>134</v>
      </c>
      <c r="F27" s="6" t="n">
        <v>4</v>
      </c>
      <c r="G27" s="4" t="inlineStr">
        <is>
          <t>نعم</t>
        </is>
      </c>
      <c r="H27" s="4" t="inlineStr">
        <is>
          <t>سلمى ناصر</t>
        </is>
      </c>
      <c r="I27" s="4" t="n"/>
      <c r="J27" s="4" t="n"/>
      <c r="K27" s="15">
        <f>IF($A27="","",DATE(YEAR($A27),MONTH($A27),1))</f>
        <v/>
      </c>
      <c r="L27" s="13">
        <f>IF($A27="","",$A27-WEEKDAY($A27,1)+1)</f>
        <v/>
      </c>
      <c r="M27" s="14">
        <f>IF($A27="","",IF(AND($K27='السجل الشهري'!$B$4,$B27='السجل الشهري'!$B$5),ROW(),""))</f>
        <v/>
      </c>
    </row>
    <row r="28">
      <c r="A28" s="5" t="n">
        <v>46278</v>
      </c>
      <c r="B28" s="4" t="inlineStr">
        <is>
          <t>أوتوكلاف 2 - الشمال</t>
        </is>
      </c>
      <c r="C28" s="6" t="n">
        <v>654</v>
      </c>
      <c r="D28" s="4" t="inlineStr">
        <is>
          <t>أدوات الإجراءات الصغيرة</t>
        </is>
      </c>
      <c r="E28" s="6" t="n">
        <v>134</v>
      </c>
      <c r="F28" s="6" t="n">
        <v>4</v>
      </c>
      <c r="G28" s="4" t="inlineStr">
        <is>
          <t>نعم</t>
        </is>
      </c>
      <c r="H28" s="4" t="inlineStr">
        <is>
          <t>يوسف كمال</t>
        </is>
      </c>
      <c r="I28" s="4" t="inlineStr">
        <is>
          <t>ناجح</t>
        </is>
      </c>
      <c r="J28" s="4" t="n"/>
      <c r="K28" s="15">
        <f>IF($A28="","",DATE(YEAR($A28),MONTH($A28),1))</f>
        <v/>
      </c>
      <c r="L28" s="13">
        <f>IF($A28="","",$A28-WEEKDAY($A28,1)+1)</f>
        <v/>
      </c>
      <c r="M28" s="14">
        <f>IF($A28="","",IF(AND($K28='السجل الشهري'!$B$4,$B28='السجل الشهري'!$B$5),ROW(),""))</f>
        <v/>
      </c>
    </row>
    <row r="29">
      <c r="A29" s="5" t="n">
        <v>46279</v>
      </c>
      <c r="B29" s="4" t="inlineStr">
        <is>
          <t>أوتوكلاف 1 - الرئيسي</t>
        </is>
      </c>
      <c r="C29" s="6" t="n">
        <v>1195</v>
      </c>
      <c r="D29" s="4" t="inlineStr">
        <is>
          <t>أطقم الحقن والفيلر</t>
        </is>
      </c>
      <c r="E29" s="6" t="n">
        <v>121</v>
      </c>
      <c r="F29" s="6" t="n">
        <v>20</v>
      </c>
      <c r="G29" s="4" t="inlineStr">
        <is>
          <t>نعم</t>
        </is>
      </c>
      <c r="H29" s="4" t="inlineStr">
        <is>
          <t>دينا محمود</t>
        </is>
      </c>
      <c r="I29" s="4" t="n"/>
      <c r="J29" s="4" t="n"/>
      <c r="K29" s="15">
        <f>IF($A29="","",DATE(YEAR($A29),MONTH($A29),1))</f>
        <v/>
      </c>
      <c r="L29" s="13">
        <f>IF($A29="","",$A29-WEEKDAY($A29,1)+1)</f>
        <v/>
      </c>
      <c r="M29" s="14">
        <f>IF($A29="","",IF(AND($K29='السجل الشهري'!$B$4,$B29='السجل الشهري'!$B$5),ROW(),""))</f>
        <v/>
      </c>
    </row>
    <row r="30">
      <c r="A30" s="5" t="n">
        <v>46279</v>
      </c>
      <c r="B30" s="4" t="inlineStr">
        <is>
          <t>أوتوكلاف 2 - الشمال</t>
        </is>
      </c>
      <c r="C30" s="6" t="n">
        <v>655</v>
      </c>
      <c r="D30" s="4" t="inlineStr">
        <is>
          <t>أدوات الفحص</t>
        </is>
      </c>
      <c r="E30" s="6" t="n">
        <v>134</v>
      </c>
      <c r="F30" s="6" t="n">
        <v>5</v>
      </c>
      <c r="G30" s="4" t="inlineStr">
        <is>
          <t>نعم</t>
        </is>
      </c>
      <c r="H30" s="4" t="inlineStr">
        <is>
          <t>ياسمين علي</t>
        </is>
      </c>
      <c r="I30" s="4" t="n"/>
      <c r="J30" s="4" t="n"/>
      <c r="K30" s="15">
        <f>IF($A30="","",DATE(YEAR($A30),MONTH($A30),1))</f>
        <v/>
      </c>
      <c r="L30" s="13">
        <f>IF($A30="","",$A30-WEEKDAY($A30,1)+1)</f>
        <v/>
      </c>
      <c r="M30" s="14">
        <f>IF($A30="","",IF(AND($K30='السجل الشهري'!$B$4,$B30='السجل الشهري'!$B$5),ROW(),""))</f>
        <v/>
      </c>
    </row>
    <row r="31">
      <c r="A31" s="5" t="n">
        <v>46280</v>
      </c>
      <c r="B31" s="4" t="inlineStr">
        <is>
          <t>أوتوكلاف 1 - الرئيسي</t>
        </is>
      </c>
      <c r="C31" s="6" t="n">
        <v>1196</v>
      </c>
      <c r="D31" s="4" t="inlineStr">
        <is>
          <t>أدوات الإجراءات الصغيرة</t>
        </is>
      </c>
      <c r="E31" s="6" t="n">
        <v>134</v>
      </c>
      <c r="F31" s="6" t="n">
        <v>4</v>
      </c>
      <c r="G31" s="4" t="inlineStr">
        <is>
          <t>نعم</t>
        </is>
      </c>
      <c r="H31" s="4" t="inlineStr">
        <is>
          <t>عمر حسن</t>
        </is>
      </c>
      <c r="I31" s="4" t="n"/>
      <c r="J31" s="4" t="n"/>
      <c r="K31" s="15">
        <f>IF($A31="","",DATE(YEAR($A31),MONTH($A31),1))</f>
        <v/>
      </c>
      <c r="L31" s="13">
        <f>IF($A31="","",$A31-WEEKDAY($A31,1)+1)</f>
        <v/>
      </c>
      <c r="M31" s="14">
        <f>IF($A31="","",IF(AND($K31='السجل الشهري'!$B$4,$B31='السجل الشهري'!$B$5),ROW(),""))</f>
        <v/>
      </c>
    </row>
    <row r="32">
      <c r="A32" s="5" t="n">
        <v>46280</v>
      </c>
      <c r="B32" s="4" t="inlineStr">
        <is>
          <t>أوتوكلاف 1 - الرئيسي</t>
        </is>
      </c>
      <c r="C32" s="6" t="n">
        <v>1197</v>
      </c>
      <c r="D32" s="4" t="inlineStr">
        <is>
          <t>أدوات الفحص</t>
        </is>
      </c>
      <c r="E32" s="6" t="n">
        <v>134</v>
      </c>
      <c r="F32" s="6" t="n">
        <v>5</v>
      </c>
      <c r="G32" s="4" t="inlineStr">
        <is>
          <t>نعم</t>
        </is>
      </c>
      <c r="H32" s="4" t="inlineStr">
        <is>
          <t>عمر حسن</t>
        </is>
      </c>
      <c r="I32" s="4" t="n"/>
      <c r="J32" s="4" t="n"/>
      <c r="K32" s="15">
        <f>IF($A32="","",DATE(YEAR($A32),MONTH($A32),1))</f>
        <v/>
      </c>
      <c r="L32" s="13">
        <f>IF($A32="","",$A32-WEEKDAY($A32,1)+1)</f>
        <v/>
      </c>
      <c r="M32" s="14">
        <f>IF($A32="","",IF(AND($K32='السجل الشهري'!$B$4,$B32='السجل الشهري'!$B$5),ROW(),""))</f>
        <v/>
      </c>
    </row>
    <row r="33">
      <c r="A33" s="5" t="n">
        <v>46280</v>
      </c>
      <c r="B33" s="4" t="inlineStr">
        <is>
          <t>أوتوكلاف 2 - الشمال</t>
        </is>
      </c>
      <c r="C33" s="6" t="n">
        <v>656</v>
      </c>
      <c r="D33" s="4" t="inlineStr">
        <is>
          <t>أدوات الغيار والقطب</t>
        </is>
      </c>
      <c r="E33" s="6" t="n">
        <v>134</v>
      </c>
      <c r="F33" s="6" t="n">
        <v>4</v>
      </c>
      <c r="G33" s="4" t="inlineStr">
        <is>
          <t>لا</t>
        </is>
      </c>
      <c r="H33" s="4" t="inlineStr">
        <is>
          <t>يوسف كمال</t>
        </is>
      </c>
      <c r="I33" s="4" t="n"/>
      <c r="J33" s="4" t="inlineStr">
        <is>
          <t>أُعيدت الدورة وأُبلغ المشرف</t>
        </is>
      </c>
      <c r="K33" s="15">
        <f>IF($A33="","",DATE(YEAR($A33),MONTH($A33),1))</f>
        <v/>
      </c>
      <c r="L33" s="13">
        <f>IF($A33="","",$A33-WEEKDAY($A33,1)+1)</f>
        <v/>
      </c>
      <c r="M33" s="14">
        <f>IF($A33="","",IF(AND($K33='السجل الشهري'!$B$4,$B33='السجل الشهري'!$B$5),ROW(),""))</f>
        <v/>
      </c>
    </row>
    <row r="34">
      <c r="A34" s="5" t="n">
        <v>46280</v>
      </c>
      <c r="B34" s="4" t="inlineStr">
        <is>
          <t>أوتوكلاف 2 - الشمال</t>
        </is>
      </c>
      <c r="C34" s="6" t="n">
        <v>657</v>
      </c>
      <c r="D34" s="4" t="inlineStr">
        <is>
          <t>أدوات الغيار والقطب</t>
        </is>
      </c>
      <c r="E34" s="6" t="n">
        <v>134</v>
      </c>
      <c r="F34" s="6" t="n">
        <v>4</v>
      </c>
      <c r="G34" s="4" t="inlineStr">
        <is>
          <t>نعم</t>
        </is>
      </c>
      <c r="H34" s="4" t="inlineStr">
        <is>
          <t>يوسف كمال</t>
        </is>
      </c>
      <c r="I34" s="4" t="n"/>
      <c r="J34" s="4" t="inlineStr">
        <is>
          <t>إعادة الدورة السابقة</t>
        </is>
      </c>
      <c r="K34" s="15">
        <f>IF($A34="","",DATE(YEAR($A34),MONTH($A34),1))</f>
        <v/>
      </c>
      <c r="L34" s="13">
        <f>IF($A34="","",$A34-WEEKDAY($A34,1)+1)</f>
        <v/>
      </c>
      <c r="M34" s="14">
        <f>IF($A34="","",IF(AND($K34='السجل الشهري'!$B$4,$B34='السجل الشهري'!$B$5),ROW(),""))</f>
        <v/>
      </c>
    </row>
    <row r="35">
      <c r="A35" s="5" t="n">
        <v>46281</v>
      </c>
      <c r="B35" s="4" t="inlineStr">
        <is>
          <t>أوتوكلاف 1 - الرئيسي</t>
        </is>
      </c>
      <c r="C35" s="6" t="n">
        <v>1198</v>
      </c>
      <c r="D35" s="4" t="inlineStr">
        <is>
          <t>مقابض ورؤوس الليزر</t>
        </is>
      </c>
      <c r="E35" s="6" t="n">
        <v>134</v>
      </c>
      <c r="F35" s="6" t="n">
        <v>4</v>
      </c>
      <c r="G35" s="4" t="inlineStr">
        <is>
          <t>نعم</t>
        </is>
      </c>
      <c r="H35" s="4" t="inlineStr">
        <is>
          <t>دينا محمود</t>
        </is>
      </c>
      <c r="I35" s="4" t="n"/>
      <c r="J35" s="4" t="n"/>
      <c r="K35" s="15">
        <f>IF($A35="","",DATE(YEAR($A35),MONTH($A35),1))</f>
        <v/>
      </c>
      <c r="L35" s="13">
        <f>IF($A35="","",$A35-WEEKDAY($A35,1)+1)</f>
        <v/>
      </c>
      <c r="M35" s="14">
        <f>IF($A35="","",IF(AND($K35='السجل الشهري'!$B$4,$B35='السجل الشهري'!$B$5),ROW(),""))</f>
        <v/>
      </c>
    </row>
    <row r="36">
      <c r="A36" s="5" t="n">
        <v>46281</v>
      </c>
      <c r="B36" s="4" t="inlineStr">
        <is>
          <t>أوتوكلاف 2 - الشمال</t>
        </is>
      </c>
      <c r="C36" s="6" t="n">
        <v>658</v>
      </c>
      <c r="D36" s="4" t="inlineStr">
        <is>
          <t>مقابض ورؤوس الليزر</t>
        </is>
      </c>
      <c r="E36" s="6" t="n">
        <v>134</v>
      </c>
      <c r="F36" s="6" t="n">
        <v>4</v>
      </c>
      <c r="G36" s="4" t="inlineStr">
        <is>
          <t>نعم</t>
        </is>
      </c>
      <c r="H36" s="4" t="inlineStr">
        <is>
          <t>يوسف كمال</t>
        </is>
      </c>
      <c r="I36" s="4" t="n"/>
      <c r="J36" s="4" t="n"/>
      <c r="K36" s="15">
        <f>IF($A36="","",DATE(YEAR($A36),MONTH($A36),1))</f>
        <v/>
      </c>
      <c r="L36" s="13">
        <f>IF($A36="","",$A36-WEEKDAY($A36,1)+1)</f>
        <v/>
      </c>
      <c r="M36" s="14">
        <f>IF($A36="","",IF(AND($K36='السجل الشهري'!$B$4,$B36='السجل الشهري'!$B$5),ROW(),""))</f>
        <v/>
      </c>
    </row>
    <row r="37">
      <c r="A37" s="5" t="n">
        <v>46281</v>
      </c>
      <c r="B37" s="4" t="inlineStr">
        <is>
          <t>أوتوكلاف 2 - الشمال</t>
        </is>
      </c>
      <c r="C37" s="6" t="n">
        <v>659</v>
      </c>
      <c r="D37" s="4" t="inlineStr">
        <is>
          <t>أدوات الفحص</t>
        </is>
      </c>
      <c r="E37" s="6" t="n">
        <v>134</v>
      </c>
      <c r="F37" s="6" t="n">
        <v>4</v>
      </c>
      <c r="G37" s="4" t="inlineStr">
        <is>
          <t>نعم</t>
        </is>
      </c>
      <c r="H37" s="4" t="inlineStr">
        <is>
          <t>ياسمين علي</t>
        </is>
      </c>
      <c r="I37" s="4" t="n"/>
      <c r="J37" s="4" t="n"/>
      <c r="K37" s="15">
        <f>IF($A37="","",DATE(YEAR($A37),MONTH($A37),1))</f>
        <v/>
      </c>
      <c r="L37" s="13">
        <f>IF($A37="","",$A37-WEEKDAY($A37,1)+1)</f>
        <v/>
      </c>
      <c r="M37" s="14">
        <f>IF($A37="","",IF(AND($K37='السجل الشهري'!$B$4,$B37='السجل الشهري'!$B$5),ROW(),""))</f>
        <v/>
      </c>
    </row>
    <row r="38">
      <c r="A38" s="5" t="n">
        <v>46282</v>
      </c>
      <c r="B38" s="4" t="inlineStr">
        <is>
          <t>أوتوكلاف 1 - الرئيسي</t>
        </is>
      </c>
      <c r="C38" s="6" t="n">
        <v>1199</v>
      </c>
      <c r="D38" s="4" t="inlineStr">
        <is>
          <t>مقابض ورؤوس الليزر</t>
        </is>
      </c>
      <c r="E38" s="6" t="n">
        <v>134</v>
      </c>
      <c r="F38" s="6" t="n">
        <v>5</v>
      </c>
      <c r="G38" s="4" t="inlineStr">
        <is>
          <t>نعم</t>
        </is>
      </c>
      <c r="H38" s="4" t="inlineStr">
        <is>
          <t>دينا محمود</t>
        </is>
      </c>
      <c r="I38" s="4" t="n"/>
      <c r="J38" s="4" t="n"/>
      <c r="K38" s="15">
        <f>IF($A38="","",DATE(YEAR($A38),MONTH($A38),1))</f>
        <v/>
      </c>
      <c r="L38" s="13">
        <f>IF($A38="","",$A38-WEEKDAY($A38,1)+1)</f>
        <v/>
      </c>
      <c r="M38" s="14">
        <f>IF($A38="","",IF(AND($K38='السجل الشهري'!$B$4,$B38='السجل الشهري'!$B$5),ROW(),""))</f>
        <v/>
      </c>
    </row>
    <row r="39">
      <c r="A39" s="5" t="n">
        <v>46282</v>
      </c>
      <c r="B39" s="4" t="inlineStr">
        <is>
          <t>أوتوكلاف 1 - الرئيسي</t>
        </is>
      </c>
      <c r="C39" s="6" t="n">
        <v>1200</v>
      </c>
      <c r="D39" s="4" t="inlineStr">
        <is>
          <t>أدوات الفحص</t>
        </is>
      </c>
      <c r="E39" s="6" t="n">
        <v>134</v>
      </c>
      <c r="F39" s="6" t="n">
        <v>4</v>
      </c>
      <c r="G39" s="4" t="inlineStr">
        <is>
          <t>نعم</t>
        </is>
      </c>
      <c r="H39" s="4" t="inlineStr">
        <is>
          <t>سلمى ناصر</t>
        </is>
      </c>
      <c r="I39" s="4" t="n"/>
      <c r="J39" s="4" t="n"/>
      <c r="K39" s="15">
        <f>IF($A39="","",DATE(YEAR($A39),MONTH($A39),1))</f>
        <v/>
      </c>
      <c r="L39" s="13">
        <f>IF($A39="","",$A39-WEEKDAY($A39,1)+1)</f>
        <v/>
      </c>
      <c r="M39" s="14">
        <f>IF($A39="","",IF(AND($K39='السجل الشهري'!$B$4,$B39='السجل الشهري'!$B$5),ROW(),""))</f>
        <v/>
      </c>
    </row>
    <row r="40">
      <c r="A40" s="5" t="n">
        <v>46282</v>
      </c>
      <c r="B40" s="4" t="inlineStr">
        <is>
          <t>أوتوكلاف 2 - الشمال</t>
        </is>
      </c>
      <c r="C40" s="6" t="n">
        <v>660</v>
      </c>
      <c r="D40" s="4" t="inlineStr">
        <is>
          <t>أدوات الفحص</t>
        </is>
      </c>
      <c r="E40" s="6" t="n">
        <v>134</v>
      </c>
      <c r="F40" s="6" t="n">
        <v>5</v>
      </c>
      <c r="G40" s="4" t="inlineStr">
        <is>
          <t>نعم</t>
        </is>
      </c>
      <c r="H40" s="4" t="inlineStr">
        <is>
          <t>يوسف كمال</t>
        </is>
      </c>
      <c r="I40" s="4" t="n"/>
      <c r="J40" s="4" t="n"/>
      <c r="K40" s="15">
        <f>IF($A40="","",DATE(YEAR($A40),MONTH($A40),1))</f>
        <v/>
      </c>
      <c r="L40" s="13">
        <f>IF($A40="","",$A40-WEEKDAY($A40,1)+1)</f>
        <v/>
      </c>
      <c r="M40" s="14">
        <f>IF($A40="","",IF(AND($K40='السجل الشهري'!$B$4,$B40='السجل الشهري'!$B$5),ROW(),""))</f>
        <v/>
      </c>
    </row>
    <row r="41">
      <c r="A41" s="5" t="n">
        <v>46284</v>
      </c>
      <c r="B41" s="4" t="inlineStr">
        <is>
          <t>أوتوكلاف 1 - الرئيسي</t>
        </is>
      </c>
      <c r="C41" s="6" t="n">
        <v>1201</v>
      </c>
      <c r="D41" s="4" t="inlineStr">
        <is>
          <t>أدوات الفحص</t>
        </is>
      </c>
      <c r="E41" s="6" t="n">
        <v>134</v>
      </c>
      <c r="F41" s="6" t="n">
        <v>4</v>
      </c>
      <c r="G41" s="4" t="inlineStr">
        <is>
          <t>نعم</t>
        </is>
      </c>
      <c r="H41" s="4" t="inlineStr">
        <is>
          <t>دينا محمود</t>
        </is>
      </c>
      <c r="I41" s="4" t="n"/>
      <c r="J41" s="4" t="n"/>
      <c r="K41" s="15">
        <f>IF($A41="","",DATE(YEAR($A41),MONTH($A41),1))</f>
        <v/>
      </c>
      <c r="L41" s="13">
        <f>IF($A41="","",$A41-WEEKDAY($A41,1)+1)</f>
        <v/>
      </c>
      <c r="M41" s="14">
        <f>IF($A41="","",IF(AND($K41='السجل الشهري'!$B$4,$B41='السجل الشهري'!$B$5),ROW(),""))</f>
        <v/>
      </c>
    </row>
    <row r="42">
      <c r="A42" s="5" t="n">
        <v>46285</v>
      </c>
      <c r="B42" s="4" t="inlineStr">
        <is>
          <t>أوتوكلاف 1 - الرئيسي</t>
        </is>
      </c>
      <c r="C42" s="6" t="n">
        <v>1202</v>
      </c>
      <c r="D42" s="4" t="inlineStr">
        <is>
          <t>أدوات الفحص</t>
        </is>
      </c>
      <c r="E42" s="6" t="n">
        <v>134</v>
      </c>
      <c r="F42" s="6" t="n">
        <v>5</v>
      </c>
      <c r="G42" s="4" t="inlineStr">
        <is>
          <t>نعم</t>
        </is>
      </c>
      <c r="H42" s="4" t="inlineStr">
        <is>
          <t>عمر حسن</t>
        </is>
      </c>
      <c r="I42" s="4" t="inlineStr">
        <is>
          <t>ناجح</t>
        </is>
      </c>
      <c r="J42" s="4" t="n"/>
      <c r="K42" s="15">
        <f>IF($A42="","",DATE(YEAR($A42),MONTH($A42),1))</f>
        <v/>
      </c>
      <c r="L42" s="13">
        <f>IF($A42="","",$A42-WEEKDAY($A42,1)+1)</f>
        <v/>
      </c>
      <c r="M42" s="14">
        <f>IF($A42="","",IF(AND($K42='السجل الشهري'!$B$4,$B42='السجل الشهري'!$B$5),ROW(),""))</f>
        <v/>
      </c>
    </row>
    <row r="43">
      <c r="A43" s="5" t="n">
        <v>46285</v>
      </c>
      <c r="B43" s="4" t="inlineStr">
        <is>
          <t>أوتوكلاف 1 - الرئيسي</t>
        </is>
      </c>
      <c r="C43" s="6" t="n">
        <v>1203</v>
      </c>
      <c r="D43" s="4" t="inlineStr">
        <is>
          <t>أدوات الإجراءات الصغيرة</t>
        </is>
      </c>
      <c r="E43" s="6" t="n">
        <v>134</v>
      </c>
      <c r="F43" s="6" t="n">
        <v>4</v>
      </c>
      <c r="G43" s="4" t="inlineStr">
        <is>
          <t>نعم</t>
        </is>
      </c>
      <c r="H43" s="4" t="inlineStr">
        <is>
          <t>سلمى ناصر</t>
        </is>
      </c>
      <c r="I43" s="4" t="n"/>
      <c r="J43" s="4" t="n"/>
      <c r="K43" s="15">
        <f>IF($A43="","",DATE(YEAR($A43),MONTH($A43),1))</f>
        <v/>
      </c>
      <c r="L43" s="13">
        <f>IF($A43="","",$A43-WEEKDAY($A43,1)+1)</f>
        <v/>
      </c>
      <c r="M43" s="14">
        <f>IF($A43="","",IF(AND($K43='السجل الشهري'!$B$4,$B43='السجل الشهري'!$B$5),ROW(),""))</f>
        <v/>
      </c>
    </row>
    <row r="44">
      <c r="A44" s="5" t="n">
        <v>46285</v>
      </c>
      <c r="B44" s="4" t="inlineStr">
        <is>
          <t>أوتوكلاف 2 - الشمال</t>
        </is>
      </c>
      <c r="C44" s="6" t="n">
        <v>661</v>
      </c>
      <c r="D44" s="4" t="inlineStr">
        <is>
          <t>أدوات الفحص</t>
        </is>
      </c>
      <c r="E44" s="6" t="n">
        <v>134</v>
      </c>
      <c r="F44" s="6" t="n">
        <v>5</v>
      </c>
      <c r="G44" s="4" t="inlineStr">
        <is>
          <t>نعم</t>
        </is>
      </c>
      <c r="H44" s="4" t="inlineStr">
        <is>
          <t>يوسف كمال</t>
        </is>
      </c>
      <c r="I44" s="4" t="inlineStr">
        <is>
          <t>ناجح</t>
        </is>
      </c>
      <c r="J44" s="4" t="n"/>
      <c r="K44" s="15">
        <f>IF($A44="","",DATE(YEAR($A44),MONTH($A44),1))</f>
        <v/>
      </c>
      <c r="L44" s="13">
        <f>IF($A44="","",$A44-WEEKDAY($A44,1)+1)</f>
        <v/>
      </c>
      <c r="M44" s="14">
        <f>IF($A44="","",IF(AND($K44='السجل الشهري'!$B$4,$B44='السجل الشهري'!$B$5),ROW(),""))</f>
        <v/>
      </c>
    </row>
    <row r="45">
      <c r="A45" s="5" t="n">
        <v>46286</v>
      </c>
      <c r="B45" s="4" t="inlineStr">
        <is>
          <t>أوتوكلاف 1 - الرئيسي</t>
        </is>
      </c>
      <c r="C45" s="6" t="n">
        <v>1204</v>
      </c>
      <c r="D45" s="4" t="inlineStr">
        <is>
          <t>أدوات الفحص</t>
        </is>
      </c>
      <c r="E45" s="6" t="n">
        <v>121</v>
      </c>
      <c r="F45" s="6" t="n">
        <v>15</v>
      </c>
      <c r="G45" s="4" t="inlineStr">
        <is>
          <t>نعم</t>
        </is>
      </c>
      <c r="H45" s="4" t="inlineStr">
        <is>
          <t>دينا محمود</t>
        </is>
      </c>
      <c r="I45" s="4" t="n"/>
      <c r="J45" s="4" t="n"/>
      <c r="K45" s="15">
        <f>IF($A45="","",DATE(YEAR($A45),MONTH($A45),1))</f>
        <v/>
      </c>
      <c r="L45" s="13">
        <f>IF($A45="","",$A45-WEEKDAY($A45,1)+1)</f>
        <v/>
      </c>
      <c r="M45" s="14">
        <f>IF($A45="","",IF(AND($K45='السجل الشهري'!$B$4,$B45='السجل الشهري'!$B$5),ROW(),""))</f>
        <v/>
      </c>
    </row>
    <row r="46">
      <c r="A46" s="5" t="n">
        <v>46286</v>
      </c>
      <c r="B46" s="4" t="inlineStr">
        <is>
          <t>أوتوكلاف 2 - الشمال</t>
        </is>
      </c>
      <c r="C46" s="6" t="n">
        <v>662</v>
      </c>
      <c r="D46" s="4" t="inlineStr">
        <is>
          <t>أدوات الفحص</t>
        </is>
      </c>
      <c r="E46" s="6" t="n">
        <v>134</v>
      </c>
      <c r="F46" s="6" t="n">
        <v>5</v>
      </c>
      <c r="G46" s="4" t="inlineStr">
        <is>
          <t>نعم</t>
        </is>
      </c>
      <c r="H46" s="4" t="inlineStr">
        <is>
          <t>ياسمين علي</t>
        </is>
      </c>
      <c r="I46" s="4" t="n"/>
      <c r="J46" s="4" t="n"/>
      <c r="K46" s="15">
        <f>IF($A46="","",DATE(YEAR($A46),MONTH($A46),1))</f>
        <v/>
      </c>
      <c r="L46" s="13">
        <f>IF($A46="","",$A46-WEEKDAY($A46,1)+1)</f>
        <v/>
      </c>
      <c r="M46" s="14">
        <f>IF($A46="","",IF(AND($K46='السجل الشهري'!$B$4,$B46='السجل الشهري'!$B$5),ROW(),""))</f>
        <v/>
      </c>
    </row>
    <row r="47">
      <c r="A47" s="5" t="n">
        <v>46286</v>
      </c>
      <c r="B47" s="4" t="inlineStr">
        <is>
          <t>أوتوكلاف 2 - الشمال</t>
        </is>
      </c>
      <c r="C47" s="6" t="n">
        <v>663</v>
      </c>
      <c r="D47" s="4" t="inlineStr">
        <is>
          <t>مقابض ورؤوس الليزر</t>
        </is>
      </c>
      <c r="E47" s="6" t="n">
        <v>121</v>
      </c>
      <c r="F47" s="6" t="n">
        <v>20</v>
      </c>
      <c r="G47" s="4" t="inlineStr">
        <is>
          <t>نعم</t>
        </is>
      </c>
      <c r="H47" s="4" t="inlineStr">
        <is>
          <t>ياسمين علي</t>
        </is>
      </c>
      <c r="I47" s="4" t="n"/>
      <c r="J47" s="4" t="n"/>
      <c r="K47" s="15">
        <f>IF($A47="","",DATE(YEAR($A47),MONTH($A47),1))</f>
        <v/>
      </c>
      <c r="L47" s="13">
        <f>IF($A47="","",$A47-WEEKDAY($A47,1)+1)</f>
        <v/>
      </c>
      <c r="M47" s="14">
        <f>IF($A47="","",IF(AND($K47='السجل الشهري'!$B$4,$B47='السجل الشهري'!$B$5),ROW(),""))</f>
        <v/>
      </c>
    </row>
    <row r="48">
      <c r="A48" s="5" t="n">
        <v>46287</v>
      </c>
      <c r="B48" s="4" t="inlineStr">
        <is>
          <t>أوتوكلاف 1 - الرئيسي</t>
        </is>
      </c>
      <c r="C48" s="6" t="n">
        <v>1205</v>
      </c>
      <c r="D48" s="4" t="inlineStr">
        <is>
          <t>أدوات الغيار والقطب</t>
        </is>
      </c>
      <c r="E48" s="6" t="n">
        <v>134</v>
      </c>
      <c r="F48" s="6" t="n">
        <v>5</v>
      </c>
      <c r="G48" s="4" t="inlineStr">
        <is>
          <t>نعم</t>
        </is>
      </c>
      <c r="H48" s="4" t="inlineStr">
        <is>
          <t>عمر حسن</t>
        </is>
      </c>
      <c r="I48" s="4" t="n"/>
      <c r="J48" s="4" t="n"/>
      <c r="K48" s="15">
        <f>IF($A48="","",DATE(YEAR($A48),MONTH($A48),1))</f>
        <v/>
      </c>
      <c r="L48" s="13">
        <f>IF($A48="","",$A48-WEEKDAY($A48,1)+1)</f>
        <v/>
      </c>
      <c r="M48" s="14">
        <f>IF($A48="","",IF(AND($K48='السجل الشهري'!$B$4,$B48='السجل الشهري'!$B$5),ROW(),""))</f>
        <v/>
      </c>
    </row>
    <row r="49">
      <c r="A49" s="5" t="n">
        <v>46287</v>
      </c>
      <c r="B49" s="4" t="inlineStr">
        <is>
          <t>أوتوكلاف 2 - الشمال</t>
        </is>
      </c>
      <c r="C49" s="6" t="n">
        <v>664</v>
      </c>
      <c r="D49" s="4" t="inlineStr">
        <is>
          <t>أطقم الحقن والفيلر</t>
        </is>
      </c>
      <c r="E49" s="6" t="n">
        <v>121</v>
      </c>
      <c r="F49" s="6" t="n">
        <v>15</v>
      </c>
      <c r="G49" s="4" t="inlineStr">
        <is>
          <t>نعم</t>
        </is>
      </c>
      <c r="H49" s="4" t="inlineStr">
        <is>
          <t>يوسف كمال</t>
        </is>
      </c>
      <c r="I49" s="4" t="n"/>
      <c r="J49" s="4" t="n"/>
      <c r="K49" s="15">
        <f>IF($A49="","",DATE(YEAR($A49),MONTH($A49),1))</f>
        <v/>
      </c>
      <c r="L49" s="13">
        <f>IF($A49="","",$A49-WEEKDAY($A49,1)+1)</f>
        <v/>
      </c>
      <c r="M49" s="14">
        <f>IF($A49="","",IF(AND($K49='السجل الشهري'!$B$4,$B49='السجل الشهري'!$B$5),ROW(),""))</f>
        <v/>
      </c>
    </row>
    <row r="50">
      <c r="A50" s="5" t="n">
        <v>46288</v>
      </c>
      <c r="B50" s="4" t="inlineStr">
        <is>
          <t>أوتوكلاف 1 - الرئيسي</t>
        </is>
      </c>
      <c r="C50" s="6" t="n">
        <v>1206</v>
      </c>
      <c r="D50" s="4" t="inlineStr">
        <is>
          <t>أدوات الفحص</t>
        </is>
      </c>
      <c r="E50" s="6" t="n">
        <v>134</v>
      </c>
      <c r="F50" s="6" t="n">
        <v>5</v>
      </c>
      <c r="G50" s="4" t="inlineStr">
        <is>
          <t>نعم</t>
        </is>
      </c>
      <c r="H50" s="4" t="inlineStr">
        <is>
          <t>عمر حسن</t>
        </is>
      </c>
      <c r="I50" s="4" t="n"/>
      <c r="J50" s="4" t="n"/>
      <c r="K50" s="15">
        <f>IF($A50="","",DATE(YEAR($A50),MONTH($A50),1))</f>
        <v/>
      </c>
      <c r="L50" s="13">
        <f>IF($A50="","",$A50-WEEKDAY($A50,1)+1)</f>
        <v/>
      </c>
      <c r="M50" s="14">
        <f>IF($A50="","",IF(AND($K50='السجل الشهري'!$B$4,$B50='السجل الشهري'!$B$5),ROW(),""))</f>
        <v/>
      </c>
    </row>
    <row r="51">
      <c r="A51" s="5" t="n">
        <v>46288</v>
      </c>
      <c r="B51" s="4" t="inlineStr">
        <is>
          <t>أوتوكلاف 2 - الشمال</t>
        </is>
      </c>
      <c r="C51" s="6" t="n">
        <v>665</v>
      </c>
      <c r="D51" s="4" t="inlineStr">
        <is>
          <t>أدوات الإجراءات الصغيرة</t>
        </is>
      </c>
      <c r="E51" s="6" t="n">
        <v>134</v>
      </c>
      <c r="F51" s="6" t="n">
        <v>5</v>
      </c>
      <c r="G51" s="4" t="inlineStr">
        <is>
          <t>نعم</t>
        </is>
      </c>
      <c r="H51" s="4" t="inlineStr">
        <is>
          <t>ياسمين علي</t>
        </is>
      </c>
      <c r="I51" s="4" t="n"/>
      <c r="J51" s="4" t="n"/>
      <c r="K51" s="15">
        <f>IF($A51="","",DATE(YEAR($A51),MONTH($A51),1))</f>
        <v/>
      </c>
      <c r="L51" s="13">
        <f>IF($A51="","",$A51-WEEKDAY($A51,1)+1)</f>
        <v/>
      </c>
      <c r="M51" s="14">
        <f>IF($A51="","",IF(AND($K51='السجل الشهري'!$B$4,$B51='السجل الشهري'!$B$5),ROW(),""))</f>
        <v/>
      </c>
    </row>
    <row r="52">
      <c r="A52" s="5" t="n">
        <v>46289</v>
      </c>
      <c r="B52" s="4" t="inlineStr">
        <is>
          <t>أوتوكلاف 1 - الرئيسي</t>
        </is>
      </c>
      <c r="C52" s="6" t="n">
        <v>1207</v>
      </c>
      <c r="D52" s="4" t="inlineStr">
        <is>
          <t>أطقم الحقن والفيلر</t>
        </is>
      </c>
      <c r="E52" s="6" t="n">
        <v>134</v>
      </c>
      <c r="F52" s="6" t="n">
        <v>5</v>
      </c>
      <c r="G52" s="4" t="inlineStr">
        <is>
          <t>نعم</t>
        </is>
      </c>
      <c r="H52" s="4" t="inlineStr">
        <is>
          <t>دينا محمود</t>
        </is>
      </c>
      <c r="I52" s="4" t="n"/>
      <c r="J52" s="4" t="n"/>
      <c r="K52" s="15">
        <f>IF($A52="","",DATE(YEAR($A52),MONTH($A52),1))</f>
        <v/>
      </c>
      <c r="L52" s="13">
        <f>IF($A52="","",$A52-WEEKDAY($A52,1)+1)</f>
        <v/>
      </c>
      <c r="M52" s="14">
        <f>IF($A52="","",IF(AND($K52='السجل الشهري'!$B$4,$B52='السجل الشهري'!$B$5),ROW(),""))</f>
        <v/>
      </c>
    </row>
    <row r="53">
      <c r="A53" s="5" t="n">
        <v>46289</v>
      </c>
      <c r="B53" s="4" t="inlineStr">
        <is>
          <t>أوتوكلاف 2 - الشمال</t>
        </is>
      </c>
      <c r="C53" s="6" t="n">
        <v>666</v>
      </c>
      <c r="D53" s="4" t="inlineStr">
        <is>
          <t>أدوات الفحص</t>
        </is>
      </c>
      <c r="E53" s="6" t="n">
        <v>134</v>
      </c>
      <c r="F53" s="6" t="n">
        <v>4</v>
      </c>
      <c r="G53" s="4" t="inlineStr">
        <is>
          <t>نعم</t>
        </is>
      </c>
      <c r="H53" s="4" t="inlineStr">
        <is>
          <t>يوسف كمال</t>
        </is>
      </c>
      <c r="I53" s="4" t="n"/>
      <c r="J53" s="4" t="n"/>
      <c r="K53" s="15">
        <f>IF($A53="","",DATE(YEAR($A53),MONTH($A53),1))</f>
        <v/>
      </c>
      <c r="L53" s="13">
        <f>IF($A53="","",$A53-WEEKDAY($A53,1)+1)</f>
        <v/>
      </c>
      <c r="M53" s="14">
        <f>IF($A53="","",IF(AND($K53='السجل الشهري'!$B$4,$B53='السجل الشهري'!$B$5),ROW(),""))</f>
        <v/>
      </c>
    </row>
    <row r="54">
      <c r="A54" s="5" t="n">
        <v>46291</v>
      </c>
      <c r="B54" s="4" t="inlineStr">
        <is>
          <t>أوتوكلاف 1 - الرئيسي</t>
        </is>
      </c>
      <c r="C54" s="6" t="n">
        <v>1208</v>
      </c>
      <c r="D54" s="4" t="inlineStr">
        <is>
          <t>أدوات الفحص</t>
        </is>
      </c>
      <c r="E54" s="6" t="n">
        <v>134</v>
      </c>
      <c r="F54" s="6" t="n">
        <v>5</v>
      </c>
      <c r="G54" s="4" t="inlineStr">
        <is>
          <t>نعم</t>
        </is>
      </c>
      <c r="H54" s="4" t="inlineStr">
        <is>
          <t>دينا محمود</t>
        </is>
      </c>
      <c r="I54" s="4" t="n"/>
      <c r="J54" s="4" t="n"/>
      <c r="K54" s="15">
        <f>IF($A54="","",DATE(YEAR($A54),MONTH($A54),1))</f>
        <v/>
      </c>
      <c r="L54" s="13">
        <f>IF($A54="","",$A54-WEEKDAY($A54,1)+1)</f>
        <v/>
      </c>
      <c r="M54" s="14">
        <f>IF($A54="","",IF(AND($K54='السجل الشهري'!$B$4,$B54='السجل الشهري'!$B$5),ROW(),""))</f>
        <v/>
      </c>
    </row>
    <row r="55">
      <c r="A55" s="5" t="n">
        <v>46291</v>
      </c>
      <c r="B55" s="4" t="inlineStr">
        <is>
          <t>أوتوكلاف 1 - الرئيسي</t>
        </is>
      </c>
      <c r="C55" s="6" t="n">
        <v>1209</v>
      </c>
      <c r="D55" s="4" t="inlineStr">
        <is>
          <t>أدوات الإجراءات الصغيرة</t>
        </is>
      </c>
      <c r="E55" s="6" t="n">
        <v>134</v>
      </c>
      <c r="F55" s="6" t="n">
        <v>5</v>
      </c>
      <c r="G55" s="4" t="inlineStr">
        <is>
          <t>نعم</t>
        </is>
      </c>
      <c r="H55" s="4" t="inlineStr">
        <is>
          <t>سلمى ناصر</t>
        </is>
      </c>
      <c r="I55" s="4" t="n"/>
      <c r="J55" s="4" t="n"/>
      <c r="K55" s="15">
        <f>IF($A55="","",DATE(YEAR($A55),MONTH($A55),1))</f>
        <v/>
      </c>
      <c r="L55" s="13">
        <f>IF($A55="","",$A55-WEEKDAY($A55,1)+1)</f>
        <v/>
      </c>
      <c r="M55" s="14">
        <f>IF($A55="","",IF(AND($K55='السجل الشهري'!$B$4,$B55='السجل الشهري'!$B$5),ROW(),""))</f>
        <v/>
      </c>
    </row>
    <row r="56">
      <c r="A56" s="5" t="n">
        <v>46292</v>
      </c>
      <c r="B56" s="4" t="inlineStr">
        <is>
          <t>أوتوكلاف 1 - الرئيسي</t>
        </is>
      </c>
      <c r="C56" s="6" t="n">
        <v>1210</v>
      </c>
      <c r="D56" s="4" t="inlineStr">
        <is>
          <t>أدوات الإجراءات الصغيرة</t>
        </is>
      </c>
      <c r="E56" s="6" t="n">
        <v>134</v>
      </c>
      <c r="F56" s="6" t="n">
        <v>5</v>
      </c>
      <c r="G56" s="4" t="inlineStr">
        <is>
          <t>نعم</t>
        </is>
      </c>
      <c r="H56" s="4" t="inlineStr">
        <is>
          <t>سلمى ناصر</t>
        </is>
      </c>
      <c r="I56" s="4" t="inlineStr">
        <is>
          <t>ناجح</t>
        </is>
      </c>
      <c r="J56" s="4" t="n"/>
      <c r="K56" s="15">
        <f>IF($A56="","",DATE(YEAR($A56),MONTH($A56),1))</f>
        <v/>
      </c>
      <c r="L56" s="13">
        <f>IF($A56="","",$A56-WEEKDAY($A56,1)+1)</f>
        <v/>
      </c>
      <c r="M56" s="14">
        <f>IF($A56="","",IF(AND($K56='السجل الشهري'!$B$4,$B56='السجل الشهري'!$B$5),ROW(),""))</f>
        <v/>
      </c>
    </row>
    <row r="57">
      <c r="A57" s="5" t="n">
        <v>46292</v>
      </c>
      <c r="B57" s="4" t="inlineStr">
        <is>
          <t>أوتوكلاف 1 - الرئيسي</t>
        </is>
      </c>
      <c r="C57" s="6" t="n">
        <v>1211</v>
      </c>
      <c r="D57" s="4" t="inlineStr">
        <is>
          <t>أدوات الإجراءات الصغيرة</t>
        </is>
      </c>
      <c r="E57" s="6" t="n">
        <v>134</v>
      </c>
      <c r="F57" s="6" t="n">
        <v>5</v>
      </c>
      <c r="G57" s="4" t="inlineStr">
        <is>
          <t>نعم</t>
        </is>
      </c>
      <c r="H57" s="4" t="inlineStr">
        <is>
          <t>دينا محمود</t>
        </is>
      </c>
      <c r="I57" s="4" t="n"/>
      <c r="J57" s="4" t="n"/>
      <c r="K57" s="15">
        <f>IF($A57="","",DATE(YEAR($A57),MONTH($A57),1))</f>
        <v/>
      </c>
      <c r="L57" s="13">
        <f>IF($A57="","",$A57-WEEKDAY($A57,1)+1)</f>
        <v/>
      </c>
      <c r="M57" s="14">
        <f>IF($A57="","",IF(AND($K57='السجل الشهري'!$B$4,$B57='السجل الشهري'!$B$5),ROW(),""))</f>
        <v/>
      </c>
    </row>
    <row r="58">
      <c r="A58" s="5" t="n">
        <v>46292</v>
      </c>
      <c r="B58" s="4" t="inlineStr">
        <is>
          <t>أوتوكلاف 2 - الشمال</t>
        </is>
      </c>
      <c r="C58" s="6" t="n">
        <v>667</v>
      </c>
      <c r="D58" s="4" t="inlineStr">
        <is>
          <t>أدوات الإجراءات الصغيرة</t>
        </is>
      </c>
      <c r="E58" s="6" t="n">
        <v>134</v>
      </c>
      <c r="F58" s="6" t="n">
        <v>5</v>
      </c>
      <c r="G58" s="4" t="inlineStr">
        <is>
          <t>نعم</t>
        </is>
      </c>
      <c r="H58" s="4" t="inlineStr">
        <is>
          <t>يوسف كمال</t>
        </is>
      </c>
      <c r="I58" s="4" t="inlineStr">
        <is>
          <t>ناجح</t>
        </is>
      </c>
      <c r="J58" s="4" t="n"/>
      <c r="K58" s="15">
        <f>IF($A58="","",DATE(YEAR($A58),MONTH($A58),1))</f>
        <v/>
      </c>
      <c r="L58" s="13">
        <f>IF($A58="","",$A58-WEEKDAY($A58,1)+1)</f>
        <v/>
      </c>
      <c r="M58" s="14">
        <f>IF($A58="","",IF(AND($K58='السجل الشهري'!$B$4,$B58='السجل الشهري'!$B$5),ROW(),""))</f>
        <v/>
      </c>
    </row>
    <row r="59">
      <c r="A59" s="5" t="n"/>
      <c r="B59" s="4" t="n"/>
      <c r="C59" s="6" t="n"/>
      <c r="D59" s="4" t="n"/>
      <c r="E59" s="6" t="n"/>
      <c r="F59" s="6" t="n"/>
      <c r="G59" s="4" t="n"/>
      <c r="H59" s="4" t="n"/>
      <c r="I59" s="4" t="n"/>
      <c r="J59" s="4" t="n"/>
      <c r="K59" s="15">
        <f>IF($A59="","",DATE(YEAR($A59),MONTH($A59),1))</f>
        <v/>
      </c>
      <c r="L59" s="13">
        <f>IF($A59="","",$A59-WEEKDAY($A59,1)+1)</f>
        <v/>
      </c>
      <c r="M59" s="14">
        <f>IF($A59="","",IF(AND($K59='السجل الشهري'!$B$4,$B59='السجل الشهري'!$B$5),ROW(),""))</f>
        <v/>
      </c>
    </row>
    <row r="60">
      <c r="A60" s="5" t="n"/>
      <c r="B60" s="4" t="n"/>
      <c r="C60" s="6" t="n"/>
      <c r="D60" s="4" t="n"/>
      <c r="E60" s="6" t="n"/>
      <c r="F60" s="6" t="n"/>
      <c r="G60" s="4" t="n"/>
      <c r="H60" s="4" t="n"/>
      <c r="I60" s="4" t="n"/>
      <c r="J60" s="4" t="n"/>
      <c r="K60" s="15">
        <f>IF($A60="","",DATE(YEAR($A60),MONTH($A60),1))</f>
        <v/>
      </c>
      <c r="L60" s="13">
        <f>IF($A60="","",$A60-WEEKDAY($A60,1)+1)</f>
        <v/>
      </c>
      <c r="M60" s="14">
        <f>IF($A60="","",IF(AND($K60='السجل الشهري'!$B$4,$B60='السجل الشهري'!$B$5),ROW(),""))</f>
        <v/>
      </c>
    </row>
    <row r="61">
      <c r="A61" s="5" t="n"/>
      <c r="B61" s="4" t="n"/>
      <c r="C61" s="6" t="n"/>
      <c r="D61" s="4" t="n"/>
      <c r="E61" s="6" t="n"/>
      <c r="F61" s="6" t="n"/>
      <c r="G61" s="4" t="n"/>
      <c r="H61" s="4" t="n"/>
      <c r="I61" s="4" t="n"/>
      <c r="J61" s="4" t="n"/>
      <c r="K61" s="15">
        <f>IF($A61="","",DATE(YEAR($A61),MONTH($A61),1))</f>
        <v/>
      </c>
      <c r="L61" s="13">
        <f>IF($A61="","",$A61-WEEKDAY($A61,1)+1)</f>
        <v/>
      </c>
      <c r="M61" s="14">
        <f>IF($A61="","",IF(AND($K61='السجل الشهري'!$B$4,$B61='السجل الشهري'!$B$5),ROW(),""))</f>
        <v/>
      </c>
    </row>
    <row r="62">
      <c r="A62" s="5" t="n"/>
      <c r="B62" s="4" t="n"/>
      <c r="C62" s="6" t="n"/>
      <c r="D62" s="4" t="n"/>
      <c r="E62" s="6" t="n"/>
      <c r="F62" s="6" t="n"/>
      <c r="G62" s="4" t="n"/>
      <c r="H62" s="4" t="n"/>
      <c r="I62" s="4" t="n"/>
      <c r="J62" s="4" t="n"/>
      <c r="K62" s="15">
        <f>IF($A62="","",DATE(YEAR($A62),MONTH($A62),1))</f>
        <v/>
      </c>
      <c r="L62" s="13">
        <f>IF($A62="","",$A62-WEEKDAY($A62,1)+1)</f>
        <v/>
      </c>
      <c r="M62" s="14">
        <f>IF($A62="","",IF(AND($K62='السجل الشهري'!$B$4,$B62='السجل الشهري'!$B$5),ROW(),""))</f>
        <v/>
      </c>
    </row>
    <row r="63">
      <c r="A63" s="5" t="n"/>
      <c r="B63" s="4" t="n"/>
      <c r="C63" s="6" t="n"/>
      <c r="D63" s="4" t="n"/>
      <c r="E63" s="6" t="n"/>
      <c r="F63" s="6" t="n"/>
      <c r="G63" s="4" t="n"/>
      <c r="H63" s="4" t="n"/>
      <c r="I63" s="4" t="n"/>
      <c r="J63" s="4" t="n"/>
      <c r="K63" s="15">
        <f>IF($A63="","",DATE(YEAR($A63),MONTH($A63),1))</f>
        <v/>
      </c>
      <c r="L63" s="13">
        <f>IF($A63="","",$A63-WEEKDAY($A63,1)+1)</f>
        <v/>
      </c>
      <c r="M63" s="14">
        <f>IF($A63="","",IF(AND($K63='السجل الشهري'!$B$4,$B63='السجل الشهري'!$B$5),ROW(),""))</f>
        <v/>
      </c>
    </row>
    <row r="64">
      <c r="A64" s="5" t="n"/>
      <c r="B64" s="4" t="n"/>
      <c r="C64" s="6" t="n"/>
      <c r="D64" s="4" t="n"/>
      <c r="E64" s="6" t="n"/>
      <c r="F64" s="6" t="n"/>
      <c r="G64" s="4" t="n"/>
      <c r="H64" s="4" t="n"/>
      <c r="I64" s="4" t="n"/>
      <c r="J64" s="4" t="n"/>
      <c r="K64" s="15">
        <f>IF($A64="","",DATE(YEAR($A64),MONTH($A64),1))</f>
        <v/>
      </c>
      <c r="L64" s="13">
        <f>IF($A64="","",$A64-WEEKDAY($A64,1)+1)</f>
        <v/>
      </c>
      <c r="M64" s="14">
        <f>IF($A64="","",IF(AND($K64='السجل الشهري'!$B$4,$B64='السجل الشهري'!$B$5),ROW(),""))</f>
        <v/>
      </c>
    </row>
    <row r="65">
      <c r="A65" s="5" t="n"/>
      <c r="B65" s="4" t="n"/>
      <c r="C65" s="6" t="n"/>
      <c r="D65" s="4" t="n"/>
      <c r="E65" s="6" t="n"/>
      <c r="F65" s="6" t="n"/>
      <c r="G65" s="4" t="n"/>
      <c r="H65" s="4" t="n"/>
      <c r="I65" s="4" t="n"/>
      <c r="J65" s="4" t="n"/>
      <c r="K65" s="15">
        <f>IF($A65="","",DATE(YEAR($A65),MONTH($A65),1))</f>
        <v/>
      </c>
      <c r="L65" s="13">
        <f>IF($A65="","",$A65-WEEKDAY($A65,1)+1)</f>
        <v/>
      </c>
      <c r="M65" s="14">
        <f>IF($A65="","",IF(AND($K65='السجل الشهري'!$B$4,$B65='السجل الشهري'!$B$5),ROW(),""))</f>
        <v/>
      </c>
    </row>
    <row r="66">
      <c r="A66" s="5" t="n"/>
      <c r="B66" s="4" t="n"/>
      <c r="C66" s="6" t="n"/>
      <c r="D66" s="4" t="n"/>
      <c r="E66" s="6" t="n"/>
      <c r="F66" s="6" t="n"/>
      <c r="G66" s="4" t="n"/>
      <c r="H66" s="4" t="n"/>
      <c r="I66" s="4" t="n"/>
      <c r="J66" s="4" t="n"/>
      <c r="K66" s="15">
        <f>IF($A66="","",DATE(YEAR($A66),MONTH($A66),1))</f>
        <v/>
      </c>
      <c r="L66" s="13">
        <f>IF($A66="","",$A66-WEEKDAY($A66,1)+1)</f>
        <v/>
      </c>
      <c r="M66" s="14">
        <f>IF($A66="","",IF(AND($K66='السجل الشهري'!$B$4,$B66='السجل الشهري'!$B$5),ROW(),""))</f>
        <v/>
      </c>
    </row>
    <row r="67">
      <c r="A67" s="5" t="n"/>
      <c r="B67" s="4" t="n"/>
      <c r="C67" s="6" t="n"/>
      <c r="D67" s="4" t="n"/>
      <c r="E67" s="6" t="n"/>
      <c r="F67" s="6" t="n"/>
      <c r="G67" s="4" t="n"/>
      <c r="H67" s="4" t="n"/>
      <c r="I67" s="4" t="n"/>
      <c r="J67" s="4" t="n"/>
      <c r="K67" s="15">
        <f>IF($A67="","",DATE(YEAR($A67),MONTH($A67),1))</f>
        <v/>
      </c>
      <c r="L67" s="13">
        <f>IF($A67="","",$A67-WEEKDAY($A67,1)+1)</f>
        <v/>
      </c>
      <c r="M67" s="14">
        <f>IF($A67="","",IF(AND($K67='السجل الشهري'!$B$4,$B67='السجل الشهري'!$B$5),ROW(),""))</f>
        <v/>
      </c>
    </row>
    <row r="68">
      <c r="A68" s="5" t="n"/>
      <c r="B68" s="4" t="n"/>
      <c r="C68" s="6" t="n"/>
      <c r="D68" s="4" t="n"/>
      <c r="E68" s="6" t="n"/>
      <c r="F68" s="6" t="n"/>
      <c r="G68" s="4" t="n"/>
      <c r="H68" s="4" t="n"/>
      <c r="I68" s="4" t="n"/>
      <c r="J68" s="4" t="n"/>
      <c r="K68" s="15">
        <f>IF($A68="","",DATE(YEAR($A68),MONTH($A68),1))</f>
        <v/>
      </c>
      <c r="L68" s="13">
        <f>IF($A68="","",$A68-WEEKDAY($A68,1)+1)</f>
        <v/>
      </c>
      <c r="M68" s="14">
        <f>IF($A68="","",IF(AND($K68='السجل الشهري'!$B$4,$B68='السجل الشهري'!$B$5),ROW(),""))</f>
        <v/>
      </c>
    </row>
    <row r="69">
      <c r="A69" s="5" t="n"/>
      <c r="B69" s="4" t="n"/>
      <c r="C69" s="6" t="n"/>
      <c r="D69" s="4" t="n"/>
      <c r="E69" s="6" t="n"/>
      <c r="F69" s="6" t="n"/>
      <c r="G69" s="4" t="n"/>
      <c r="H69" s="4" t="n"/>
      <c r="I69" s="4" t="n"/>
      <c r="J69" s="4" t="n"/>
      <c r="K69" s="15">
        <f>IF($A69="","",DATE(YEAR($A69),MONTH($A69),1))</f>
        <v/>
      </c>
      <c r="L69" s="13">
        <f>IF($A69="","",$A69-WEEKDAY($A69,1)+1)</f>
        <v/>
      </c>
      <c r="M69" s="14">
        <f>IF($A69="","",IF(AND($K69='السجل الشهري'!$B$4,$B69='السجل الشهري'!$B$5),ROW(),""))</f>
        <v/>
      </c>
    </row>
    <row r="70">
      <c r="A70" s="5" t="n"/>
      <c r="B70" s="4" t="n"/>
      <c r="C70" s="6" t="n"/>
      <c r="D70" s="4" t="n"/>
      <c r="E70" s="6" t="n"/>
      <c r="F70" s="6" t="n"/>
      <c r="G70" s="4" t="n"/>
      <c r="H70" s="4" t="n"/>
      <c r="I70" s="4" t="n"/>
      <c r="J70" s="4" t="n"/>
      <c r="K70" s="15">
        <f>IF($A70="","",DATE(YEAR($A70),MONTH($A70),1))</f>
        <v/>
      </c>
      <c r="L70" s="13">
        <f>IF($A70="","",$A70-WEEKDAY($A70,1)+1)</f>
        <v/>
      </c>
      <c r="M70" s="14">
        <f>IF($A70="","",IF(AND($K70='السجل الشهري'!$B$4,$B70='السجل الشهري'!$B$5),ROW(),""))</f>
        <v/>
      </c>
    </row>
    <row r="71">
      <c r="A71" s="5" t="n"/>
      <c r="B71" s="4" t="n"/>
      <c r="C71" s="6" t="n"/>
      <c r="D71" s="4" t="n"/>
      <c r="E71" s="6" t="n"/>
      <c r="F71" s="6" t="n"/>
      <c r="G71" s="4" t="n"/>
      <c r="H71" s="4" t="n"/>
      <c r="I71" s="4" t="n"/>
      <c r="J71" s="4" t="n"/>
      <c r="K71" s="15">
        <f>IF($A71="","",DATE(YEAR($A71),MONTH($A71),1))</f>
        <v/>
      </c>
      <c r="L71" s="13">
        <f>IF($A71="","",$A71-WEEKDAY($A71,1)+1)</f>
        <v/>
      </c>
      <c r="M71" s="14">
        <f>IF($A71="","",IF(AND($K71='السجل الشهري'!$B$4,$B71='السجل الشهري'!$B$5),ROW(),""))</f>
        <v/>
      </c>
    </row>
    <row r="72">
      <c r="A72" s="5" t="n"/>
      <c r="B72" s="4" t="n"/>
      <c r="C72" s="6" t="n"/>
      <c r="D72" s="4" t="n"/>
      <c r="E72" s="6" t="n"/>
      <c r="F72" s="6" t="n"/>
      <c r="G72" s="4" t="n"/>
      <c r="H72" s="4" t="n"/>
      <c r="I72" s="4" t="n"/>
      <c r="J72" s="4" t="n"/>
      <c r="K72" s="15">
        <f>IF($A72="","",DATE(YEAR($A72),MONTH($A72),1))</f>
        <v/>
      </c>
      <c r="L72" s="13">
        <f>IF($A72="","",$A72-WEEKDAY($A72,1)+1)</f>
        <v/>
      </c>
      <c r="M72" s="14">
        <f>IF($A72="","",IF(AND($K72='السجل الشهري'!$B$4,$B72='السجل الشهري'!$B$5),ROW(),""))</f>
        <v/>
      </c>
    </row>
    <row r="73">
      <c r="A73" s="5" t="n"/>
      <c r="B73" s="4" t="n"/>
      <c r="C73" s="6" t="n"/>
      <c r="D73" s="4" t="n"/>
      <c r="E73" s="6" t="n"/>
      <c r="F73" s="6" t="n"/>
      <c r="G73" s="4" t="n"/>
      <c r="H73" s="4" t="n"/>
      <c r="I73" s="4" t="n"/>
      <c r="J73" s="4" t="n"/>
      <c r="K73" s="15">
        <f>IF($A73="","",DATE(YEAR($A73),MONTH($A73),1))</f>
        <v/>
      </c>
      <c r="L73" s="13">
        <f>IF($A73="","",$A73-WEEKDAY($A73,1)+1)</f>
        <v/>
      </c>
      <c r="M73" s="14">
        <f>IF($A73="","",IF(AND($K73='السجل الشهري'!$B$4,$B73='السجل الشهري'!$B$5),ROW(),""))</f>
        <v/>
      </c>
    </row>
    <row r="74">
      <c r="A74" s="5" t="n"/>
      <c r="B74" s="4" t="n"/>
      <c r="C74" s="6" t="n"/>
      <c r="D74" s="4" t="n"/>
      <c r="E74" s="6" t="n"/>
      <c r="F74" s="6" t="n"/>
      <c r="G74" s="4" t="n"/>
      <c r="H74" s="4" t="n"/>
      <c r="I74" s="4" t="n"/>
      <c r="J74" s="4" t="n"/>
      <c r="K74" s="15">
        <f>IF($A74="","",DATE(YEAR($A74),MONTH($A74),1))</f>
        <v/>
      </c>
      <c r="L74" s="13">
        <f>IF($A74="","",$A74-WEEKDAY($A74,1)+1)</f>
        <v/>
      </c>
      <c r="M74" s="14">
        <f>IF($A74="","",IF(AND($K74='السجل الشهري'!$B$4,$B74='السجل الشهري'!$B$5),ROW(),""))</f>
        <v/>
      </c>
    </row>
    <row r="75">
      <c r="A75" s="5" t="n"/>
      <c r="B75" s="4" t="n"/>
      <c r="C75" s="6" t="n"/>
      <c r="D75" s="4" t="n"/>
      <c r="E75" s="6" t="n"/>
      <c r="F75" s="6" t="n"/>
      <c r="G75" s="4" t="n"/>
      <c r="H75" s="4" t="n"/>
      <c r="I75" s="4" t="n"/>
      <c r="J75" s="4" t="n"/>
      <c r="K75" s="15">
        <f>IF($A75="","",DATE(YEAR($A75),MONTH($A75),1))</f>
        <v/>
      </c>
      <c r="L75" s="13">
        <f>IF($A75="","",$A75-WEEKDAY($A75,1)+1)</f>
        <v/>
      </c>
      <c r="M75" s="14">
        <f>IF($A75="","",IF(AND($K75='السجل الشهري'!$B$4,$B75='السجل الشهري'!$B$5),ROW(),""))</f>
        <v/>
      </c>
    </row>
    <row r="76">
      <c r="A76" s="5" t="n"/>
      <c r="B76" s="4" t="n"/>
      <c r="C76" s="6" t="n"/>
      <c r="D76" s="4" t="n"/>
      <c r="E76" s="6" t="n"/>
      <c r="F76" s="6" t="n"/>
      <c r="G76" s="4" t="n"/>
      <c r="H76" s="4" t="n"/>
      <c r="I76" s="4" t="n"/>
      <c r="J76" s="4" t="n"/>
      <c r="K76" s="15">
        <f>IF($A76="","",DATE(YEAR($A76),MONTH($A76),1))</f>
        <v/>
      </c>
      <c r="L76" s="13">
        <f>IF($A76="","",$A76-WEEKDAY($A76,1)+1)</f>
        <v/>
      </c>
      <c r="M76" s="14">
        <f>IF($A76="","",IF(AND($K76='السجل الشهري'!$B$4,$B76='السجل الشهري'!$B$5),ROW(),""))</f>
        <v/>
      </c>
    </row>
    <row r="77">
      <c r="A77" s="5" t="n"/>
      <c r="B77" s="4" t="n"/>
      <c r="C77" s="6" t="n"/>
      <c r="D77" s="4" t="n"/>
      <c r="E77" s="6" t="n"/>
      <c r="F77" s="6" t="n"/>
      <c r="G77" s="4" t="n"/>
      <c r="H77" s="4" t="n"/>
      <c r="I77" s="4" t="n"/>
      <c r="J77" s="4" t="n"/>
      <c r="K77" s="15">
        <f>IF($A77="","",DATE(YEAR($A77),MONTH($A77),1))</f>
        <v/>
      </c>
      <c r="L77" s="13">
        <f>IF($A77="","",$A77-WEEKDAY($A77,1)+1)</f>
        <v/>
      </c>
      <c r="M77" s="14">
        <f>IF($A77="","",IF(AND($K77='السجل الشهري'!$B$4,$B77='السجل الشهري'!$B$5),ROW(),""))</f>
        <v/>
      </c>
    </row>
    <row r="78">
      <c r="A78" s="5" t="n"/>
      <c r="B78" s="4" t="n"/>
      <c r="C78" s="6" t="n"/>
      <c r="D78" s="4" t="n"/>
      <c r="E78" s="6" t="n"/>
      <c r="F78" s="6" t="n"/>
      <c r="G78" s="4" t="n"/>
      <c r="H78" s="4" t="n"/>
      <c r="I78" s="4" t="n"/>
      <c r="J78" s="4" t="n"/>
      <c r="K78" s="15">
        <f>IF($A78="","",DATE(YEAR($A78),MONTH($A78),1))</f>
        <v/>
      </c>
      <c r="L78" s="13">
        <f>IF($A78="","",$A78-WEEKDAY($A78,1)+1)</f>
        <v/>
      </c>
      <c r="M78" s="14">
        <f>IF($A78="","",IF(AND($K78='السجل الشهري'!$B$4,$B78='السجل الشهري'!$B$5),ROW(),""))</f>
        <v/>
      </c>
    </row>
    <row r="79">
      <c r="A79" s="5" t="n"/>
      <c r="B79" s="4" t="n"/>
      <c r="C79" s="6" t="n"/>
      <c r="D79" s="4" t="n"/>
      <c r="E79" s="6" t="n"/>
      <c r="F79" s="6" t="n"/>
      <c r="G79" s="4" t="n"/>
      <c r="H79" s="4" t="n"/>
      <c r="I79" s="4" t="n"/>
      <c r="J79" s="4" t="n"/>
      <c r="K79" s="15">
        <f>IF($A79="","",DATE(YEAR($A79),MONTH($A79),1))</f>
        <v/>
      </c>
      <c r="L79" s="13">
        <f>IF($A79="","",$A79-WEEKDAY($A79,1)+1)</f>
        <v/>
      </c>
      <c r="M79" s="14">
        <f>IF($A79="","",IF(AND($K79='السجل الشهري'!$B$4,$B79='السجل الشهري'!$B$5),ROW(),""))</f>
        <v/>
      </c>
    </row>
    <row r="80">
      <c r="A80" s="5" t="n"/>
      <c r="B80" s="4" t="n"/>
      <c r="C80" s="6" t="n"/>
      <c r="D80" s="4" t="n"/>
      <c r="E80" s="6" t="n"/>
      <c r="F80" s="6" t="n"/>
      <c r="G80" s="4" t="n"/>
      <c r="H80" s="4" t="n"/>
      <c r="I80" s="4" t="n"/>
      <c r="J80" s="4" t="n"/>
      <c r="K80" s="15">
        <f>IF($A80="","",DATE(YEAR($A80),MONTH($A80),1))</f>
        <v/>
      </c>
      <c r="L80" s="13">
        <f>IF($A80="","",$A80-WEEKDAY($A80,1)+1)</f>
        <v/>
      </c>
      <c r="M80" s="14">
        <f>IF($A80="","",IF(AND($K80='السجل الشهري'!$B$4,$B80='السجل الشهري'!$B$5),ROW(),""))</f>
        <v/>
      </c>
    </row>
    <row r="81">
      <c r="A81" s="5" t="n"/>
      <c r="B81" s="4" t="n"/>
      <c r="C81" s="6" t="n"/>
      <c r="D81" s="4" t="n"/>
      <c r="E81" s="6" t="n"/>
      <c r="F81" s="6" t="n"/>
      <c r="G81" s="4" t="n"/>
      <c r="H81" s="4" t="n"/>
      <c r="I81" s="4" t="n"/>
      <c r="J81" s="4" t="n"/>
      <c r="K81" s="15">
        <f>IF($A81="","",DATE(YEAR($A81),MONTH($A81),1))</f>
        <v/>
      </c>
      <c r="L81" s="13">
        <f>IF($A81="","",$A81-WEEKDAY($A81,1)+1)</f>
        <v/>
      </c>
      <c r="M81" s="14">
        <f>IF($A81="","",IF(AND($K81='السجل الشهري'!$B$4,$B81='السجل الشهري'!$B$5),ROW(),""))</f>
        <v/>
      </c>
    </row>
    <row r="82">
      <c r="A82" s="5" t="n"/>
      <c r="B82" s="4" t="n"/>
      <c r="C82" s="6" t="n"/>
      <c r="D82" s="4" t="n"/>
      <c r="E82" s="6" t="n"/>
      <c r="F82" s="6" t="n"/>
      <c r="G82" s="4" t="n"/>
      <c r="H82" s="4" t="n"/>
      <c r="I82" s="4" t="n"/>
      <c r="J82" s="4" t="n"/>
      <c r="K82" s="15">
        <f>IF($A82="","",DATE(YEAR($A82),MONTH($A82),1))</f>
        <v/>
      </c>
      <c r="L82" s="13">
        <f>IF($A82="","",$A82-WEEKDAY($A82,1)+1)</f>
        <v/>
      </c>
      <c r="M82" s="14">
        <f>IF($A82="","",IF(AND($K82='السجل الشهري'!$B$4,$B82='السجل الشهري'!$B$5),ROW(),""))</f>
        <v/>
      </c>
    </row>
    <row r="83">
      <c r="A83" s="5" t="n"/>
      <c r="B83" s="4" t="n"/>
      <c r="C83" s="6" t="n"/>
      <c r="D83" s="4" t="n"/>
      <c r="E83" s="6" t="n"/>
      <c r="F83" s="6" t="n"/>
      <c r="G83" s="4" t="n"/>
      <c r="H83" s="4" t="n"/>
      <c r="I83" s="4" t="n"/>
      <c r="J83" s="4" t="n"/>
      <c r="K83" s="15">
        <f>IF($A83="","",DATE(YEAR($A83),MONTH($A83),1))</f>
        <v/>
      </c>
      <c r="L83" s="13">
        <f>IF($A83="","",$A83-WEEKDAY($A83,1)+1)</f>
        <v/>
      </c>
      <c r="M83" s="14">
        <f>IF($A83="","",IF(AND($K83='السجل الشهري'!$B$4,$B83='السجل الشهري'!$B$5),ROW(),""))</f>
        <v/>
      </c>
    </row>
    <row r="84">
      <c r="A84" s="5" t="n"/>
      <c r="B84" s="4" t="n"/>
      <c r="C84" s="6" t="n"/>
      <c r="D84" s="4" t="n"/>
      <c r="E84" s="6" t="n"/>
      <c r="F84" s="6" t="n"/>
      <c r="G84" s="4" t="n"/>
      <c r="H84" s="4" t="n"/>
      <c r="I84" s="4" t="n"/>
      <c r="J84" s="4" t="n"/>
      <c r="K84" s="15">
        <f>IF($A84="","",DATE(YEAR($A84),MONTH($A84),1))</f>
        <v/>
      </c>
      <c r="L84" s="13">
        <f>IF($A84="","",$A84-WEEKDAY($A84,1)+1)</f>
        <v/>
      </c>
      <c r="M84" s="14">
        <f>IF($A84="","",IF(AND($K84='السجل الشهري'!$B$4,$B84='السجل الشهري'!$B$5),ROW(),""))</f>
        <v/>
      </c>
    </row>
    <row r="85">
      <c r="A85" s="5" t="n"/>
      <c r="B85" s="4" t="n"/>
      <c r="C85" s="6" t="n"/>
      <c r="D85" s="4" t="n"/>
      <c r="E85" s="6" t="n"/>
      <c r="F85" s="6" t="n"/>
      <c r="G85" s="4" t="n"/>
      <c r="H85" s="4" t="n"/>
      <c r="I85" s="4" t="n"/>
      <c r="J85" s="4" t="n"/>
      <c r="K85" s="15">
        <f>IF($A85="","",DATE(YEAR($A85),MONTH($A85),1))</f>
        <v/>
      </c>
      <c r="L85" s="13">
        <f>IF($A85="","",$A85-WEEKDAY($A85,1)+1)</f>
        <v/>
      </c>
      <c r="M85" s="14">
        <f>IF($A85="","",IF(AND($K85='السجل الشهري'!$B$4,$B85='السجل الشهري'!$B$5),ROW(),""))</f>
        <v/>
      </c>
    </row>
    <row r="86">
      <c r="A86" s="5" t="n"/>
      <c r="B86" s="4" t="n"/>
      <c r="C86" s="6" t="n"/>
      <c r="D86" s="4" t="n"/>
      <c r="E86" s="6" t="n"/>
      <c r="F86" s="6" t="n"/>
      <c r="G86" s="4" t="n"/>
      <c r="H86" s="4" t="n"/>
      <c r="I86" s="4" t="n"/>
      <c r="J86" s="4" t="n"/>
      <c r="K86" s="15">
        <f>IF($A86="","",DATE(YEAR($A86),MONTH($A86),1))</f>
        <v/>
      </c>
      <c r="L86" s="13">
        <f>IF($A86="","",$A86-WEEKDAY($A86,1)+1)</f>
        <v/>
      </c>
      <c r="M86" s="14">
        <f>IF($A86="","",IF(AND($K86='السجل الشهري'!$B$4,$B86='السجل الشهري'!$B$5),ROW(),""))</f>
        <v/>
      </c>
    </row>
    <row r="87">
      <c r="A87" s="5" t="n"/>
      <c r="B87" s="4" t="n"/>
      <c r="C87" s="6" t="n"/>
      <c r="D87" s="4" t="n"/>
      <c r="E87" s="6" t="n"/>
      <c r="F87" s="6" t="n"/>
      <c r="G87" s="4" t="n"/>
      <c r="H87" s="4" t="n"/>
      <c r="I87" s="4" t="n"/>
      <c r="J87" s="4" t="n"/>
      <c r="K87" s="15">
        <f>IF($A87="","",DATE(YEAR($A87),MONTH($A87),1))</f>
        <v/>
      </c>
      <c r="L87" s="13">
        <f>IF($A87="","",$A87-WEEKDAY($A87,1)+1)</f>
        <v/>
      </c>
      <c r="M87" s="14">
        <f>IF($A87="","",IF(AND($K87='السجل الشهري'!$B$4,$B87='السجل الشهري'!$B$5),ROW(),""))</f>
        <v/>
      </c>
    </row>
    <row r="88">
      <c r="A88" s="5" t="n"/>
      <c r="B88" s="4" t="n"/>
      <c r="C88" s="6" t="n"/>
      <c r="D88" s="4" t="n"/>
      <c r="E88" s="6" t="n"/>
      <c r="F88" s="6" t="n"/>
      <c r="G88" s="4" t="n"/>
      <c r="H88" s="4" t="n"/>
      <c r="I88" s="4" t="n"/>
      <c r="J88" s="4" t="n"/>
      <c r="K88" s="15">
        <f>IF($A88="","",DATE(YEAR($A88),MONTH($A88),1))</f>
        <v/>
      </c>
      <c r="L88" s="13">
        <f>IF($A88="","",$A88-WEEKDAY($A88,1)+1)</f>
        <v/>
      </c>
      <c r="M88" s="14">
        <f>IF($A88="","",IF(AND($K88='السجل الشهري'!$B$4,$B88='السجل الشهري'!$B$5),ROW(),""))</f>
        <v/>
      </c>
    </row>
    <row r="89">
      <c r="A89" s="5" t="n"/>
      <c r="B89" s="4" t="n"/>
      <c r="C89" s="6" t="n"/>
      <c r="D89" s="4" t="n"/>
      <c r="E89" s="6" t="n"/>
      <c r="F89" s="6" t="n"/>
      <c r="G89" s="4" t="n"/>
      <c r="H89" s="4" t="n"/>
      <c r="I89" s="4" t="n"/>
      <c r="J89" s="4" t="n"/>
      <c r="K89" s="15">
        <f>IF($A89="","",DATE(YEAR($A89),MONTH($A89),1))</f>
        <v/>
      </c>
      <c r="L89" s="13">
        <f>IF($A89="","",$A89-WEEKDAY($A89,1)+1)</f>
        <v/>
      </c>
      <c r="M89" s="14">
        <f>IF($A89="","",IF(AND($K89='السجل الشهري'!$B$4,$B89='السجل الشهري'!$B$5),ROW(),""))</f>
        <v/>
      </c>
    </row>
    <row r="90">
      <c r="A90" s="5" t="n"/>
      <c r="B90" s="4" t="n"/>
      <c r="C90" s="6" t="n"/>
      <c r="D90" s="4" t="n"/>
      <c r="E90" s="6" t="n"/>
      <c r="F90" s="6" t="n"/>
      <c r="G90" s="4" t="n"/>
      <c r="H90" s="4" t="n"/>
      <c r="I90" s="4" t="n"/>
      <c r="J90" s="4" t="n"/>
      <c r="K90" s="15">
        <f>IF($A90="","",DATE(YEAR($A90),MONTH($A90),1))</f>
        <v/>
      </c>
      <c r="L90" s="13">
        <f>IF($A90="","",$A90-WEEKDAY($A90,1)+1)</f>
        <v/>
      </c>
      <c r="M90" s="14">
        <f>IF($A90="","",IF(AND($K90='السجل الشهري'!$B$4,$B90='السجل الشهري'!$B$5),ROW(),""))</f>
        <v/>
      </c>
    </row>
    <row r="91">
      <c r="A91" s="5" t="n"/>
      <c r="B91" s="4" t="n"/>
      <c r="C91" s="6" t="n"/>
      <c r="D91" s="4" t="n"/>
      <c r="E91" s="6" t="n"/>
      <c r="F91" s="6" t="n"/>
      <c r="G91" s="4" t="n"/>
      <c r="H91" s="4" t="n"/>
      <c r="I91" s="4" t="n"/>
      <c r="J91" s="4" t="n"/>
      <c r="K91" s="15">
        <f>IF($A91="","",DATE(YEAR($A91),MONTH($A91),1))</f>
        <v/>
      </c>
      <c r="L91" s="13">
        <f>IF($A91="","",$A91-WEEKDAY($A91,1)+1)</f>
        <v/>
      </c>
      <c r="M91" s="14">
        <f>IF($A91="","",IF(AND($K91='السجل الشهري'!$B$4,$B91='السجل الشهري'!$B$5),ROW(),""))</f>
        <v/>
      </c>
    </row>
    <row r="92">
      <c r="A92" s="5" t="n"/>
      <c r="B92" s="4" t="n"/>
      <c r="C92" s="6" t="n"/>
      <c r="D92" s="4" t="n"/>
      <c r="E92" s="6" t="n"/>
      <c r="F92" s="6" t="n"/>
      <c r="G92" s="4" t="n"/>
      <c r="H92" s="4" t="n"/>
      <c r="I92" s="4" t="n"/>
      <c r="J92" s="4" t="n"/>
      <c r="K92" s="15">
        <f>IF($A92="","",DATE(YEAR($A92),MONTH($A92),1))</f>
        <v/>
      </c>
      <c r="L92" s="13">
        <f>IF($A92="","",$A92-WEEKDAY($A92,1)+1)</f>
        <v/>
      </c>
      <c r="M92" s="14">
        <f>IF($A92="","",IF(AND($K92='السجل الشهري'!$B$4,$B92='السجل الشهري'!$B$5),ROW(),""))</f>
        <v/>
      </c>
    </row>
    <row r="93">
      <c r="A93" s="5" t="n"/>
      <c r="B93" s="4" t="n"/>
      <c r="C93" s="6" t="n"/>
      <c r="D93" s="4" t="n"/>
      <c r="E93" s="6" t="n"/>
      <c r="F93" s="6" t="n"/>
      <c r="G93" s="4" t="n"/>
      <c r="H93" s="4" t="n"/>
      <c r="I93" s="4" t="n"/>
      <c r="J93" s="4" t="n"/>
      <c r="K93" s="15">
        <f>IF($A93="","",DATE(YEAR($A93),MONTH($A93),1))</f>
        <v/>
      </c>
      <c r="L93" s="13">
        <f>IF($A93="","",$A93-WEEKDAY($A93,1)+1)</f>
        <v/>
      </c>
      <c r="M93" s="14">
        <f>IF($A93="","",IF(AND($K93='السجل الشهري'!$B$4,$B93='السجل الشهري'!$B$5),ROW(),""))</f>
        <v/>
      </c>
    </row>
    <row r="94">
      <c r="A94" s="5" t="n"/>
      <c r="B94" s="4" t="n"/>
      <c r="C94" s="6" t="n"/>
      <c r="D94" s="4" t="n"/>
      <c r="E94" s="6" t="n"/>
      <c r="F94" s="6" t="n"/>
      <c r="G94" s="4" t="n"/>
      <c r="H94" s="4" t="n"/>
      <c r="I94" s="4" t="n"/>
      <c r="J94" s="4" t="n"/>
      <c r="K94" s="15">
        <f>IF($A94="","",DATE(YEAR($A94),MONTH($A94),1))</f>
        <v/>
      </c>
      <c r="L94" s="13">
        <f>IF($A94="","",$A94-WEEKDAY($A94,1)+1)</f>
        <v/>
      </c>
      <c r="M94" s="14">
        <f>IF($A94="","",IF(AND($K94='السجل الشهري'!$B$4,$B94='السجل الشهري'!$B$5),ROW(),""))</f>
        <v/>
      </c>
    </row>
    <row r="95">
      <c r="A95" s="5" t="n"/>
      <c r="B95" s="4" t="n"/>
      <c r="C95" s="6" t="n"/>
      <c r="D95" s="4" t="n"/>
      <c r="E95" s="6" t="n"/>
      <c r="F95" s="6" t="n"/>
      <c r="G95" s="4" t="n"/>
      <c r="H95" s="4" t="n"/>
      <c r="I95" s="4" t="n"/>
      <c r="J95" s="4" t="n"/>
      <c r="K95" s="15">
        <f>IF($A95="","",DATE(YEAR($A95),MONTH($A95),1))</f>
        <v/>
      </c>
      <c r="L95" s="13">
        <f>IF($A95="","",$A95-WEEKDAY($A95,1)+1)</f>
        <v/>
      </c>
      <c r="M95" s="14">
        <f>IF($A95="","",IF(AND($K95='السجل الشهري'!$B$4,$B95='السجل الشهري'!$B$5),ROW(),""))</f>
        <v/>
      </c>
    </row>
    <row r="96">
      <c r="A96" s="5" t="n"/>
      <c r="B96" s="4" t="n"/>
      <c r="C96" s="6" t="n"/>
      <c r="D96" s="4" t="n"/>
      <c r="E96" s="6" t="n"/>
      <c r="F96" s="6" t="n"/>
      <c r="G96" s="4" t="n"/>
      <c r="H96" s="4" t="n"/>
      <c r="I96" s="4" t="n"/>
      <c r="J96" s="4" t="n"/>
      <c r="K96" s="15">
        <f>IF($A96="","",DATE(YEAR($A96),MONTH($A96),1))</f>
        <v/>
      </c>
      <c r="L96" s="13">
        <f>IF($A96="","",$A96-WEEKDAY($A96,1)+1)</f>
        <v/>
      </c>
      <c r="M96" s="14">
        <f>IF($A96="","",IF(AND($K96='السجل الشهري'!$B$4,$B96='السجل الشهري'!$B$5),ROW(),""))</f>
        <v/>
      </c>
    </row>
    <row r="97">
      <c r="A97" s="5" t="n"/>
      <c r="B97" s="4" t="n"/>
      <c r="C97" s="6" t="n"/>
      <c r="D97" s="4" t="n"/>
      <c r="E97" s="6" t="n"/>
      <c r="F97" s="6" t="n"/>
      <c r="G97" s="4" t="n"/>
      <c r="H97" s="4" t="n"/>
      <c r="I97" s="4" t="n"/>
      <c r="J97" s="4" t="n"/>
      <c r="K97" s="15">
        <f>IF($A97="","",DATE(YEAR($A97),MONTH($A97),1))</f>
        <v/>
      </c>
      <c r="L97" s="13">
        <f>IF($A97="","",$A97-WEEKDAY($A97,1)+1)</f>
        <v/>
      </c>
      <c r="M97" s="14">
        <f>IF($A97="","",IF(AND($K97='السجل الشهري'!$B$4,$B97='السجل الشهري'!$B$5),ROW(),""))</f>
        <v/>
      </c>
    </row>
    <row r="98">
      <c r="A98" s="5" t="n"/>
      <c r="B98" s="4" t="n"/>
      <c r="C98" s="6" t="n"/>
      <c r="D98" s="4" t="n"/>
      <c r="E98" s="6" t="n"/>
      <c r="F98" s="6" t="n"/>
      <c r="G98" s="4" t="n"/>
      <c r="H98" s="4" t="n"/>
      <c r="I98" s="4" t="n"/>
      <c r="J98" s="4" t="n"/>
      <c r="K98" s="15">
        <f>IF($A98="","",DATE(YEAR($A98),MONTH($A98),1))</f>
        <v/>
      </c>
      <c r="L98" s="13">
        <f>IF($A98="","",$A98-WEEKDAY($A98,1)+1)</f>
        <v/>
      </c>
      <c r="M98" s="14">
        <f>IF($A98="","",IF(AND($K98='السجل الشهري'!$B$4,$B98='السجل الشهري'!$B$5),ROW(),""))</f>
        <v/>
      </c>
    </row>
    <row r="99">
      <c r="A99" s="5" t="n"/>
      <c r="B99" s="4" t="n"/>
      <c r="C99" s="6" t="n"/>
      <c r="D99" s="4" t="n"/>
      <c r="E99" s="6" t="n"/>
      <c r="F99" s="6" t="n"/>
      <c r="G99" s="4" t="n"/>
      <c r="H99" s="4" t="n"/>
      <c r="I99" s="4" t="n"/>
      <c r="J99" s="4" t="n"/>
      <c r="K99" s="15">
        <f>IF($A99="","",DATE(YEAR($A99),MONTH($A99),1))</f>
        <v/>
      </c>
      <c r="L99" s="13">
        <f>IF($A99="","",$A99-WEEKDAY($A99,1)+1)</f>
        <v/>
      </c>
      <c r="M99" s="14">
        <f>IF($A99="","",IF(AND($K99='السجل الشهري'!$B$4,$B99='السجل الشهري'!$B$5),ROW(),""))</f>
        <v/>
      </c>
    </row>
    <row r="100">
      <c r="A100" s="5" t="n"/>
      <c r="B100" s="4" t="n"/>
      <c r="C100" s="6" t="n"/>
      <c r="D100" s="4" t="n"/>
      <c r="E100" s="6" t="n"/>
      <c r="F100" s="6" t="n"/>
      <c r="G100" s="4" t="n"/>
      <c r="H100" s="4" t="n"/>
      <c r="I100" s="4" t="n"/>
      <c r="J100" s="4" t="n"/>
      <c r="K100" s="15">
        <f>IF($A100="","",DATE(YEAR($A100),MONTH($A100),1))</f>
        <v/>
      </c>
      <c r="L100" s="13">
        <f>IF($A100="","",$A100-WEEKDAY($A100,1)+1)</f>
        <v/>
      </c>
      <c r="M100" s="14">
        <f>IF($A100="","",IF(AND($K100='السجل الشهري'!$B$4,$B100='السجل الشهري'!$B$5),ROW(),""))</f>
        <v/>
      </c>
    </row>
    <row r="101">
      <c r="A101" s="5" t="n"/>
      <c r="B101" s="4" t="n"/>
      <c r="C101" s="6" t="n"/>
      <c r="D101" s="4" t="n"/>
      <c r="E101" s="6" t="n"/>
      <c r="F101" s="6" t="n"/>
      <c r="G101" s="4" t="n"/>
      <c r="H101" s="4" t="n"/>
      <c r="I101" s="4" t="n"/>
      <c r="J101" s="4" t="n"/>
      <c r="K101" s="15">
        <f>IF($A101="","",DATE(YEAR($A101),MONTH($A101),1))</f>
        <v/>
      </c>
      <c r="L101" s="13">
        <f>IF($A101="","",$A101-WEEKDAY($A101,1)+1)</f>
        <v/>
      </c>
      <c r="M101" s="14">
        <f>IF($A101="","",IF(AND($K101='السجل الشهري'!$B$4,$B101='السجل الشهري'!$B$5),ROW(),""))</f>
        <v/>
      </c>
    </row>
    <row r="102">
      <c r="A102" s="5" t="n"/>
      <c r="B102" s="4" t="n"/>
      <c r="C102" s="6" t="n"/>
      <c r="D102" s="4" t="n"/>
      <c r="E102" s="6" t="n"/>
      <c r="F102" s="6" t="n"/>
      <c r="G102" s="4" t="n"/>
      <c r="H102" s="4" t="n"/>
      <c r="I102" s="4" t="n"/>
      <c r="J102" s="4" t="n"/>
      <c r="K102" s="15">
        <f>IF($A102="","",DATE(YEAR($A102),MONTH($A102),1))</f>
        <v/>
      </c>
      <c r="L102" s="13">
        <f>IF($A102="","",$A102-WEEKDAY($A102,1)+1)</f>
        <v/>
      </c>
      <c r="M102" s="14">
        <f>IF($A102="","",IF(AND($K102='السجل الشهري'!$B$4,$B102='السجل الشهري'!$B$5),ROW(),""))</f>
        <v/>
      </c>
    </row>
    <row r="103">
      <c r="A103" s="5" t="n"/>
      <c r="B103" s="4" t="n"/>
      <c r="C103" s="6" t="n"/>
      <c r="D103" s="4" t="n"/>
      <c r="E103" s="6" t="n"/>
      <c r="F103" s="6" t="n"/>
      <c r="G103" s="4" t="n"/>
      <c r="H103" s="4" t="n"/>
      <c r="I103" s="4" t="n"/>
      <c r="J103" s="4" t="n"/>
      <c r="K103" s="15">
        <f>IF($A103="","",DATE(YEAR($A103),MONTH($A103),1))</f>
        <v/>
      </c>
      <c r="L103" s="13">
        <f>IF($A103="","",$A103-WEEKDAY($A103,1)+1)</f>
        <v/>
      </c>
      <c r="M103" s="14">
        <f>IF($A103="","",IF(AND($K103='السجل الشهري'!$B$4,$B103='السجل الشهري'!$B$5),ROW(),""))</f>
        <v/>
      </c>
    </row>
    <row r="104">
      <c r="A104" s="5" t="n"/>
      <c r="B104" s="4" t="n"/>
      <c r="C104" s="6" t="n"/>
      <c r="D104" s="4" t="n"/>
      <c r="E104" s="6" t="n"/>
      <c r="F104" s="6" t="n"/>
      <c r="G104" s="4" t="n"/>
      <c r="H104" s="4" t="n"/>
      <c r="I104" s="4" t="n"/>
      <c r="J104" s="4" t="n"/>
      <c r="K104" s="15">
        <f>IF($A104="","",DATE(YEAR($A104),MONTH($A104),1))</f>
        <v/>
      </c>
      <c r="L104" s="13">
        <f>IF($A104="","",$A104-WEEKDAY($A104,1)+1)</f>
        <v/>
      </c>
      <c r="M104" s="14">
        <f>IF($A104="","",IF(AND($K104='السجل الشهري'!$B$4,$B104='السجل الشهري'!$B$5),ROW(),""))</f>
        <v/>
      </c>
    </row>
    <row r="105">
      <c r="A105" s="5" t="n"/>
      <c r="B105" s="4" t="n"/>
      <c r="C105" s="6" t="n"/>
      <c r="D105" s="4" t="n"/>
      <c r="E105" s="6" t="n"/>
      <c r="F105" s="6" t="n"/>
      <c r="G105" s="4" t="n"/>
      <c r="H105" s="4" t="n"/>
      <c r="I105" s="4" t="n"/>
      <c r="J105" s="4" t="n"/>
      <c r="K105" s="15">
        <f>IF($A105="","",DATE(YEAR($A105),MONTH($A105),1))</f>
        <v/>
      </c>
      <c r="L105" s="13">
        <f>IF($A105="","",$A105-WEEKDAY($A105,1)+1)</f>
        <v/>
      </c>
      <c r="M105" s="14">
        <f>IF($A105="","",IF(AND($K105='السجل الشهري'!$B$4,$B105='السجل الشهري'!$B$5),ROW(),""))</f>
        <v/>
      </c>
    </row>
    <row r="106">
      <c r="A106" s="5" t="n"/>
      <c r="B106" s="4" t="n"/>
      <c r="C106" s="6" t="n"/>
      <c r="D106" s="4" t="n"/>
      <c r="E106" s="6" t="n"/>
      <c r="F106" s="6" t="n"/>
      <c r="G106" s="4" t="n"/>
      <c r="H106" s="4" t="n"/>
      <c r="I106" s="4" t="n"/>
      <c r="J106" s="4" t="n"/>
      <c r="K106" s="15">
        <f>IF($A106="","",DATE(YEAR($A106),MONTH($A106),1))</f>
        <v/>
      </c>
      <c r="L106" s="13">
        <f>IF($A106="","",$A106-WEEKDAY($A106,1)+1)</f>
        <v/>
      </c>
      <c r="M106" s="14">
        <f>IF($A106="","",IF(AND($K106='السجل الشهري'!$B$4,$B106='السجل الشهري'!$B$5),ROW(),""))</f>
        <v/>
      </c>
    </row>
    <row r="107">
      <c r="A107" s="5" t="n"/>
      <c r="B107" s="4" t="n"/>
      <c r="C107" s="6" t="n"/>
      <c r="D107" s="4" t="n"/>
      <c r="E107" s="6" t="n"/>
      <c r="F107" s="6" t="n"/>
      <c r="G107" s="4" t="n"/>
      <c r="H107" s="4" t="n"/>
      <c r="I107" s="4" t="n"/>
      <c r="J107" s="4" t="n"/>
      <c r="K107" s="15">
        <f>IF($A107="","",DATE(YEAR($A107),MONTH($A107),1))</f>
        <v/>
      </c>
      <c r="L107" s="13">
        <f>IF($A107="","",$A107-WEEKDAY($A107,1)+1)</f>
        <v/>
      </c>
      <c r="M107" s="14">
        <f>IF($A107="","",IF(AND($K107='السجل الشهري'!$B$4,$B107='السجل الشهري'!$B$5),ROW(),""))</f>
        <v/>
      </c>
    </row>
    <row r="108">
      <c r="A108" s="5" t="n"/>
      <c r="B108" s="4" t="n"/>
      <c r="C108" s="6" t="n"/>
      <c r="D108" s="4" t="n"/>
      <c r="E108" s="6" t="n"/>
      <c r="F108" s="6" t="n"/>
      <c r="G108" s="4" t="n"/>
      <c r="H108" s="4" t="n"/>
      <c r="I108" s="4" t="n"/>
      <c r="J108" s="4" t="n"/>
      <c r="K108" s="15">
        <f>IF($A108="","",DATE(YEAR($A108),MONTH($A108),1))</f>
        <v/>
      </c>
      <c r="L108" s="13">
        <f>IF($A108="","",$A108-WEEKDAY($A108,1)+1)</f>
        <v/>
      </c>
      <c r="M108" s="14">
        <f>IF($A108="","",IF(AND($K108='السجل الشهري'!$B$4,$B108='السجل الشهري'!$B$5),ROW(),""))</f>
        <v/>
      </c>
    </row>
    <row r="109">
      <c r="A109" s="5" t="n"/>
      <c r="B109" s="4" t="n"/>
      <c r="C109" s="6" t="n"/>
      <c r="D109" s="4" t="n"/>
      <c r="E109" s="6" t="n"/>
      <c r="F109" s="6" t="n"/>
      <c r="G109" s="4" t="n"/>
      <c r="H109" s="4" t="n"/>
      <c r="I109" s="4" t="n"/>
      <c r="J109" s="4" t="n"/>
      <c r="K109" s="15">
        <f>IF($A109="","",DATE(YEAR($A109),MONTH($A109),1))</f>
        <v/>
      </c>
      <c r="L109" s="13">
        <f>IF($A109="","",$A109-WEEKDAY($A109,1)+1)</f>
        <v/>
      </c>
      <c r="M109" s="14">
        <f>IF($A109="","",IF(AND($K109='السجل الشهري'!$B$4,$B109='السجل الشهري'!$B$5),ROW(),""))</f>
        <v/>
      </c>
    </row>
    <row r="110">
      <c r="A110" s="5" t="n"/>
      <c r="B110" s="4" t="n"/>
      <c r="C110" s="6" t="n"/>
      <c r="D110" s="4" t="n"/>
      <c r="E110" s="6" t="n"/>
      <c r="F110" s="6" t="n"/>
      <c r="G110" s="4" t="n"/>
      <c r="H110" s="4" t="n"/>
      <c r="I110" s="4" t="n"/>
      <c r="J110" s="4" t="n"/>
      <c r="K110" s="15">
        <f>IF($A110="","",DATE(YEAR($A110),MONTH($A110),1))</f>
        <v/>
      </c>
      <c r="L110" s="13">
        <f>IF($A110="","",$A110-WEEKDAY($A110,1)+1)</f>
        <v/>
      </c>
      <c r="M110" s="14">
        <f>IF($A110="","",IF(AND($K110='السجل الشهري'!$B$4,$B110='السجل الشهري'!$B$5),ROW(),""))</f>
        <v/>
      </c>
    </row>
    <row r="111">
      <c r="A111" s="5" t="n"/>
      <c r="B111" s="4" t="n"/>
      <c r="C111" s="6" t="n"/>
      <c r="D111" s="4" t="n"/>
      <c r="E111" s="6" t="n"/>
      <c r="F111" s="6" t="n"/>
      <c r="G111" s="4" t="n"/>
      <c r="H111" s="4" t="n"/>
      <c r="I111" s="4" t="n"/>
      <c r="J111" s="4" t="n"/>
      <c r="K111" s="15">
        <f>IF($A111="","",DATE(YEAR($A111),MONTH($A111),1))</f>
        <v/>
      </c>
      <c r="L111" s="13">
        <f>IF($A111="","",$A111-WEEKDAY($A111,1)+1)</f>
        <v/>
      </c>
      <c r="M111" s="14">
        <f>IF($A111="","",IF(AND($K111='السجل الشهري'!$B$4,$B111='السجل الشهري'!$B$5),ROW(),""))</f>
        <v/>
      </c>
    </row>
    <row r="112">
      <c r="A112" s="5" t="n"/>
      <c r="B112" s="4" t="n"/>
      <c r="C112" s="6" t="n"/>
      <c r="D112" s="4" t="n"/>
      <c r="E112" s="6" t="n"/>
      <c r="F112" s="6" t="n"/>
      <c r="G112" s="4" t="n"/>
      <c r="H112" s="4" t="n"/>
      <c r="I112" s="4" t="n"/>
      <c r="J112" s="4" t="n"/>
      <c r="K112" s="15">
        <f>IF($A112="","",DATE(YEAR($A112),MONTH($A112),1))</f>
        <v/>
      </c>
      <c r="L112" s="13">
        <f>IF($A112="","",$A112-WEEKDAY($A112,1)+1)</f>
        <v/>
      </c>
      <c r="M112" s="14">
        <f>IF($A112="","",IF(AND($K112='السجل الشهري'!$B$4,$B112='السجل الشهري'!$B$5),ROW(),""))</f>
        <v/>
      </c>
    </row>
    <row r="113">
      <c r="A113" s="5" t="n"/>
      <c r="B113" s="4" t="n"/>
      <c r="C113" s="6" t="n"/>
      <c r="D113" s="4" t="n"/>
      <c r="E113" s="6" t="n"/>
      <c r="F113" s="6" t="n"/>
      <c r="G113" s="4" t="n"/>
      <c r="H113" s="4" t="n"/>
      <c r="I113" s="4" t="n"/>
      <c r="J113" s="4" t="n"/>
      <c r="K113" s="15">
        <f>IF($A113="","",DATE(YEAR($A113),MONTH($A113),1))</f>
        <v/>
      </c>
      <c r="L113" s="13">
        <f>IF($A113="","",$A113-WEEKDAY($A113,1)+1)</f>
        <v/>
      </c>
      <c r="M113" s="14">
        <f>IF($A113="","",IF(AND($K113='السجل الشهري'!$B$4,$B113='السجل الشهري'!$B$5),ROW(),""))</f>
        <v/>
      </c>
    </row>
    <row r="114">
      <c r="A114" s="5" t="n"/>
      <c r="B114" s="4" t="n"/>
      <c r="C114" s="6" t="n"/>
      <c r="D114" s="4" t="n"/>
      <c r="E114" s="6" t="n"/>
      <c r="F114" s="6" t="n"/>
      <c r="G114" s="4" t="n"/>
      <c r="H114" s="4" t="n"/>
      <c r="I114" s="4" t="n"/>
      <c r="J114" s="4" t="n"/>
      <c r="K114" s="15">
        <f>IF($A114="","",DATE(YEAR($A114),MONTH($A114),1))</f>
        <v/>
      </c>
      <c r="L114" s="13">
        <f>IF($A114="","",$A114-WEEKDAY($A114,1)+1)</f>
        <v/>
      </c>
      <c r="M114" s="14">
        <f>IF($A114="","",IF(AND($K114='السجل الشهري'!$B$4,$B114='السجل الشهري'!$B$5),ROW(),""))</f>
        <v/>
      </c>
    </row>
    <row r="115">
      <c r="A115" s="5" t="n"/>
      <c r="B115" s="4" t="n"/>
      <c r="C115" s="6" t="n"/>
      <c r="D115" s="4" t="n"/>
      <c r="E115" s="6" t="n"/>
      <c r="F115" s="6" t="n"/>
      <c r="G115" s="4" t="n"/>
      <c r="H115" s="4" t="n"/>
      <c r="I115" s="4" t="n"/>
      <c r="J115" s="4" t="n"/>
      <c r="K115" s="15">
        <f>IF($A115="","",DATE(YEAR($A115),MONTH($A115),1))</f>
        <v/>
      </c>
      <c r="L115" s="13">
        <f>IF($A115="","",$A115-WEEKDAY($A115,1)+1)</f>
        <v/>
      </c>
      <c r="M115" s="14">
        <f>IF($A115="","",IF(AND($K115='السجل الشهري'!$B$4,$B115='السجل الشهري'!$B$5),ROW(),""))</f>
        <v/>
      </c>
    </row>
    <row r="116">
      <c r="A116" s="5" t="n"/>
      <c r="B116" s="4" t="n"/>
      <c r="C116" s="6" t="n"/>
      <c r="D116" s="4" t="n"/>
      <c r="E116" s="6" t="n"/>
      <c r="F116" s="6" t="n"/>
      <c r="G116" s="4" t="n"/>
      <c r="H116" s="4" t="n"/>
      <c r="I116" s="4" t="n"/>
      <c r="J116" s="4" t="n"/>
      <c r="K116" s="15">
        <f>IF($A116="","",DATE(YEAR($A116),MONTH($A116),1))</f>
        <v/>
      </c>
      <c r="L116" s="13">
        <f>IF($A116="","",$A116-WEEKDAY($A116,1)+1)</f>
        <v/>
      </c>
      <c r="M116" s="14">
        <f>IF($A116="","",IF(AND($K116='السجل الشهري'!$B$4,$B116='السجل الشهري'!$B$5),ROW(),""))</f>
        <v/>
      </c>
    </row>
    <row r="117">
      <c r="A117" s="5" t="n"/>
      <c r="B117" s="4" t="n"/>
      <c r="C117" s="6" t="n"/>
      <c r="D117" s="4" t="n"/>
      <c r="E117" s="6" t="n"/>
      <c r="F117" s="6" t="n"/>
      <c r="G117" s="4" t="n"/>
      <c r="H117" s="4" t="n"/>
      <c r="I117" s="4" t="n"/>
      <c r="J117" s="4" t="n"/>
      <c r="K117" s="15">
        <f>IF($A117="","",DATE(YEAR($A117),MONTH($A117),1))</f>
        <v/>
      </c>
      <c r="L117" s="13">
        <f>IF($A117="","",$A117-WEEKDAY($A117,1)+1)</f>
        <v/>
      </c>
      <c r="M117" s="14">
        <f>IF($A117="","",IF(AND($K117='السجل الشهري'!$B$4,$B117='السجل الشهري'!$B$5),ROW(),""))</f>
        <v/>
      </c>
    </row>
    <row r="118">
      <c r="A118" s="5" t="n"/>
      <c r="B118" s="4" t="n"/>
      <c r="C118" s="6" t="n"/>
      <c r="D118" s="4" t="n"/>
      <c r="E118" s="6" t="n"/>
      <c r="F118" s="6" t="n"/>
      <c r="G118" s="4" t="n"/>
      <c r="H118" s="4" t="n"/>
      <c r="I118" s="4" t="n"/>
      <c r="J118" s="4" t="n"/>
      <c r="K118" s="15">
        <f>IF($A118="","",DATE(YEAR($A118),MONTH($A118),1))</f>
        <v/>
      </c>
      <c r="L118" s="13">
        <f>IF($A118="","",$A118-WEEKDAY($A118,1)+1)</f>
        <v/>
      </c>
      <c r="M118" s="14">
        <f>IF($A118="","",IF(AND($K118='السجل الشهري'!$B$4,$B118='السجل الشهري'!$B$5),ROW(),""))</f>
        <v/>
      </c>
    </row>
    <row r="119">
      <c r="A119" s="5" t="n"/>
      <c r="B119" s="4" t="n"/>
      <c r="C119" s="6" t="n"/>
      <c r="D119" s="4" t="n"/>
      <c r="E119" s="6" t="n"/>
      <c r="F119" s="6" t="n"/>
      <c r="G119" s="4" t="n"/>
      <c r="H119" s="4" t="n"/>
      <c r="I119" s="4" t="n"/>
      <c r="J119" s="4" t="n"/>
      <c r="K119" s="15">
        <f>IF($A119="","",DATE(YEAR($A119),MONTH($A119),1))</f>
        <v/>
      </c>
      <c r="L119" s="13">
        <f>IF($A119="","",$A119-WEEKDAY($A119,1)+1)</f>
        <v/>
      </c>
      <c r="M119" s="14">
        <f>IF($A119="","",IF(AND($K119='السجل الشهري'!$B$4,$B119='السجل الشهري'!$B$5),ROW(),""))</f>
        <v/>
      </c>
    </row>
    <row r="120">
      <c r="A120" s="5" t="n"/>
      <c r="B120" s="4" t="n"/>
      <c r="C120" s="6" t="n"/>
      <c r="D120" s="4" t="n"/>
      <c r="E120" s="6" t="n"/>
      <c r="F120" s="6" t="n"/>
      <c r="G120" s="4" t="n"/>
      <c r="H120" s="4" t="n"/>
      <c r="I120" s="4" t="n"/>
      <c r="J120" s="4" t="n"/>
      <c r="K120" s="15">
        <f>IF($A120="","",DATE(YEAR($A120),MONTH($A120),1))</f>
        <v/>
      </c>
      <c r="L120" s="13">
        <f>IF($A120="","",$A120-WEEKDAY($A120,1)+1)</f>
        <v/>
      </c>
      <c r="M120" s="14">
        <f>IF($A120="","",IF(AND($K120='السجل الشهري'!$B$4,$B120='السجل الشهري'!$B$5),ROW(),""))</f>
        <v/>
      </c>
    </row>
    <row r="121">
      <c r="A121" s="5" t="n"/>
      <c r="B121" s="4" t="n"/>
      <c r="C121" s="6" t="n"/>
      <c r="D121" s="4" t="n"/>
      <c r="E121" s="6" t="n"/>
      <c r="F121" s="6" t="n"/>
      <c r="G121" s="4" t="n"/>
      <c r="H121" s="4" t="n"/>
      <c r="I121" s="4" t="n"/>
      <c r="J121" s="4" t="n"/>
      <c r="K121" s="15">
        <f>IF($A121="","",DATE(YEAR($A121),MONTH($A121),1))</f>
        <v/>
      </c>
      <c r="L121" s="13">
        <f>IF($A121="","",$A121-WEEKDAY($A121,1)+1)</f>
        <v/>
      </c>
      <c r="M121" s="14">
        <f>IF($A121="","",IF(AND($K121='السجل الشهري'!$B$4,$B121='السجل الشهري'!$B$5),ROW(),""))</f>
        <v/>
      </c>
    </row>
    <row r="122">
      <c r="A122" s="5" t="n"/>
      <c r="B122" s="4" t="n"/>
      <c r="C122" s="6" t="n"/>
      <c r="D122" s="4" t="n"/>
      <c r="E122" s="6" t="n"/>
      <c r="F122" s="6" t="n"/>
      <c r="G122" s="4" t="n"/>
      <c r="H122" s="4" t="n"/>
      <c r="I122" s="4" t="n"/>
      <c r="J122" s="4" t="n"/>
      <c r="K122" s="15">
        <f>IF($A122="","",DATE(YEAR($A122),MONTH($A122),1))</f>
        <v/>
      </c>
      <c r="L122" s="13">
        <f>IF($A122="","",$A122-WEEKDAY($A122,1)+1)</f>
        <v/>
      </c>
      <c r="M122" s="14">
        <f>IF($A122="","",IF(AND($K122='السجل الشهري'!$B$4,$B122='السجل الشهري'!$B$5),ROW(),""))</f>
        <v/>
      </c>
    </row>
    <row r="123">
      <c r="A123" s="5" t="n"/>
      <c r="B123" s="4" t="n"/>
      <c r="C123" s="6" t="n"/>
      <c r="D123" s="4" t="n"/>
      <c r="E123" s="6" t="n"/>
      <c r="F123" s="6" t="n"/>
      <c r="G123" s="4" t="n"/>
      <c r="H123" s="4" t="n"/>
      <c r="I123" s="4" t="n"/>
      <c r="J123" s="4" t="n"/>
      <c r="K123" s="15">
        <f>IF($A123="","",DATE(YEAR($A123),MONTH($A123),1))</f>
        <v/>
      </c>
      <c r="L123" s="13">
        <f>IF($A123="","",$A123-WEEKDAY($A123,1)+1)</f>
        <v/>
      </c>
      <c r="M123" s="14">
        <f>IF($A123="","",IF(AND($K123='السجل الشهري'!$B$4,$B123='السجل الشهري'!$B$5),ROW(),""))</f>
        <v/>
      </c>
    </row>
    <row r="124">
      <c r="A124" s="5" t="n"/>
      <c r="B124" s="4" t="n"/>
      <c r="C124" s="6" t="n"/>
      <c r="D124" s="4" t="n"/>
      <c r="E124" s="6" t="n"/>
      <c r="F124" s="6" t="n"/>
      <c r="G124" s="4" t="n"/>
      <c r="H124" s="4" t="n"/>
      <c r="I124" s="4" t="n"/>
      <c r="J124" s="4" t="n"/>
      <c r="K124" s="15">
        <f>IF($A124="","",DATE(YEAR($A124),MONTH($A124),1))</f>
        <v/>
      </c>
      <c r="L124" s="13">
        <f>IF($A124="","",$A124-WEEKDAY($A124,1)+1)</f>
        <v/>
      </c>
      <c r="M124" s="14">
        <f>IF($A124="","",IF(AND($K124='السجل الشهري'!$B$4,$B124='السجل الشهري'!$B$5),ROW(),""))</f>
        <v/>
      </c>
    </row>
    <row r="125">
      <c r="A125" s="5" t="n"/>
      <c r="B125" s="4" t="n"/>
      <c r="C125" s="6" t="n"/>
      <c r="D125" s="4" t="n"/>
      <c r="E125" s="6" t="n"/>
      <c r="F125" s="6" t="n"/>
      <c r="G125" s="4" t="n"/>
      <c r="H125" s="4" t="n"/>
      <c r="I125" s="4" t="n"/>
      <c r="J125" s="4" t="n"/>
      <c r="K125" s="15">
        <f>IF($A125="","",DATE(YEAR($A125),MONTH($A125),1))</f>
        <v/>
      </c>
      <c r="L125" s="13">
        <f>IF($A125="","",$A125-WEEKDAY($A125,1)+1)</f>
        <v/>
      </c>
      <c r="M125" s="14">
        <f>IF($A125="","",IF(AND($K125='السجل الشهري'!$B$4,$B125='السجل الشهري'!$B$5),ROW(),""))</f>
        <v/>
      </c>
    </row>
    <row r="126">
      <c r="A126" s="5" t="n"/>
      <c r="B126" s="4" t="n"/>
      <c r="C126" s="6" t="n"/>
      <c r="D126" s="4" t="n"/>
      <c r="E126" s="6" t="n"/>
      <c r="F126" s="6" t="n"/>
      <c r="G126" s="4" t="n"/>
      <c r="H126" s="4" t="n"/>
      <c r="I126" s="4" t="n"/>
      <c r="J126" s="4" t="n"/>
      <c r="K126" s="15">
        <f>IF($A126="","",DATE(YEAR($A126),MONTH($A126),1))</f>
        <v/>
      </c>
      <c r="L126" s="13">
        <f>IF($A126="","",$A126-WEEKDAY($A126,1)+1)</f>
        <v/>
      </c>
      <c r="M126" s="14">
        <f>IF($A126="","",IF(AND($K126='السجل الشهري'!$B$4,$B126='السجل الشهري'!$B$5),ROW(),""))</f>
        <v/>
      </c>
    </row>
    <row r="127">
      <c r="A127" s="5" t="n"/>
      <c r="B127" s="4" t="n"/>
      <c r="C127" s="6" t="n"/>
      <c r="D127" s="4" t="n"/>
      <c r="E127" s="6" t="n"/>
      <c r="F127" s="6" t="n"/>
      <c r="G127" s="4" t="n"/>
      <c r="H127" s="4" t="n"/>
      <c r="I127" s="4" t="n"/>
      <c r="J127" s="4" t="n"/>
      <c r="K127" s="15">
        <f>IF($A127="","",DATE(YEAR($A127),MONTH($A127),1))</f>
        <v/>
      </c>
      <c r="L127" s="13">
        <f>IF($A127="","",$A127-WEEKDAY($A127,1)+1)</f>
        <v/>
      </c>
      <c r="M127" s="14">
        <f>IF($A127="","",IF(AND($K127='السجل الشهري'!$B$4,$B127='السجل الشهري'!$B$5),ROW(),""))</f>
        <v/>
      </c>
    </row>
    <row r="128">
      <c r="A128" s="5" t="n"/>
      <c r="B128" s="4" t="n"/>
      <c r="C128" s="6" t="n"/>
      <c r="D128" s="4" t="n"/>
      <c r="E128" s="6" t="n"/>
      <c r="F128" s="6" t="n"/>
      <c r="G128" s="4" t="n"/>
      <c r="H128" s="4" t="n"/>
      <c r="I128" s="4" t="n"/>
      <c r="J128" s="4" t="n"/>
      <c r="K128" s="15">
        <f>IF($A128="","",DATE(YEAR($A128),MONTH($A128),1))</f>
        <v/>
      </c>
      <c r="L128" s="13">
        <f>IF($A128="","",$A128-WEEKDAY($A128,1)+1)</f>
        <v/>
      </c>
      <c r="M128" s="14">
        <f>IF($A128="","",IF(AND($K128='السجل الشهري'!$B$4,$B128='السجل الشهري'!$B$5),ROW(),""))</f>
        <v/>
      </c>
    </row>
    <row r="129">
      <c r="A129" s="5" t="n"/>
      <c r="B129" s="4" t="n"/>
      <c r="C129" s="6" t="n"/>
      <c r="D129" s="4" t="n"/>
      <c r="E129" s="6" t="n"/>
      <c r="F129" s="6" t="n"/>
      <c r="G129" s="4" t="n"/>
      <c r="H129" s="4" t="n"/>
      <c r="I129" s="4" t="n"/>
      <c r="J129" s="4" t="n"/>
      <c r="K129" s="15">
        <f>IF($A129="","",DATE(YEAR($A129),MONTH($A129),1))</f>
        <v/>
      </c>
      <c r="L129" s="13">
        <f>IF($A129="","",$A129-WEEKDAY($A129,1)+1)</f>
        <v/>
      </c>
      <c r="M129" s="14">
        <f>IF($A129="","",IF(AND($K129='السجل الشهري'!$B$4,$B129='السجل الشهري'!$B$5),ROW(),""))</f>
        <v/>
      </c>
    </row>
    <row r="130">
      <c r="A130" s="5" t="n"/>
      <c r="B130" s="4" t="n"/>
      <c r="C130" s="6" t="n"/>
      <c r="D130" s="4" t="n"/>
      <c r="E130" s="6" t="n"/>
      <c r="F130" s="6" t="n"/>
      <c r="G130" s="4" t="n"/>
      <c r="H130" s="4" t="n"/>
      <c r="I130" s="4" t="n"/>
      <c r="J130" s="4" t="n"/>
      <c r="K130" s="15">
        <f>IF($A130="","",DATE(YEAR($A130),MONTH($A130),1))</f>
        <v/>
      </c>
      <c r="L130" s="13">
        <f>IF($A130="","",$A130-WEEKDAY($A130,1)+1)</f>
        <v/>
      </c>
      <c r="M130" s="14">
        <f>IF($A130="","",IF(AND($K130='السجل الشهري'!$B$4,$B130='السجل الشهري'!$B$5),ROW(),""))</f>
        <v/>
      </c>
    </row>
    <row r="131">
      <c r="A131" s="5" t="n"/>
      <c r="B131" s="4" t="n"/>
      <c r="C131" s="6" t="n"/>
      <c r="D131" s="4" t="n"/>
      <c r="E131" s="6" t="n"/>
      <c r="F131" s="6" t="n"/>
      <c r="G131" s="4" t="n"/>
      <c r="H131" s="4" t="n"/>
      <c r="I131" s="4" t="n"/>
      <c r="J131" s="4" t="n"/>
      <c r="K131" s="15">
        <f>IF($A131="","",DATE(YEAR($A131),MONTH($A131),1))</f>
        <v/>
      </c>
      <c r="L131" s="13">
        <f>IF($A131="","",$A131-WEEKDAY($A131,1)+1)</f>
        <v/>
      </c>
      <c r="M131" s="14">
        <f>IF($A131="","",IF(AND($K131='السجل الشهري'!$B$4,$B131='السجل الشهري'!$B$5),ROW(),""))</f>
        <v/>
      </c>
    </row>
    <row r="132">
      <c r="A132" s="5" t="n"/>
      <c r="B132" s="4" t="n"/>
      <c r="C132" s="6" t="n"/>
      <c r="D132" s="4" t="n"/>
      <c r="E132" s="6" t="n"/>
      <c r="F132" s="6" t="n"/>
      <c r="G132" s="4" t="n"/>
      <c r="H132" s="4" t="n"/>
      <c r="I132" s="4" t="n"/>
      <c r="J132" s="4" t="n"/>
      <c r="K132" s="15">
        <f>IF($A132="","",DATE(YEAR($A132),MONTH($A132),1))</f>
        <v/>
      </c>
      <c r="L132" s="13">
        <f>IF($A132="","",$A132-WEEKDAY($A132,1)+1)</f>
        <v/>
      </c>
      <c r="M132" s="14">
        <f>IF($A132="","",IF(AND($K132='السجل الشهري'!$B$4,$B132='السجل الشهري'!$B$5),ROW(),""))</f>
        <v/>
      </c>
    </row>
    <row r="133">
      <c r="A133" s="5" t="n"/>
      <c r="B133" s="4" t="n"/>
      <c r="C133" s="6" t="n"/>
      <c r="D133" s="4" t="n"/>
      <c r="E133" s="6" t="n"/>
      <c r="F133" s="6" t="n"/>
      <c r="G133" s="4" t="n"/>
      <c r="H133" s="4" t="n"/>
      <c r="I133" s="4" t="n"/>
      <c r="J133" s="4" t="n"/>
      <c r="K133" s="15">
        <f>IF($A133="","",DATE(YEAR($A133),MONTH($A133),1))</f>
        <v/>
      </c>
      <c r="L133" s="13">
        <f>IF($A133="","",$A133-WEEKDAY($A133,1)+1)</f>
        <v/>
      </c>
      <c r="M133" s="14">
        <f>IF($A133="","",IF(AND($K133='السجل الشهري'!$B$4,$B133='السجل الشهري'!$B$5),ROW(),""))</f>
        <v/>
      </c>
    </row>
    <row r="134">
      <c r="A134" s="5" t="n"/>
      <c r="B134" s="4" t="n"/>
      <c r="C134" s="6" t="n"/>
      <c r="D134" s="4" t="n"/>
      <c r="E134" s="6" t="n"/>
      <c r="F134" s="6" t="n"/>
      <c r="G134" s="4" t="n"/>
      <c r="H134" s="4" t="n"/>
      <c r="I134" s="4" t="n"/>
      <c r="J134" s="4" t="n"/>
      <c r="K134" s="15">
        <f>IF($A134="","",DATE(YEAR($A134),MONTH($A134),1))</f>
        <v/>
      </c>
      <c r="L134" s="13">
        <f>IF($A134="","",$A134-WEEKDAY($A134,1)+1)</f>
        <v/>
      </c>
      <c r="M134" s="14">
        <f>IF($A134="","",IF(AND($K134='السجل الشهري'!$B$4,$B134='السجل الشهري'!$B$5),ROW(),""))</f>
        <v/>
      </c>
    </row>
    <row r="135">
      <c r="A135" s="5" t="n"/>
      <c r="B135" s="4" t="n"/>
      <c r="C135" s="6" t="n"/>
      <c r="D135" s="4" t="n"/>
      <c r="E135" s="6" t="n"/>
      <c r="F135" s="6" t="n"/>
      <c r="G135" s="4" t="n"/>
      <c r="H135" s="4" t="n"/>
      <c r="I135" s="4" t="n"/>
      <c r="J135" s="4" t="n"/>
      <c r="K135" s="15">
        <f>IF($A135="","",DATE(YEAR($A135),MONTH($A135),1))</f>
        <v/>
      </c>
      <c r="L135" s="13">
        <f>IF($A135="","",$A135-WEEKDAY($A135,1)+1)</f>
        <v/>
      </c>
      <c r="M135" s="14">
        <f>IF($A135="","",IF(AND($K135='السجل الشهري'!$B$4,$B135='السجل الشهري'!$B$5),ROW(),""))</f>
        <v/>
      </c>
    </row>
    <row r="136">
      <c r="A136" s="5" t="n"/>
      <c r="B136" s="4" t="n"/>
      <c r="C136" s="6" t="n"/>
      <c r="D136" s="4" t="n"/>
      <c r="E136" s="6" t="n"/>
      <c r="F136" s="6" t="n"/>
      <c r="G136" s="4" t="n"/>
      <c r="H136" s="4" t="n"/>
      <c r="I136" s="4" t="n"/>
      <c r="J136" s="4" t="n"/>
      <c r="K136" s="15">
        <f>IF($A136="","",DATE(YEAR($A136),MONTH($A136),1))</f>
        <v/>
      </c>
      <c r="L136" s="13">
        <f>IF($A136="","",$A136-WEEKDAY($A136,1)+1)</f>
        <v/>
      </c>
      <c r="M136" s="14">
        <f>IF($A136="","",IF(AND($K136='السجل الشهري'!$B$4,$B136='السجل الشهري'!$B$5),ROW(),""))</f>
        <v/>
      </c>
    </row>
    <row r="137">
      <c r="A137" s="5" t="n"/>
      <c r="B137" s="4" t="n"/>
      <c r="C137" s="6" t="n"/>
      <c r="D137" s="4" t="n"/>
      <c r="E137" s="6" t="n"/>
      <c r="F137" s="6" t="n"/>
      <c r="G137" s="4" t="n"/>
      <c r="H137" s="4" t="n"/>
      <c r="I137" s="4" t="n"/>
      <c r="J137" s="4" t="n"/>
      <c r="K137" s="15">
        <f>IF($A137="","",DATE(YEAR($A137),MONTH($A137),1))</f>
        <v/>
      </c>
      <c r="L137" s="13">
        <f>IF($A137="","",$A137-WEEKDAY($A137,1)+1)</f>
        <v/>
      </c>
      <c r="M137" s="14">
        <f>IF($A137="","",IF(AND($K137='السجل الشهري'!$B$4,$B137='السجل الشهري'!$B$5),ROW(),""))</f>
        <v/>
      </c>
    </row>
    <row r="138">
      <c r="A138" s="5" t="n"/>
      <c r="B138" s="4" t="n"/>
      <c r="C138" s="6" t="n"/>
      <c r="D138" s="4" t="n"/>
      <c r="E138" s="6" t="n"/>
      <c r="F138" s="6" t="n"/>
      <c r="G138" s="4" t="n"/>
      <c r="H138" s="4" t="n"/>
      <c r="I138" s="4" t="n"/>
      <c r="J138" s="4" t="n"/>
      <c r="K138" s="15">
        <f>IF($A138="","",DATE(YEAR($A138),MONTH($A138),1))</f>
        <v/>
      </c>
      <c r="L138" s="13">
        <f>IF($A138="","",$A138-WEEKDAY($A138,1)+1)</f>
        <v/>
      </c>
      <c r="M138" s="14">
        <f>IF($A138="","",IF(AND($K138='السجل الشهري'!$B$4,$B138='السجل الشهري'!$B$5),ROW(),""))</f>
        <v/>
      </c>
    </row>
    <row r="139">
      <c r="A139" s="5" t="n"/>
      <c r="B139" s="4" t="n"/>
      <c r="C139" s="6" t="n"/>
      <c r="D139" s="4" t="n"/>
      <c r="E139" s="6" t="n"/>
      <c r="F139" s="6" t="n"/>
      <c r="G139" s="4" t="n"/>
      <c r="H139" s="4" t="n"/>
      <c r="I139" s="4" t="n"/>
      <c r="J139" s="4" t="n"/>
      <c r="K139" s="15">
        <f>IF($A139="","",DATE(YEAR($A139),MONTH($A139),1))</f>
        <v/>
      </c>
      <c r="L139" s="13">
        <f>IF($A139="","",$A139-WEEKDAY($A139,1)+1)</f>
        <v/>
      </c>
      <c r="M139" s="14">
        <f>IF($A139="","",IF(AND($K139='السجل الشهري'!$B$4,$B139='السجل الشهري'!$B$5),ROW(),""))</f>
        <v/>
      </c>
    </row>
    <row r="140">
      <c r="A140" s="5" t="n"/>
      <c r="B140" s="4" t="n"/>
      <c r="C140" s="6" t="n"/>
      <c r="D140" s="4" t="n"/>
      <c r="E140" s="6" t="n"/>
      <c r="F140" s="6" t="n"/>
      <c r="G140" s="4" t="n"/>
      <c r="H140" s="4" t="n"/>
      <c r="I140" s="4" t="n"/>
      <c r="J140" s="4" t="n"/>
      <c r="K140" s="15">
        <f>IF($A140="","",DATE(YEAR($A140),MONTH($A140),1))</f>
        <v/>
      </c>
      <c r="L140" s="13">
        <f>IF($A140="","",$A140-WEEKDAY($A140,1)+1)</f>
        <v/>
      </c>
      <c r="M140" s="14">
        <f>IF($A140="","",IF(AND($K140='السجل الشهري'!$B$4,$B140='السجل الشهري'!$B$5),ROW(),""))</f>
        <v/>
      </c>
    </row>
    <row r="141">
      <c r="A141" s="5" t="n"/>
      <c r="B141" s="4" t="n"/>
      <c r="C141" s="6" t="n"/>
      <c r="D141" s="4" t="n"/>
      <c r="E141" s="6" t="n"/>
      <c r="F141" s="6" t="n"/>
      <c r="G141" s="4" t="n"/>
      <c r="H141" s="4" t="n"/>
      <c r="I141" s="4" t="n"/>
      <c r="J141" s="4" t="n"/>
      <c r="K141" s="15">
        <f>IF($A141="","",DATE(YEAR($A141),MONTH($A141),1))</f>
        <v/>
      </c>
      <c r="L141" s="13">
        <f>IF($A141="","",$A141-WEEKDAY($A141,1)+1)</f>
        <v/>
      </c>
      <c r="M141" s="14">
        <f>IF($A141="","",IF(AND($K141='السجل الشهري'!$B$4,$B141='السجل الشهري'!$B$5),ROW(),""))</f>
        <v/>
      </c>
    </row>
    <row r="142">
      <c r="A142" s="5" t="n"/>
      <c r="B142" s="4" t="n"/>
      <c r="C142" s="6" t="n"/>
      <c r="D142" s="4" t="n"/>
      <c r="E142" s="6" t="n"/>
      <c r="F142" s="6" t="n"/>
      <c r="G142" s="4" t="n"/>
      <c r="H142" s="4" t="n"/>
      <c r="I142" s="4" t="n"/>
      <c r="J142" s="4" t="n"/>
      <c r="K142" s="15">
        <f>IF($A142="","",DATE(YEAR($A142),MONTH($A142),1))</f>
        <v/>
      </c>
      <c r="L142" s="13">
        <f>IF($A142="","",$A142-WEEKDAY($A142,1)+1)</f>
        <v/>
      </c>
      <c r="M142" s="14">
        <f>IF($A142="","",IF(AND($K142='السجل الشهري'!$B$4,$B142='السجل الشهري'!$B$5),ROW(),""))</f>
        <v/>
      </c>
    </row>
    <row r="143">
      <c r="A143" s="5" t="n"/>
      <c r="B143" s="4" t="n"/>
      <c r="C143" s="6" t="n"/>
      <c r="D143" s="4" t="n"/>
      <c r="E143" s="6" t="n"/>
      <c r="F143" s="6" t="n"/>
      <c r="G143" s="4" t="n"/>
      <c r="H143" s="4" t="n"/>
      <c r="I143" s="4" t="n"/>
      <c r="J143" s="4" t="n"/>
      <c r="K143" s="15">
        <f>IF($A143="","",DATE(YEAR($A143),MONTH($A143),1))</f>
        <v/>
      </c>
      <c r="L143" s="13">
        <f>IF($A143="","",$A143-WEEKDAY($A143,1)+1)</f>
        <v/>
      </c>
      <c r="M143" s="14">
        <f>IF($A143="","",IF(AND($K143='السجل الشهري'!$B$4,$B143='السجل الشهري'!$B$5),ROW(),""))</f>
        <v/>
      </c>
    </row>
    <row r="144">
      <c r="A144" s="5" t="n"/>
      <c r="B144" s="4" t="n"/>
      <c r="C144" s="6" t="n"/>
      <c r="D144" s="4" t="n"/>
      <c r="E144" s="6" t="n"/>
      <c r="F144" s="6" t="n"/>
      <c r="G144" s="4" t="n"/>
      <c r="H144" s="4" t="n"/>
      <c r="I144" s="4" t="n"/>
      <c r="J144" s="4" t="n"/>
      <c r="K144" s="15">
        <f>IF($A144="","",DATE(YEAR($A144),MONTH($A144),1))</f>
        <v/>
      </c>
      <c r="L144" s="13">
        <f>IF($A144="","",$A144-WEEKDAY($A144,1)+1)</f>
        <v/>
      </c>
      <c r="M144" s="14">
        <f>IF($A144="","",IF(AND($K144='السجل الشهري'!$B$4,$B144='السجل الشهري'!$B$5),ROW(),""))</f>
        <v/>
      </c>
    </row>
    <row r="145">
      <c r="A145" s="5" t="n"/>
      <c r="B145" s="4" t="n"/>
      <c r="C145" s="6" t="n"/>
      <c r="D145" s="4" t="n"/>
      <c r="E145" s="6" t="n"/>
      <c r="F145" s="6" t="n"/>
      <c r="G145" s="4" t="n"/>
      <c r="H145" s="4" t="n"/>
      <c r="I145" s="4" t="n"/>
      <c r="J145" s="4" t="n"/>
      <c r="K145" s="15">
        <f>IF($A145="","",DATE(YEAR($A145),MONTH($A145),1))</f>
        <v/>
      </c>
      <c r="L145" s="13">
        <f>IF($A145="","",$A145-WEEKDAY($A145,1)+1)</f>
        <v/>
      </c>
      <c r="M145" s="14">
        <f>IF($A145="","",IF(AND($K145='السجل الشهري'!$B$4,$B145='السجل الشهري'!$B$5),ROW(),""))</f>
        <v/>
      </c>
    </row>
    <row r="146">
      <c r="A146" s="5" t="n"/>
      <c r="B146" s="4" t="n"/>
      <c r="C146" s="6" t="n"/>
      <c r="D146" s="4" t="n"/>
      <c r="E146" s="6" t="n"/>
      <c r="F146" s="6" t="n"/>
      <c r="G146" s="4" t="n"/>
      <c r="H146" s="4" t="n"/>
      <c r="I146" s="4" t="n"/>
      <c r="J146" s="4" t="n"/>
      <c r="K146" s="15">
        <f>IF($A146="","",DATE(YEAR($A146),MONTH($A146),1))</f>
        <v/>
      </c>
      <c r="L146" s="13">
        <f>IF($A146="","",$A146-WEEKDAY($A146,1)+1)</f>
        <v/>
      </c>
      <c r="M146" s="14">
        <f>IF($A146="","",IF(AND($K146='السجل الشهري'!$B$4,$B146='السجل الشهري'!$B$5),ROW(),""))</f>
        <v/>
      </c>
    </row>
    <row r="147">
      <c r="A147" s="5" t="n"/>
      <c r="B147" s="4" t="n"/>
      <c r="C147" s="6" t="n"/>
      <c r="D147" s="4" t="n"/>
      <c r="E147" s="6" t="n"/>
      <c r="F147" s="6" t="n"/>
      <c r="G147" s="4" t="n"/>
      <c r="H147" s="4" t="n"/>
      <c r="I147" s="4" t="n"/>
      <c r="J147" s="4" t="n"/>
      <c r="K147" s="15">
        <f>IF($A147="","",DATE(YEAR($A147),MONTH($A147),1))</f>
        <v/>
      </c>
      <c r="L147" s="13">
        <f>IF($A147="","",$A147-WEEKDAY($A147,1)+1)</f>
        <v/>
      </c>
      <c r="M147" s="14">
        <f>IF($A147="","",IF(AND($K147='السجل الشهري'!$B$4,$B147='السجل الشهري'!$B$5),ROW(),""))</f>
        <v/>
      </c>
    </row>
    <row r="148">
      <c r="A148" s="5" t="n"/>
      <c r="B148" s="4" t="n"/>
      <c r="C148" s="6" t="n"/>
      <c r="D148" s="4" t="n"/>
      <c r="E148" s="6" t="n"/>
      <c r="F148" s="6" t="n"/>
      <c r="G148" s="4" t="n"/>
      <c r="H148" s="4" t="n"/>
      <c r="I148" s="4" t="n"/>
      <c r="J148" s="4" t="n"/>
      <c r="K148" s="15">
        <f>IF($A148="","",DATE(YEAR($A148),MONTH($A148),1))</f>
        <v/>
      </c>
      <c r="L148" s="13">
        <f>IF($A148="","",$A148-WEEKDAY($A148,1)+1)</f>
        <v/>
      </c>
      <c r="M148" s="14">
        <f>IF($A148="","",IF(AND($K148='السجل الشهري'!$B$4,$B148='السجل الشهري'!$B$5),ROW(),""))</f>
        <v/>
      </c>
    </row>
    <row r="149">
      <c r="A149" s="5" t="n"/>
      <c r="B149" s="4" t="n"/>
      <c r="C149" s="6" t="n"/>
      <c r="D149" s="4" t="n"/>
      <c r="E149" s="6" t="n"/>
      <c r="F149" s="6" t="n"/>
      <c r="G149" s="4" t="n"/>
      <c r="H149" s="4" t="n"/>
      <c r="I149" s="4" t="n"/>
      <c r="J149" s="4" t="n"/>
      <c r="K149" s="15">
        <f>IF($A149="","",DATE(YEAR($A149),MONTH($A149),1))</f>
        <v/>
      </c>
      <c r="L149" s="13">
        <f>IF($A149="","",$A149-WEEKDAY($A149,1)+1)</f>
        <v/>
      </c>
      <c r="M149" s="14">
        <f>IF($A149="","",IF(AND($K149='السجل الشهري'!$B$4,$B149='السجل الشهري'!$B$5),ROW(),""))</f>
        <v/>
      </c>
    </row>
    <row r="150">
      <c r="A150" s="5" t="n"/>
      <c r="B150" s="4" t="n"/>
      <c r="C150" s="6" t="n"/>
      <c r="D150" s="4" t="n"/>
      <c r="E150" s="6" t="n"/>
      <c r="F150" s="6" t="n"/>
      <c r="G150" s="4" t="n"/>
      <c r="H150" s="4" t="n"/>
      <c r="I150" s="4" t="n"/>
      <c r="J150" s="4" t="n"/>
      <c r="K150" s="15">
        <f>IF($A150="","",DATE(YEAR($A150),MONTH($A150),1))</f>
        <v/>
      </c>
      <c r="L150" s="13">
        <f>IF($A150="","",$A150-WEEKDAY($A150,1)+1)</f>
        <v/>
      </c>
      <c r="M150" s="14">
        <f>IF($A150="","",IF(AND($K150='السجل الشهري'!$B$4,$B150='السجل الشهري'!$B$5),ROW(),""))</f>
        <v/>
      </c>
    </row>
    <row r="151">
      <c r="A151" s="5" t="n"/>
      <c r="B151" s="4" t="n"/>
      <c r="C151" s="6" t="n"/>
      <c r="D151" s="4" t="n"/>
      <c r="E151" s="6" t="n"/>
      <c r="F151" s="6" t="n"/>
      <c r="G151" s="4" t="n"/>
      <c r="H151" s="4" t="n"/>
      <c r="I151" s="4" t="n"/>
      <c r="J151" s="4" t="n"/>
      <c r="K151" s="15">
        <f>IF($A151="","",DATE(YEAR($A151),MONTH($A151),1))</f>
        <v/>
      </c>
      <c r="L151" s="13">
        <f>IF($A151="","",$A151-WEEKDAY($A151,1)+1)</f>
        <v/>
      </c>
      <c r="M151" s="14">
        <f>IF($A151="","",IF(AND($K151='السجل الشهري'!$B$4,$B151='السجل الشهري'!$B$5),ROW(),""))</f>
        <v/>
      </c>
    </row>
    <row r="152">
      <c r="A152" s="5" t="n"/>
      <c r="B152" s="4" t="n"/>
      <c r="C152" s="6" t="n"/>
      <c r="D152" s="4" t="n"/>
      <c r="E152" s="6" t="n"/>
      <c r="F152" s="6" t="n"/>
      <c r="G152" s="4" t="n"/>
      <c r="H152" s="4" t="n"/>
      <c r="I152" s="4" t="n"/>
      <c r="J152" s="4" t="n"/>
      <c r="K152" s="15">
        <f>IF($A152="","",DATE(YEAR($A152),MONTH($A152),1))</f>
        <v/>
      </c>
      <c r="L152" s="13">
        <f>IF($A152="","",$A152-WEEKDAY($A152,1)+1)</f>
        <v/>
      </c>
      <c r="M152" s="14">
        <f>IF($A152="","",IF(AND($K152='السجل الشهري'!$B$4,$B152='السجل الشهري'!$B$5),ROW(),""))</f>
        <v/>
      </c>
    </row>
    <row r="153">
      <c r="A153" s="5" t="n"/>
      <c r="B153" s="4" t="n"/>
      <c r="C153" s="6" t="n"/>
      <c r="D153" s="4" t="n"/>
      <c r="E153" s="6" t="n"/>
      <c r="F153" s="6" t="n"/>
      <c r="G153" s="4" t="n"/>
      <c r="H153" s="4" t="n"/>
      <c r="I153" s="4" t="n"/>
      <c r="J153" s="4" t="n"/>
      <c r="K153" s="15">
        <f>IF($A153="","",DATE(YEAR($A153),MONTH($A153),1))</f>
        <v/>
      </c>
      <c r="L153" s="13">
        <f>IF($A153="","",$A153-WEEKDAY($A153,1)+1)</f>
        <v/>
      </c>
      <c r="M153" s="14">
        <f>IF($A153="","",IF(AND($K153='السجل الشهري'!$B$4,$B153='السجل الشهري'!$B$5),ROW(),""))</f>
        <v/>
      </c>
    </row>
    <row r="154">
      <c r="A154" s="5" t="n"/>
      <c r="B154" s="4" t="n"/>
      <c r="C154" s="6" t="n"/>
      <c r="D154" s="4" t="n"/>
      <c r="E154" s="6" t="n"/>
      <c r="F154" s="6" t="n"/>
      <c r="G154" s="4" t="n"/>
      <c r="H154" s="4" t="n"/>
      <c r="I154" s="4" t="n"/>
      <c r="J154" s="4" t="n"/>
      <c r="K154" s="15">
        <f>IF($A154="","",DATE(YEAR($A154),MONTH($A154),1))</f>
        <v/>
      </c>
      <c r="L154" s="13">
        <f>IF($A154="","",$A154-WEEKDAY($A154,1)+1)</f>
        <v/>
      </c>
      <c r="M154" s="14">
        <f>IF($A154="","",IF(AND($K154='السجل الشهري'!$B$4,$B154='السجل الشهري'!$B$5),ROW(),""))</f>
        <v/>
      </c>
    </row>
    <row r="155">
      <c r="A155" s="5" t="n"/>
      <c r="B155" s="4" t="n"/>
      <c r="C155" s="6" t="n"/>
      <c r="D155" s="4" t="n"/>
      <c r="E155" s="6" t="n"/>
      <c r="F155" s="6" t="n"/>
      <c r="G155" s="4" t="n"/>
      <c r="H155" s="4" t="n"/>
      <c r="I155" s="4" t="n"/>
      <c r="J155" s="4" t="n"/>
      <c r="K155" s="15">
        <f>IF($A155="","",DATE(YEAR($A155),MONTH($A155),1))</f>
        <v/>
      </c>
      <c r="L155" s="13">
        <f>IF($A155="","",$A155-WEEKDAY($A155,1)+1)</f>
        <v/>
      </c>
      <c r="M155" s="14">
        <f>IF($A155="","",IF(AND($K155='السجل الشهري'!$B$4,$B155='السجل الشهري'!$B$5),ROW(),""))</f>
        <v/>
      </c>
    </row>
    <row r="156">
      <c r="A156" s="5" t="n"/>
      <c r="B156" s="4" t="n"/>
      <c r="C156" s="6" t="n"/>
      <c r="D156" s="4" t="n"/>
      <c r="E156" s="6" t="n"/>
      <c r="F156" s="6" t="n"/>
      <c r="G156" s="4" t="n"/>
      <c r="H156" s="4" t="n"/>
      <c r="I156" s="4" t="n"/>
      <c r="J156" s="4" t="n"/>
      <c r="K156" s="15">
        <f>IF($A156="","",DATE(YEAR($A156),MONTH($A156),1))</f>
        <v/>
      </c>
      <c r="L156" s="13">
        <f>IF($A156="","",$A156-WEEKDAY($A156,1)+1)</f>
        <v/>
      </c>
      <c r="M156" s="14">
        <f>IF($A156="","",IF(AND($K156='السجل الشهري'!$B$4,$B156='السجل الشهري'!$B$5),ROW(),""))</f>
        <v/>
      </c>
    </row>
    <row r="157">
      <c r="A157" s="5" t="n"/>
      <c r="B157" s="4" t="n"/>
      <c r="C157" s="6" t="n"/>
      <c r="D157" s="4" t="n"/>
      <c r="E157" s="6" t="n"/>
      <c r="F157" s="6" t="n"/>
      <c r="G157" s="4" t="n"/>
      <c r="H157" s="4" t="n"/>
      <c r="I157" s="4" t="n"/>
      <c r="J157" s="4" t="n"/>
      <c r="K157" s="15">
        <f>IF($A157="","",DATE(YEAR($A157),MONTH($A157),1))</f>
        <v/>
      </c>
      <c r="L157" s="13">
        <f>IF($A157="","",$A157-WEEKDAY($A157,1)+1)</f>
        <v/>
      </c>
      <c r="M157" s="14">
        <f>IF($A157="","",IF(AND($K157='السجل الشهري'!$B$4,$B157='السجل الشهري'!$B$5),ROW(),""))</f>
        <v/>
      </c>
    </row>
    <row r="158">
      <c r="A158" s="5" t="n"/>
      <c r="B158" s="4" t="n"/>
      <c r="C158" s="6" t="n"/>
      <c r="D158" s="4" t="n"/>
      <c r="E158" s="6" t="n"/>
      <c r="F158" s="6" t="n"/>
      <c r="G158" s="4" t="n"/>
      <c r="H158" s="4" t="n"/>
      <c r="I158" s="4" t="n"/>
      <c r="J158" s="4" t="n"/>
      <c r="K158" s="15">
        <f>IF($A158="","",DATE(YEAR($A158),MONTH($A158),1))</f>
        <v/>
      </c>
      <c r="L158" s="13">
        <f>IF($A158="","",$A158-WEEKDAY($A158,1)+1)</f>
        <v/>
      </c>
      <c r="M158" s="14">
        <f>IF($A158="","",IF(AND($K158='السجل الشهري'!$B$4,$B158='السجل الشهري'!$B$5),ROW(),""))</f>
        <v/>
      </c>
    </row>
    <row r="159">
      <c r="A159" s="5" t="n"/>
      <c r="B159" s="4" t="n"/>
      <c r="C159" s="6" t="n"/>
      <c r="D159" s="4" t="n"/>
      <c r="E159" s="6" t="n"/>
      <c r="F159" s="6" t="n"/>
      <c r="G159" s="4" t="n"/>
      <c r="H159" s="4" t="n"/>
      <c r="I159" s="4" t="n"/>
      <c r="J159" s="4" t="n"/>
      <c r="K159" s="15">
        <f>IF($A159="","",DATE(YEAR($A159),MONTH($A159),1))</f>
        <v/>
      </c>
      <c r="L159" s="13">
        <f>IF($A159="","",$A159-WEEKDAY($A159,1)+1)</f>
        <v/>
      </c>
      <c r="M159" s="14">
        <f>IF($A159="","",IF(AND($K159='السجل الشهري'!$B$4,$B159='السجل الشهري'!$B$5),ROW(),""))</f>
        <v/>
      </c>
    </row>
    <row r="160">
      <c r="A160" s="5" t="n"/>
      <c r="B160" s="4" t="n"/>
      <c r="C160" s="6" t="n"/>
      <c r="D160" s="4" t="n"/>
      <c r="E160" s="6" t="n"/>
      <c r="F160" s="6" t="n"/>
      <c r="G160" s="4" t="n"/>
      <c r="H160" s="4" t="n"/>
      <c r="I160" s="4" t="n"/>
      <c r="J160" s="4" t="n"/>
      <c r="K160" s="15">
        <f>IF($A160="","",DATE(YEAR($A160),MONTH($A160),1))</f>
        <v/>
      </c>
      <c r="L160" s="13">
        <f>IF($A160="","",$A160-WEEKDAY($A160,1)+1)</f>
        <v/>
      </c>
      <c r="M160" s="14">
        <f>IF($A160="","",IF(AND($K160='السجل الشهري'!$B$4,$B160='السجل الشهري'!$B$5),ROW(),""))</f>
        <v/>
      </c>
    </row>
    <row r="161">
      <c r="A161" s="5" t="n"/>
      <c r="B161" s="4" t="n"/>
      <c r="C161" s="6" t="n"/>
      <c r="D161" s="4" t="n"/>
      <c r="E161" s="6" t="n"/>
      <c r="F161" s="6" t="n"/>
      <c r="G161" s="4" t="n"/>
      <c r="H161" s="4" t="n"/>
      <c r="I161" s="4" t="n"/>
      <c r="J161" s="4" t="n"/>
      <c r="K161" s="15">
        <f>IF($A161="","",DATE(YEAR($A161),MONTH($A161),1))</f>
        <v/>
      </c>
      <c r="L161" s="13">
        <f>IF($A161="","",$A161-WEEKDAY($A161,1)+1)</f>
        <v/>
      </c>
      <c r="M161" s="14">
        <f>IF($A161="","",IF(AND($K161='السجل الشهري'!$B$4,$B161='السجل الشهري'!$B$5),ROW(),""))</f>
        <v/>
      </c>
    </row>
    <row r="162">
      <c r="A162" s="5" t="n"/>
      <c r="B162" s="4" t="n"/>
      <c r="C162" s="6" t="n"/>
      <c r="D162" s="4" t="n"/>
      <c r="E162" s="6" t="n"/>
      <c r="F162" s="6" t="n"/>
      <c r="G162" s="4" t="n"/>
      <c r="H162" s="4" t="n"/>
      <c r="I162" s="4" t="n"/>
      <c r="J162" s="4" t="n"/>
      <c r="K162" s="15">
        <f>IF($A162="","",DATE(YEAR($A162),MONTH($A162),1))</f>
        <v/>
      </c>
      <c r="L162" s="13">
        <f>IF($A162="","",$A162-WEEKDAY($A162,1)+1)</f>
        <v/>
      </c>
      <c r="M162" s="14">
        <f>IF($A162="","",IF(AND($K162='السجل الشهري'!$B$4,$B162='السجل الشهري'!$B$5),ROW(),""))</f>
        <v/>
      </c>
    </row>
    <row r="163">
      <c r="A163" s="5" t="n"/>
      <c r="B163" s="4" t="n"/>
      <c r="C163" s="6" t="n"/>
      <c r="D163" s="4" t="n"/>
      <c r="E163" s="6" t="n"/>
      <c r="F163" s="6" t="n"/>
      <c r="G163" s="4" t="n"/>
      <c r="H163" s="4" t="n"/>
      <c r="I163" s="4" t="n"/>
      <c r="J163" s="4" t="n"/>
      <c r="K163" s="15">
        <f>IF($A163="","",DATE(YEAR($A163),MONTH($A163),1))</f>
        <v/>
      </c>
      <c r="L163" s="13">
        <f>IF($A163="","",$A163-WEEKDAY($A163,1)+1)</f>
        <v/>
      </c>
      <c r="M163" s="14">
        <f>IF($A163="","",IF(AND($K163='السجل الشهري'!$B$4,$B163='السجل الشهري'!$B$5),ROW(),""))</f>
        <v/>
      </c>
    </row>
    <row r="164">
      <c r="A164" s="5" t="n"/>
      <c r="B164" s="4" t="n"/>
      <c r="C164" s="6" t="n"/>
      <c r="D164" s="4" t="n"/>
      <c r="E164" s="6" t="n"/>
      <c r="F164" s="6" t="n"/>
      <c r="G164" s="4" t="n"/>
      <c r="H164" s="4" t="n"/>
      <c r="I164" s="4" t="n"/>
      <c r="J164" s="4" t="n"/>
      <c r="K164" s="15">
        <f>IF($A164="","",DATE(YEAR($A164),MONTH($A164),1))</f>
        <v/>
      </c>
      <c r="L164" s="13">
        <f>IF($A164="","",$A164-WEEKDAY($A164,1)+1)</f>
        <v/>
      </c>
      <c r="M164" s="14">
        <f>IF($A164="","",IF(AND($K164='السجل الشهري'!$B$4,$B164='السجل الشهري'!$B$5),ROW(),""))</f>
        <v/>
      </c>
    </row>
    <row r="165">
      <c r="A165" s="5" t="n"/>
      <c r="B165" s="4" t="n"/>
      <c r="C165" s="6" t="n"/>
      <c r="D165" s="4" t="n"/>
      <c r="E165" s="6" t="n"/>
      <c r="F165" s="6" t="n"/>
      <c r="G165" s="4" t="n"/>
      <c r="H165" s="4" t="n"/>
      <c r="I165" s="4" t="n"/>
      <c r="J165" s="4" t="n"/>
      <c r="K165" s="15">
        <f>IF($A165="","",DATE(YEAR($A165),MONTH($A165),1))</f>
        <v/>
      </c>
      <c r="L165" s="13">
        <f>IF($A165="","",$A165-WEEKDAY($A165,1)+1)</f>
        <v/>
      </c>
      <c r="M165" s="14">
        <f>IF($A165="","",IF(AND($K165='السجل الشهري'!$B$4,$B165='السجل الشهري'!$B$5),ROW(),""))</f>
        <v/>
      </c>
    </row>
    <row r="166">
      <c r="A166" s="5" t="n"/>
      <c r="B166" s="4" t="n"/>
      <c r="C166" s="6" t="n"/>
      <c r="D166" s="4" t="n"/>
      <c r="E166" s="6" t="n"/>
      <c r="F166" s="6" t="n"/>
      <c r="G166" s="4" t="n"/>
      <c r="H166" s="4" t="n"/>
      <c r="I166" s="4" t="n"/>
      <c r="J166" s="4" t="n"/>
      <c r="K166" s="15">
        <f>IF($A166="","",DATE(YEAR($A166),MONTH($A166),1))</f>
        <v/>
      </c>
      <c r="L166" s="13">
        <f>IF($A166="","",$A166-WEEKDAY($A166,1)+1)</f>
        <v/>
      </c>
      <c r="M166" s="14">
        <f>IF($A166="","",IF(AND($K166='السجل الشهري'!$B$4,$B166='السجل الشهري'!$B$5),ROW(),""))</f>
        <v/>
      </c>
    </row>
    <row r="167">
      <c r="A167" s="5" t="n"/>
      <c r="B167" s="4" t="n"/>
      <c r="C167" s="6" t="n"/>
      <c r="D167" s="4" t="n"/>
      <c r="E167" s="6" t="n"/>
      <c r="F167" s="6" t="n"/>
      <c r="G167" s="4" t="n"/>
      <c r="H167" s="4" t="n"/>
      <c r="I167" s="4" t="n"/>
      <c r="J167" s="4" t="n"/>
      <c r="K167" s="15">
        <f>IF($A167="","",DATE(YEAR($A167),MONTH($A167),1))</f>
        <v/>
      </c>
      <c r="L167" s="13">
        <f>IF($A167="","",$A167-WEEKDAY($A167,1)+1)</f>
        <v/>
      </c>
      <c r="M167" s="14">
        <f>IF($A167="","",IF(AND($K167='السجل الشهري'!$B$4,$B167='السجل الشهري'!$B$5),ROW(),""))</f>
        <v/>
      </c>
    </row>
    <row r="168">
      <c r="A168" s="5" t="n"/>
      <c r="B168" s="4" t="n"/>
      <c r="C168" s="6" t="n"/>
      <c r="D168" s="4" t="n"/>
      <c r="E168" s="6" t="n"/>
      <c r="F168" s="6" t="n"/>
      <c r="G168" s="4" t="n"/>
      <c r="H168" s="4" t="n"/>
      <c r="I168" s="4" t="n"/>
      <c r="J168" s="4" t="n"/>
      <c r="K168" s="15">
        <f>IF($A168="","",DATE(YEAR($A168),MONTH($A168),1))</f>
        <v/>
      </c>
      <c r="L168" s="13">
        <f>IF($A168="","",$A168-WEEKDAY($A168,1)+1)</f>
        <v/>
      </c>
      <c r="M168" s="14">
        <f>IF($A168="","",IF(AND($K168='السجل الشهري'!$B$4,$B168='السجل الشهري'!$B$5),ROW(),""))</f>
        <v/>
      </c>
    </row>
    <row r="169">
      <c r="A169" s="5" t="n"/>
      <c r="B169" s="4" t="n"/>
      <c r="C169" s="6" t="n"/>
      <c r="D169" s="4" t="n"/>
      <c r="E169" s="6" t="n"/>
      <c r="F169" s="6" t="n"/>
      <c r="G169" s="4" t="n"/>
      <c r="H169" s="4" t="n"/>
      <c r="I169" s="4" t="n"/>
      <c r="J169" s="4" t="n"/>
      <c r="K169" s="15">
        <f>IF($A169="","",DATE(YEAR($A169),MONTH($A169),1))</f>
        <v/>
      </c>
      <c r="L169" s="13">
        <f>IF($A169="","",$A169-WEEKDAY($A169,1)+1)</f>
        <v/>
      </c>
      <c r="M169" s="14">
        <f>IF($A169="","",IF(AND($K169='السجل الشهري'!$B$4,$B169='السجل الشهري'!$B$5),ROW(),""))</f>
        <v/>
      </c>
    </row>
    <row r="170">
      <c r="A170" s="5" t="n"/>
      <c r="B170" s="4" t="n"/>
      <c r="C170" s="6" t="n"/>
      <c r="D170" s="4" t="n"/>
      <c r="E170" s="6" t="n"/>
      <c r="F170" s="6" t="n"/>
      <c r="G170" s="4" t="n"/>
      <c r="H170" s="4" t="n"/>
      <c r="I170" s="4" t="n"/>
      <c r="J170" s="4" t="n"/>
      <c r="K170" s="15">
        <f>IF($A170="","",DATE(YEAR($A170),MONTH($A170),1))</f>
        <v/>
      </c>
      <c r="L170" s="13">
        <f>IF($A170="","",$A170-WEEKDAY($A170,1)+1)</f>
        <v/>
      </c>
      <c r="M170" s="14">
        <f>IF($A170="","",IF(AND($K170='السجل الشهري'!$B$4,$B170='السجل الشهري'!$B$5),ROW(),""))</f>
        <v/>
      </c>
    </row>
    <row r="171">
      <c r="A171" s="5" t="n"/>
      <c r="B171" s="4" t="n"/>
      <c r="C171" s="6" t="n"/>
      <c r="D171" s="4" t="n"/>
      <c r="E171" s="6" t="n"/>
      <c r="F171" s="6" t="n"/>
      <c r="G171" s="4" t="n"/>
      <c r="H171" s="4" t="n"/>
      <c r="I171" s="4" t="n"/>
      <c r="J171" s="4" t="n"/>
      <c r="K171" s="15">
        <f>IF($A171="","",DATE(YEAR($A171),MONTH($A171),1))</f>
        <v/>
      </c>
      <c r="L171" s="13">
        <f>IF($A171="","",$A171-WEEKDAY($A171,1)+1)</f>
        <v/>
      </c>
      <c r="M171" s="14">
        <f>IF($A171="","",IF(AND($K171='السجل الشهري'!$B$4,$B171='السجل الشهري'!$B$5),ROW(),""))</f>
        <v/>
      </c>
    </row>
    <row r="172">
      <c r="A172" s="5" t="n"/>
      <c r="B172" s="4" t="n"/>
      <c r="C172" s="6" t="n"/>
      <c r="D172" s="4" t="n"/>
      <c r="E172" s="6" t="n"/>
      <c r="F172" s="6" t="n"/>
      <c r="G172" s="4" t="n"/>
      <c r="H172" s="4" t="n"/>
      <c r="I172" s="4" t="n"/>
      <c r="J172" s="4" t="n"/>
      <c r="K172" s="15">
        <f>IF($A172="","",DATE(YEAR($A172),MONTH($A172),1))</f>
        <v/>
      </c>
      <c r="L172" s="13">
        <f>IF($A172="","",$A172-WEEKDAY($A172,1)+1)</f>
        <v/>
      </c>
      <c r="M172" s="14">
        <f>IF($A172="","",IF(AND($K172='السجل الشهري'!$B$4,$B172='السجل الشهري'!$B$5),ROW(),""))</f>
        <v/>
      </c>
    </row>
    <row r="173">
      <c r="A173" s="5" t="n"/>
      <c r="B173" s="4" t="n"/>
      <c r="C173" s="6" t="n"/>
      <c r="D173" s="4" t="n"/>
      <c r="E173" s="6" t="n"/>
      <c r="F173" s="6" t="n"/>
      <c r="G173" s="4" t="n"/>
      <c r="H173" s="4" t="n"/>
      <c r="I173" s="4" t="n"/>
      <c r="J173" s="4" t="n"/>
      <c r="K173" s="15">
        <f>IF($A173="","",DATE(YEAR($A173),MONTH($A173),1))</f>
        <v/>
      </c>
      <c r="L173" s="13">
        <f>IF($A173="","",$A173-WEEKDAY($A173,1)+1)</f>
        <v/>
      </c>
      <c r="M173" s="14">
        <f>IF($A173="","",IF(AND($K173='السجل الشهري'!$B$4,$B173='السجل الشهري'!$B$5),ROW(),""))</f>
        <v/>
      </c>
    </row>
    <row r="174">
      <c r="A174" s="5" t="n"/>
      <c r="B174" s="4" t="n"/>
      <c r="C174" s="6" t="n"/>
      <c r="D174" s="4" t="n"/>
      <c r="E174" s="6" t="n"/>
      <c r="F174" s="6" t="n"/>
      <c r="G174" s="4" t="n"/>
      <c r="H174" s="4" t="n"/>
      <c r="I174" s="4" t="n"/>
      <c r="J174" s="4" t="n"/>
      <c r="K174" s="15">
        <f>IF($A174="","",DATE(YEAR($A174),MONTH($A174),1))</f>
        <v/>
      </c>
      <c r="L174" s="13">
        <f>IF($A174="","",$A174-WEEKDAY($A174,1)+1)</f>
        <v/>
      </c>
      <c r="M174" s="14">
        <f>IF($A174="","",IF(AND($K174='السجل الشهري'!$B$4,$B174='السجل الشهري'!$B$5),ROW(),""))</f>
        <v/>
      </c>
    </row>
    <row r="175">
      <c r="A175" s="5" t="n"/>
      <c r="B175" s="4" t="n"/>
      <c r="C175" s="6" t="n"/>
      <c r="D175" s="4" t="n"/>
      <c r="E175" s="6" t="n"/>
      <c r="F175" s="6" t="n"/>
      <c r="G175" s="4" t="n"/>
      <c r="H175" s="4" t="n"/>
      <c r="I175" s="4" t="n"/>
      <c r="J175" s="4" t="n"/>
      <c r="K175" s="15">
        <f>IF($A175="","",DATE(YEAR($A175),MONTH($A175),1))</f>
        <v/>
      </c>
      <c r="L175" s="13">
        <f>IF($A175="","",$A175-WEEKDAY($A175,1)+1)</f>
        <v/>
      </c>
      <c r="M175" s="14">
        <f>IF($A175="","",IF(AND($K175='السجل الشهري'!$B$4,$B175='السجل الشهري'!$B$5),ROW(),""))</f>
        <v/>
      </c>
    </row>
    <row r="176">
      <c r="A176" s="5" t="n"/>
      <c r="B176" s="4" t="n"/>
      <c r="C176" s="6" t="n"/>
      <c r="D176" s="4" t="n"/>
      <c r="E176" s="6" t="n"/>
      <c r="F176" s="6" t="n"/>
      <c r="G176" s="4" t="n"/>
      <c r="H176" s="4" t="n"/>
      <c r="I176" s="4" t="n"/>
      <c r="J176" s="4" t="n"/>
      <c r="K176" s="15">
        <f>IF($A176="","",DATE(YEAR($A176),MONTH($A176),1))</f>
        <v/>
      </c>
      <c r="L176" s="13">
        <f>IF($A176="","",$A176-WEEKDAY($A176,1)+1)</f>
        <v/>
      </c>
      <c r="M176" s="14">
        <f>IF($A176="","",IF(AND($K176='السجل الشهري'!$B$4,$B176='السجل الشهري'!$B$5),ROW(),""))</f>
        <v/>
      </c>
    </row>
    <row r="177">
      <c r="A177" s="5" t="n"/>
      <c r="B177" s="4" t="n"/>
      <c r="C177" s="6" t="n"/>
      <c r="D177" s="4" t="n"/>
      <c r="E177" s="6" t="n"/>
      <c r="F177" s="6" t="n"/>
      <c r="G177" s="4" t="n"/>
      <c r="H177" s="4" t="n"/>
      <c r="I177" s="4" t="n"/>
      <c r="J177" s="4" t="n"/>
      <c r="K177" s="15">
        <f>IF($A177="","",DATE(YEAR($A177),MONTH($A177),1))</f>
        <v/>
      </c>
      <c r="L177" s="13">
        <f>IF($A177="","",$A177-WEEKDAY($A177,1)+1)</f>
        <v/>
      </c>
      <c r="M177" s="14">
        <f>IF($A177="","",IF(AND($K177='السجل الشهري'!$B$4,$B177='السجل الشهري'!$B$5),ROW(),""))</f>
        <v/>
      </c>
    </row>
    <row r="178">
      <c r="A178" s="5" t="n"/>
      <c r="B178" s="4" t="n"/>
      <c r="C178" s="6" t="n"/>
      <c r="D178" s="4" t="n"/>
      <c r="E178" s="6" t="n"/>
      <c r="F178" s="6" t="n"/>
      <c r="G178" s="4" t="n"/>
      <c r="H178" s="4" t="n"/>
      <c r="I178" s="4" t="n"/>
      <c r="J178" s="4" t="n"/>
      <c r="K178" s="15">
        <f>IF($A178="","",DATE(YEAR($A178),MONTH($A178),1))</f>
        <v/>
      </c>
      <c r="L178" s="13">
        <f>IF($A178="","",$A178-WEEKDAY($A178,1)+1)</f>
        <v/>
      </c>
      <c r="M178" s="14">
        <f>IF($A178="","",IF(AND($K178='السجل الشهري'!$B$4,$B178='السجل الشهري'!$B$5),ROW(),""))</f>
        <v/>
      </c>
    </row>
    <row r="179">
      <c r="A179" s="5" t="n"/>
      <c r="B179" s="4" t="n"/>
      <c r="C179" s="6" t="n"/>
      <c r="D179" s="4" t="n"/>
      <c r="E179" s="6" t="n"/>
      <c r="F179" s="6" t="n"/>
      <c r="G179" s="4" t="n"/>
      <c r="H179" s="4" t="n"/>
      <c r="I179" s="4" t="n"/>
      <c r="J179" s="4" t="n"/>
      <c r="K179" s="15">
        <f>IF($A179="","",DATE(YEAR($A179),MONTH($A179),1))</f>
        <v/>
      </c>
      <c r="L179" s="13">
        <f>IF($A179="","",$A179-WEEKDAY($A179,1)+1)</f>
        <v/>
      </c>
      <c r="M179" s="14">
        <f>IF($A179="","",IF(AND($K179='السجل الشهري'!$B$4,$B179='السجل الشهري'!$B$5),ROW(),""))</f>
        <v/>
      </c>
    </row>
    <row r="180">
      <c r="A180" s="5" t="n"/>
      <c r="B180" s="4" t="n"/>
      <c r="C180" s="6" t="n"/>
      <c r="D180" s="4" t="n"/>
      <c r="E180" s="6" t="n"/>
      <c r="F180" s="6" t="n"/>
      <c r="G180" s="4" t="n"/>
      <c r="H180" s="4" t="n"/>
      <c r="I180" s="4" t="n"/>
      <c r="J180" s="4" t="n"/>
      <c r="K180" s="15">
        <f>IF($A180="","",DATE(YEAR($A180),MONTH($A180),1))</f>
        <v/>
      </c>
      <c r="L180" s="13">
        <f>IF($A180="","",$A180-WEEKDAY($A180,1)+1)</f>
        <v/>
      </c>
      <c r="M180" s="14">
        <f>IF($A180="","",IF(AND($K180='السجل الشهري'!$B$4,$B180='السجل الشهري'!$B$5),ROW(),""))</f>
        <v/>
      </c>
    </row>
    <row r="181">
      <c r="A181" s="5" t="n"/>
      <c r="B181" s="4" t="n"/>
      <c r="C181" s="6" t="n"/>
      <c r="D181" s="4" t="n"/>
      <c r="E181" s="6" t="n"/>
      <c r="F181" s="6" t="n"/>
      <c r="G181" s="4" t="n"/>
      <c r="H181" s="4" t="n"/>
      <c r="I181" s="4" t="n"/>
      <c r="J181" s="4" t="n"/>
      <c r="K181" s="15">
        <f>IF($A181="","",DATE(YEAR($A181),MONTH($A181),1))</f>
        <v/>
      </c>
      <c r="L181" s="13">
        <f>IF($A181="","",$A181-WEEKDAY($A181,1)+1)</f>
        <v/>
      </c>
      <c r="M181" s="14">
        <f>IF($A181="","",IF(AND($K181='السجل الشهري'!$B$4,$B181='السجل الشهري'!$B$5),ROW(),""))</f>
        <v/>
      </c>
    </row>
    <row r="182">
      <c r="A182" s="5" t="n"/>
      <c r="B182" s="4" t="n"/>
      <c r="C182" s="6" t="n"/>
      <c r="D182" s="4" t="n"/>
      <c r="E182" s="6" t="n"/>
      <c r="F182" s="6" t="n"/>
      <c r="G182" s="4" t="n"/>
      <c r="H182" s="4" t="n"/>
      <c r="I182" s="4" t="n"/>
      <c r="J182" s="4" t="n"/>
      <c r="K182" s="15">
        <f>IF($A182="","",DATE(YEAR($A182),MONTH($A182),1))</f>
        <v/>
      </c>
      <c r="L182" s="13">
        <f>IF($A182="","",$A182-WEEKDAY($A182,1)+1)</f>
        <v/>
      </c>
      <c r="M182" s="14">
        <f>IF($A182="","",IF(AND($K182='السجل الشهري'!$B$4,$B182='السجل الشهري'!$B$5),ROW(),""))</f>
        <v/>
      </c>
    </row>
    <row r="183">
      <c r="A183" s="5" t="n"/>
      <c r="B183" s="4" t="n"/>
      <c r="C183" s="6" t="n"/>
      <c r="D183" s="4" t="n"/>
      <c r="E183" s="6" t="n"/>
      <c r="F183" s="6" t="n"/>
      <c r="G183" s="4" t="n"/>
      <c r="H183" s="4" t="n"/>
      <c r="I183" s="4" t="n"/>
      <c r="J183" s="4" t="n"/>
      <c r="K183" s="15">
        <f>IF($A183="","",DATE(YEAR($A183),MONTH($A183),1))</f>
        <v/>
      </c>
      <c r="L183" s="13">
        <f>IF($A183="","",$A183-WEEKDAY($A183,1)+1)</f>
        <v/>
      </c>
      <c r="M183" s="14">
        <f>IF($A183="","",IF(AND($K183='السجل الشهري'!$B$4,$B183='السجل الشهري'!$B$5),ROW(),""))</f>
        <v/>
      </c>
    </row>
    <row r="184">
      <c r="A184" s="5" t="n"/>
      <c r="B184" s="4" t="n"/>
      <c r="C184" s="6" t="n"/>
      <c r="D184" s="4" t="n"/>
      <c r="E184" s="6" t="n"/>
      <c r="F184" s="6" t="n"/>
      <c r="G184" s="4" t="n"/>
      <c r="H184" s="4" t="n"/>
      <c r="I184" s="4" t="n"/>
      <c r="J184" s="4" t="n"/>
      <c r="K184" s="15">
        <f>IF($A184="","",DATE(YEAR($A184),MONTH($A184),1))</f>
        <v/>
      </c>
      <c r="L184" s="13">
        <f>IF($A184="","",$A184-WEEKDAY($A184,1)+1)</f>
        <v/>
      </c>
      <c r="M184" s="14">
        <f>IF($A184="","",IF(AND($K184='السجل الشهري'!$B$4,$B184='السجل الشهري'!$B$5),ROW(),""))</f>
        <v/>
      </c>
    </row>
    <row r="185">
      <c r="A185" s="5" t="n"/>
      <c r="B185" s="4" t="n"/>
      <c r="C185" s="6" t="n"/>
      <c r="D185" s="4" t="n"/>
      <c r="E185" s="6" t="n"/>
      <c r="F185" s="6" t="n"/>
      <c r="G185" s="4" t="n"/>
      <c r="H185" s="4" t="n"/>
      <c r="I185" s="4" t="n"/>
      <c r="J185" s="4" t="n"/>
      <c r="K185" s="15">
        <f>IF($A185="","",DATE(YEAR($A185),MONTH($A185),1))</f>
        <v/>
      </c>
      <c r="L185" s="13">
        <f>IF($A185="","",$A185-WEEKDAY($A185,1)+1)</f>
        <v/>
      </c>
      <c r="M185" s="14">
        <f>IF($A185="","",IF(AND($K185='السجل الشهري'!$B$4,$B185='السجل الشهري'!$B$5),ROW(),""))</f>
        <v/>
      </c>
    </row>
    <row r="186">
      <c r="A186" s="5" t="n"/>
      <c r="B186" s="4" t="n"/>
      <c r="C186" s="6" t="n"/>
      <c r="D186" s="4" t="n"/>
      <c r="E186" s="6" t="n"/>
      <c r="F186" s="6" t="n"/>
      <c r="G186" s="4" t="n"/>
      <c r="H186" s="4" t="n"/>
      <c r="I186" s="4" t="n"/>
      <c r="J186" s="4" t="n"/>
      <c r="K186" s="15">
        <f>IF($A186="","",DATE(YEAR($A186),MONTH($A186),1))</f>
        <v/>
      </c>
      <c r="L186" s="13">
        <f>IF($A186="","",$A186-WEEKDAY($A186,1)+1)</f>
        <v/>
      </c>
      <c r="M186" s="14">
        <f>IF($A186="","",IF(AND($K186='السجل الشهري'!$B$4,$B186='السجل الشهري'!$B$5),ROW(),""))</f>
        <v/>
      </c>
    </row>
    <row r="187">
      <c r="A187" s="5" t="n"/>
      <c r="B187" s="4" t="n"/>
      <c r="C187" s="6" t="n"/>
      <c r="D187" s="4" t="n"/>
      <c r="E187" s="6" t="n"/>
      <c r="F187" s="6" t="n"/>
      <c r="G187" s="4" t="n"/>
      <c r="H187" s="4" t="n"/>
      <c r="I187" s="4" t="n"/>
      <c r="J187" s="4" t="n"/>
      <c r="K187" s="15">
        <f>IF($A187="","",DATE(YEAR($A187),MONTH($A187),1))</f>
        <v/>
      </c>
      <c r="L187" s="13">
        <f>IF($A187="","",$A187-WEEKDAY($A187,1)+1)</f>
        <v/>
      </c>
      <c r="M187" s="14">
        <f>IF($A187="","",IF(AND($K187='السجل الشهري'!$B$4,$B187='السجل الشهري'!$B$5),ROW(),""))</f>
        <v/>
      </c>
    </row>
    <row r="188">
      <c r="A188" s="5" t="n"/>
      <c r="B188" s="4" t="n"/>
      <c r="C188" s="6" t="n"/>
      <c r="D188" s="4" t="n"/>
      <c r="E188" s="6" t="n"/>
      <c r="F188" s="6" t="n"/>
      <c r="G188" s="4" t="n"/>
      <c r="H188" s="4" t="n"/>
      <c r="I188" s="4" t="n"/>
      <c r="J188" s="4" t="n"/>
      <c r="K188" s="15">
        <f>IF($A188="","",DATE(YEAR($A188),MONTH($A188),1))</f>
        <v/>
      </c>
      <c r="L188" s="13">
        <f>IF($A188="","",$A188-WEEKDAY($A188,1)+1)</f>
        <v/>
      </c>
      <c r="M188" s="14">
        <f>IF($A188="","",IF(AND($K188='السجل الشهري'!$B$4,$B188='السجل الشهري'!$B$5),ROW(),""))</f>
        <v/>
      </c>
    </row>
    <row r="189">
      <c r="A189" s="5" t="n"/>
      <c r="B189" s="4" t="n"/>
      <c r="C189" s="6" t="n"/>
      <c r="D189" s="4" t="n"/>
      <c r="E189" s="6" t="n"/>
      <c r="F189" s="6" t="n"/>
      <c r="G189" s="4" t="n"/>
      <c r="H189" s="4" t="n"/>
      <c r="I189" s="4" t="n"/>
      <c r="J189" s="4" t="n"/>
      <c r="K189" s="15">
        <f>IF($A189="","",DATE(YEAR($A189),MONTH($A189),1))</f>
        <v/>
      </c>
      <c r="L189" s="13">
        <f>IF($A189="","",$A189-WEEKDAY($A189,1)+1)</f>
        <v/>
      </c>
      <c r="M189" s="14">
        <f>IF($A189="","",IF(AND($K189='السجل الشهري'!$B$4,$B189='السجل الشهري'!$B$5),ROW(),""))</f>
        <v/>
      </c>
    </row>
    <row r="190">
      <c r="A190" s="5" t="n"/>
      <c r="B190" s="4" t="n"/>
      <c r="C190" s="6" t="n"/>
      <c r="D190" s="4" t="n"/>
      <c r="E190" s="6" t="n"/>
      <c r="F190" s="6" t="n"/>
      <c r="G190" s="4" t="n"/>
      <c r="H190" s="4" t="n"/>
      <c r="I190" s="4" t="n"/>
      <c r="J190" s="4" t="n"/>
      <c r="K190" s="15">
        <f>IF($A190="","",DATE(YEAR($A190),MONTH($A190),1))</f>
        <v/>
      </c>
      <c r="L190" s="13">
        <f>IF($A190="","",$A190-WEEKDAY($A190,1)+1)</f>
        <v/>
      </c>
      <c r="M190" s="14">
        <f>IF($A190="","",IF(AND($K190='السجل الشهري'!$B$4,$B190='السجل الشهري'!$B$5),ROW(),""))</f>
        <v/>
      </c>
    </row>
    <row r="191">
      <c r="A191" s="5" t="n"/>
      <c r="B191" s="4" t="n"/>
      <c r="C191" s="6" t="n"/>
      <c r="D191" s="4" t="n"/>
      <c r="E191" s="6" t="n"/>
      <c r="F191" s="6" t="n"/>
      <c r="G191" s="4" t="n"/>
      <c r="H191" s="4" t="n"/>
      <c r="I191" s="4" t="n"/>
      <c r="J191" s="4" t="n"/>
      <c r="K191" s="15">
        <f>IF($A191="","",DATE(YEAR($A191),MONTH($A191),1))</f>
        <v/>
      </c>
      <c r="L191" s="13">
        <f>IF($A191="","",$A191-WEEKDAY($A191,1)+1)</f>
        <v/>
      </c>
      <c r="M191" s="14">
        <f>IF($A191="","",IF(AND($K191='السجل الشهري'!$B$4,$B191='السجل الشهري'!$B$5),ROW(),""))</f>
        <v/>
      </c>
    </row>
    <row r="192">
      <c r="A192" s="5" t="n"/>
      <c r="B192" s="4" t="n"/>
      <c r="C192" s="6" t="n"/>
      <c r="D192" s="4" t="n"/>
      <c r="E192" s="6" t="n"/>
      <c r="F192" s="6" t="n"/>
      <c r="G192" s="4" t="n"/>
      <c r="H192" s="4" t="n"/>
      <c r="I192" s="4" t="n"/>
      <c r="J192" s="4" t="n"/>
      <c r="K192" s="15">
        <f>IF($A192="","",DATE(YEAR($A192),MONTH($A192),1))</f>
        <v/>
      </c>
      <c r="L192" s="13">
        <f>IF($A192="","",$A192-WEEKDAY($A192,1)+1)</f>
        <v/>
      </c>
      <c r="M192" s="14">
        <f>IF($A192="","",IF(AND($K192='السجل الشهري'!$B$4,$B192='السجل الشهري'!$B$5),ROW(),""))</f>
        <v/>
      </c>
    </row>
    <row r="193">
      <c r="A193" s="5" t="n"/>
      <c r="B193" s="4" t="n"/>
      <c r="C193" s="6" t="n"/>
      <c r="D193" s="4" t="n"/>
      <c r="E193" s="6" t="n"/>
      <c r="F193" s="6" t="n"/>
      <c r="G193" s="4" t="n"/>
      <c r="H193" s="4" t="n"/>
      <c r="I193" s="4" t="n"/>
      <c r="J193" s="4" t="n"/>
      <c r="K193" s="15">
        <f>IF($A193="","",DATE(YEAR($A193),MONTH($A193),1))</f>
        <v/>
      </c>
      <c r="L193" s="13">
        <f>IF($A193="","",$A193-WEEKDAY($A193,1)+1)</f>
        <v/>
      </c>
      <c r="M193" s="14">
        <f>IF($A193="","",IF(AND($K193='السجل الشهري'!$B$4,$B193='السجل الشهري'!$B$5),ROW(),""))</f>
        <v/>
      </c>
    </row>
    <row r="194">
      <c r="A194" s="5" t="n"/>
      <c r="B194" s="4" t="n"/>
      <c r="C194" s="6" t="n"/>
      <c r="D194" s="4" t="n"/>
      <c r="E194" s="6" t="n"/>
      <c r="F194" s="6" t="n"/>
      <c r="G194" s="4" t="n"/>
      <c r="H194" s="4" t="n"/>
      <c r="I194" s="4" t="n"/>
      <c r="J194" s="4" t="n"/>
      <c r="K194" s="15">
        <f>IF($A194="","",DATE(YEAR($A194),MONTH($A194),1))</f>
        <v/>
      </c>
      <c r="L194" s="13">
        <f>IF($A194="","",$A194-WEEKDAY($A194,1)+1)</f>
        <v/>
      </c>
      <c r="M194" s="14">
        <f>IF($A194="","",IF(AND($K194='السجل الشهري'!$B$4,$B194='السجل الشهري'!$B$5),ROW(),""))</f>
        <v/>
      </c>
    </row>
    <row r="195">
      <c r="A195" s="5" t="n"/>
      <c r="B195" s="4" t="n"/>
      <c r="C195" s="6" t="n"/>
      <c r="D195" s="4" t="n"/>
      <c r="E195" s="6" t="n"/>
      <c r="F195" s="6" t="n"/>
      <c r="G195" s="4" t="n"/>
      <c r="H195" s="4" t="n"/>
      <c r="I195" s="4" t="n"/>
      <c r="J195" s="4" t="n"/>
      <c r="K195" s="15">
        <f>IF($A195="","",DATE(YEAR($A195),MONTH($A195),1))</f>
        <v/>
      </c>
      <c r="L195" s="13">
        <f>IF($A195="","",$A195-WEEKDAY($A195,1)+1)</f>
        <v/>
      </c>
      <c r="M195" s="14">
        <f>IF($A195="","",IF(AND($K195='السجل الشهري'!$B$4,$B195='السجل الشهري'!$B$5),ROW(),""))</f>
        <v/>
      </c>
    </row>
    <row r="196">
      <c r="A196" s="5" t="n"/>
      <c r="B196" s="4" t="n"/>
      <c r="C196" s="6" t="n"/>
      <c r="D196" s="4" t="n"/>
      <c r="E196" s="6" t="n"/>
      <c r="F196" s="6" t="n"/>
      <c r="G196" s="4" t="n"/>
      <c r="H196" s="4" t="n"/>
      <c r="I196" s="4" t="n"/>
      <c r="J196" s="4" t="n"/>
      <c r="K196" s="15">
        <f>IF($A196="","",DATE(YEAR($A196),MONTH($A196),1))</f>
        <v/>
      </c>
      <c r="L196" s="13">
        <f>IF($A196="","",$A196-WEEKDAY($A196,1)+1)</f>
        <v/>
      </c>
      <c r="M196" s="14">
        <f>IF($A196="","",IF(AND($K196='السجل الشهري'!$B$4,$B196='السجل الشهري'!$B$5),ROW(),""))</f>
        <v/>
      </c>
    </row>
    <row r="197">
      <c r="A197" s="5" t="n"/>
      <c r="B197" s="4" t="n"/>
      <c r="C197" s="6" t="n"/>
      <c r="D197" s="4" t="n"/>
      <c r="E197" s="6" t="n"/>
      <c r="F197" s="6" t="n"/>
      <c r="G197" s="4" t="n"/>
      <c r="H197" s="4" t="n"/>
      <c r="I197" s="4" t="n"/>
      <c r="J197" s="4" t="n"/>
      <c r="K197" s="15">
        <f>IF($A197="","",DATE(YEAR($A197),MONTH($A197),1))</f>
        <v/>
      </c>
      <c r="L197" s="13">
        <f>IF($A197="","",$A197-WEEKDAY($A197,1)+1)</f>
        <v/>
      </c>
      <c r="M197" s="14">
        <f>IF($A197="","",IF(AND($K197='السجل الشهري'!$B$4,$B197='السجل الشهري'!$B$5),ROW(),""))</f>
        <v/>
      </c>
    </row>
    <row r="198">
      <c r="A198" s="5" t="n"/>
      <c r="B198" s="4" t="n"/>
      <c r="C198" s="6" t="n"/>
      <c r="D198" s="4" t="n"/>
      <c r="E198" s="6" t="n"/>
      <c r="F198" s="6" t="n"/>
      <c r="G198" s="4" t="n"/>
      <c r="H198" s="4" t="n"/>
      <c r="I198" s="4" t="n"/>
      <c r="J198" s="4" t="n"/>
      <c r="K198" s="15">
        <f>IF($A198="","",DATE(YEAR($A198),MONTH($A198),1))</f>
        <v/>
      </c>
      <c r="L198" s="13">
        <f>IF($A198="","",$A198-WEEKDAY($A198,1)+1)</f>
        <v/>
      </c>
      <c r="M198" s="14">
        <f>IF($A198="","",IF(AND($K198='السجل الشهري'!$B$4,$B198='السجل الشهري'!$B$5),ROW(),""))</f>
        <v/>
      </c>
    </row>
    <row r="199">
      <c r="A199" s="5" t="n"/>
      <c r="B199" s="4" t="n"/>
      <c r="C199" s="6" t="n"/>
      <c r="D199" s="4" t="n"/>
      <c r="E199" s="6" t="n"/>
      <c r="F199" s="6" t="n"/>
      <c r="G199" s="4" t="n"/>
      <c r="H199" s="4" t="n"/>
      <c r="I199" s="4" t="n"/>
      <c r="J199" s="4" t="n"/>
      <c r="K199" s="15">
        <f>IF($A199="","",DATE(YEAR($A199),MONTH($A199),1))</f>
        <v/>
      </c>
      <c r="L199" s="13">
        <f>IF($A199="","",$A199-WEEKDAY($A199,1)+1)</f>
        <v/>
      </c>
      <c r="M199" s="14">
        <f>IF($A199="","",IF(AND($K199='السجل الشهري'!$B$4,$B199='السجل الشهري'!$B$5),ROW(),""))</f>
        <v/>
      </c>
    </row>
    <row r="200">
      <c r="A200" s="5" t="n"/>
      <c r="B200" s="4" t="n"/>
      <c r="C200" s="6" t="n"/>
      <c r="D200" s="4" t="n"/>
      <c r="E200" s="6" t="n"/>
      <c r="F200" s="6" t="n"/>
      <c r="G200" s="4" t="n"/>
      <c r="H200" s="4" t="n"/>
      <c r="I200" s="4" t="n"/>
      <c r="J200" s="4" t="n"/>
      <c r="K200" s="15">
        <f>IF($A200="","",DATE(YEAR($A200),MONTH($A200),1))</f>
        <v/>
      </c>
      <c r="L200" s="13">
        <f>IF($A200="","",$A200-WEEKDAY($A200,1)+1)</f>
        <v/>
      </c>
      <c r="M200" s="14">
        <f>IF($A200="","",IF(AND($K200='السجل الشهري'!$B$4,$B200='السجل الشهري'!$B$5),ROW(),""))</f>
        <v/>
      </c>
    </row>
    <row r="201">
      <c r="A201" s="5" t="n"/>
      <c r="B201" s="4" t="n"/>
      <c r="C201" s="6" t="n"/>
      <c r="D201" s="4" t="n"/>
      <c r="E201" s="6" t="n"/>
      <c r="F201" s="6" t="n"/>
      <c r="G201" s="4" t="n"/>
      <c r="H201" s="4" t="n"/>
      <c r="I201" s="4" t="n"/>
      <c r="J201" s="4" t="n"/>
      <c r="K201" s="15">
        <f>IF($A201="","",DATE(YEAR($A201),MONTH($A201),1))</f>
        <v/>
      </c>
      <c r="L201" s="13">
        <f>IF($A201="","",$A201-WEEKDAY($A201,1)+1)</f>
        <v/>
      </c>
      <c r="M201" s="14">
        <f>IF($A201="","",IF(AND($K201='السجل الشهري'!$B$4,$B201='السجل الشهري'!$B$5),ROW(),""))</f>
        <v/>
      </c>
    </row>
    <row r="202">
      <c r="A202" s="5" t="n"/>
      <c r="B202" s="4" t="n"/>
      <c r="C202" s="6" t="n"/>
      <c r="D202" s="4" t="n"/>
      <c r="E202" s="6" t="n"/>
      <c r="F202" s="6" t="n"/>
      <c r="G202" s="4" t="n"/>
      <c r="H202" s="4" t="n"/>
      <c r="I202" s="4" t="n"/>
      <c r="J202" s="4" t="n"/>
      <c r="K202" s="15">
        <f>IF($A202="","",DATE(YEAR($A202),MONTH($A202),1))</f>
        <v/>
      </c>
      <c r="L202" s="13">
        <f>IF($A202="","",$A202-WEEKDAY($A202,1)+1)</f>
        <v/>
      </c>
      <c r="M202" s="14">
        <f>IF($A202="","",IF(AND($K202='السجل الشهري'!$B$4,$B202='السجل الشهري'!$B$5),ROW(),""))</f>
        <v/>
      </c>
    </row>
    <row r="203">
      <c r="A203" s="5" t="n"/>
      <c r="B203" s="4" t="n"/>
      <c r="C203" s="6" t="n"/>
      <c r="D203" s="4" t="n"/>
      <c r="E203" s="6" t="n"/>
      <c r="F203" s="6" t="n"/>
      <c r="G203" s="4" t="n"/>
      <c r="H203" s="4" t="n"/>
      <c r="I203" s="4" t="n"/>
      <c r="J203" s="4" t="n"/>
      <c r="K203" s="15">
        <f>IF($A203="","",DATE(YEAR($A203),MONTH($A203),1))</f>
        <v/>
      </c>
      <c r="L203" s="13">
        <f>IF($A203="","",$A203-WEEKDAY($A203,1)+1)</f>
        <v/>
      </c>
      <c r="M203" s="14">
        <f>IF($A203="","",IF(AND($K203='السجل الشهري'!$B$4,$B203='السجل الشهري'!$B$5),ROW(),""))</f>
        <v/>
      </c>
    </row>
    <row r="204">
      <c r="A204" s="5" t="n"/>
      <c r="B204" s="4" t="n"/>
      <c r="C204" s="6" t="n"/>
      <c r="D204" s="4" t="n"/>
      <c r="E204" s="6" t="n"/>
      <c r="F204" s="6" t="n"/>
      <c r="G204" s="4" t="n"/>
      <c r="H204" s="4" t="n"/>
      <c r="I204" s="4" t="n"/>
      <c r="J204" s="4" t="n"/>
      <c r="K204" s="15">
        <f>IF($A204="","",DATE(YEAR($A204),MONTH($A204),1))</f>
        <v/>
      </c>
      <c r="L204" s="13">
        <f>IF($A204="","",$A204-WEEKDAY($A204,1)+1)</f>
        <v/>
      </c>
      <c r="M204" s="14">
        <f>IF($A204="","",IF(AND($K204='السجل الشهري'!$B$4,$B204='السجل الشهري'!$B$5),ROW(),""))</f>
        <v/>
      </c>
    </row>
    <row r="205">
      <c r="A205" s="5" t="n"/>
      <c r="B205" s="4" t="n"/>
      <c r="C205" s="6" t="n"/>
      <c r="D205" s="4" t="n"/>
      <c r="E205" s="6" t="n"/>
      <c r="F205" s="6" t="n"/>
      <c r="G205" s="4" t="n"/>
      <c r="H205" s="4" t="n"/>
      <c r="I205" s="4" t="n"/>
      <c r="J205" s="4" t="n"/>
      <c r="K205" s="15">
        <f>IF($A205="","",DATE(YEAR($A205),MONTH($A205),1))</f>
        <v/>
      </c>
      <c r="L205" s="13">
        <f>IF($A205="","",$A205-WEEKDAY($A205,1)+1)</f>
        <v/>
      </c>
      <c r="M205" s="14">
        <f>IF($A205="","",IF(AND($K205='السجل الشهري'!$B$4,$B205='السجل الشهري'!$B$5),ROW(),""))</f>
        <v/>
      </c>
    </row>
    <row r="206">
      <c r="A206" s="5" t="n"/>
      <c r="B206" s="4" t="n"/>
      <c r="C206" s="6" t="n"/>
      <c r="D206" s="4" t="n"/>
      <c r="E206" s="6" t="n"/>
      <c r="F206" s="6" t="n"/>
      <c r="G206" s="4" t="n"/>
      <c r="H206" s="4" t="n"/>
      <c r="I206" s="4" t="n"/>
      <c r="J206" s="4" t="n"/>
      <c r="K206" s="15">
        <f>IF($A206="","",DATE(YEAR($A206),MONTH($A206),1))</f>
        <v/>
      </c>
      <c r="L206" s="13">
        <f>IF($A206="","",$A206-WEEKDAY($A206,1)+1)</f>
        <v/>
      </c>
      <c r="M206" s="14">
        <f>IF($A206="","",IF(AND($K206='السجل الشهري'!$B$4,$B206='السجل الشهري'!$B$5),ROW(),""))</f>
        <v/>
      </c>
    </row>
    <row r="207">
      <c r="A207" s="5" t="n"/>
      <c r="B207" s="4" t="n"/>
      <c r="C207" s="6" t="n"/>
      <c r="D207" s="4" t="n"/>
      <c r="E207" s="6" t="n"/>
      <c r="F207" s="6" t="n"/>
      <c r="G207" s="4" t="n"/>
      <c r="H207" s="4" t="n"/>
      <c r="I207" s="4" t="n"/>
      <c r="J207" s="4" t="n"/>
      <c r="K207" s="15">
        <f>IF($A207="","",DATE(YEAR($A207),MONTH($A207),1))</f>
        <v/>
      </c>
      <c r="L207" s="13">
        <f>IF($A207="","",$A207-WEEKDAY($A207,1)+1)</f>
        <v/>
      </c>
      <c r="M207" s="14">
        <f>IF($A207="","",IF(AND($K207='السجل الشهري'!$B$4,$B207='السجل الشهري'!$B$5),ROW(),""))</f>
        <v/>
      </c>
    </row>
    <row r="208">
      <c r="A208" s="5" t="n"/>
      <c r="B208" s="4" t="n"/>
      <c r="C208" s="6" t="n"/>
      <c r="D208" s="4" t="n"/>
      <c r="E208" s="6" t="n"/>
      <c r="F208" s="6" t="n"/>
      <c r="G208" s="4" t="n"/>
      <c r="H208" s="4" t="n"/>
      <c r="I208" s="4" t="n"/>
      <c r="J208" s="4" t="n"/>
      <c r="K208" s="15">
        <f>IF($A208="","",DATE(YEAR($A208),MONTH($A208),1))</f>
        <v/>
      </c>
      <c r="L208" s="13">
        <f>IF($A208="","",$A208-WEEKDAY($A208,1)+1)</f>
        <v/>
      </c>
      <c r="M208" s="14">
        <f>IF($A208="","",IF(AND($K208='السجل الشهري'!$B$4,$B208='السجل الشهري'!$B$5),ROW(),""))</f>
        <v/>
      </c>
    </row>
    <row r="209">
      <c r="A209" s="5" t="n"/>
      <c r="B209" s="4" t="n"/>
      <c r="C209" s="6" t="n"/>
      <c r="D209" s="4" t="n"/>
      <c r="E209" s="6" t="n"/>
      <c r="F209" s="6" t="n"/>
      <c r="G209" s="4" t="n"/>
      <c r="H209" s="4" t="n"/>
      <c r="I209" s="4" t="n"/>
      <c r="J209" s="4" t="n"/>
      <c r="K209" s="15">
        <f>IF($A209="","",DATE(YEAR($A209),MONTH($A209),1))</f>
        <v/>
      </c>
      <c r="L209" s="13">
        <f>IF($A209="","",$A209-WEEKDAY($A209,1)+1)</f>
        <v/>
      </c>
      <c r="M209" s="14">
        <f>IF($A209="","",IF(AND($K209='السجل الشهري'!$B$4,$B209='السجل الشهري'!$B$5),ROW(),""))</f>
        <v/>
      </c>
    </row>
    <row r="210">
      <c r="A210" s="5" t="n"/>
      <c r="B210" s="4" t="n"/>
      <c r="C210" s="6" t="n"/>
      <c r="D210" s="4" t="n"/>
      <c r="E210" s="6" t="n"/>
      <c r="F210" s="6" t="n"/>
      <c r="G210" s="4" t="n"/>
      <c r="H210" s="4" t="n"/>
      <c r="I210" s="4" t="n"/>
      <c r="J210" s="4" t="n"/>
      <c r="K210" s="15">
        <f>IF($A210="","",DATE(YEAR($A210),MONTH($A210),1))</f>
        <v/>
      </c>
      <c r="L210" s="13">
        <f>IF($A210="","",$A210-WEEKDAY($A210,1)+1)</f>
        <v/>
      </c>
      <c r="M210" s="14">
        <f>IF($A210="","",IF(AND($K210='السجل الشهري'!$B$4,$B210='السجل الشهري'!$B$5),ROW(),""))</f>
        <v/>
      </c>
    </row>
    <row r="211">
      <c r="A211" s="5" t="n"/>
      <c r="B211" s="4" t="n"/>
      <c r="C211" s="6" t="n"/>
      <c r="D211" s="4" t="n"/>
      <c r="E211" s="6" t="n"/>
      <c r="F211" s="6" t="n"/>
      <c r="G211" s="4" t="n"/>
      <c r="H211" s="4" t="n"/>
      <c r="I211" s="4" t="n"/>
      <c r="J211" s="4" t="n"/>
      <c r="K211" s="15">
        <f>IF($A211="","",DATE(YEAR($A211),MONTH($A211),1))</f>
        <v/>
      </c>
      <c r="L211" s="13">
        <f>IF($A211="","",$A211-WEEKDAY($A211,1)+1)</f>
        <v/>
      </c>
      <c r="M211" s="14">
        <f>IF($A211="","",IF(AND($K211='السجل الشهري'!$B$4,$B211='السجل الشهري'!$B$5),ROW(),""))</f>
        <v/>
      </c>
    </row>
    <row r="212">
      <c r="A212" s="5" t="n"/>
      <c r="B212" s="4" t="n"/>
      <c r="C212" s="6" t="n"/>
      <c r="D212" s="4" t="n"/>
      <c r="E212" s="6" t="n"/>
      <c r="F212" s="6" t="n"/>
      <c r="G212" s="4" t="n"/>
      <c r="H212" s="4" t="n"/>
      <c r="I212" s="4" t="n"/>
      <c r="J212" s="4" t="n"/>
      <c r="K212" s="15">
        <f>IF($A212="","",DATE(YEAR($A212),MONTH($A212),1))</f>
        <v/>
      </c>
      <c r="L212" s="13">
        <f>IF($A212="","",$A212-WEEKDAY($A212,1)+1)</f>
        <v/>
      </c>
      <c r="M212" s="14">
        <f>IF($A212="","",IF(AND($K212='السجل الشهري'!$B$4,$B212='السجل الشهري'!$B$5),ROW(),""))</f>
        <v/>
      </c>
    </row>
    <row r="213">
      <c r="A213" s="5" t="n"/>
      <c r="B213" s="4" t="n"/>
      <c r="C213" s="6" t="n"/>
      <c r="D213" s="4" t="n"/>
      <c r="E213" s="6" t="n"/>
      <c r="F213" s="6" t="n"/>
      <c r="G213" s="4" t="n"/>
      <c r="H213" s="4" t="n"/>
      <c r="I213" s="4" t="n"/>
      <c r="J213" s="4" t="n"/>
      <c r="K213" s="15">
        <f>IF($A213="","",DATE(YEAR($A213),MONTH($A213),1))</f>
        <v/>
      </c>
      <c r="L213" s="13">
        <f>IF($A213="","",$A213-WEEKDAY($A213,1)+1)</f>
        <v/>
      </c>
      <c r="M213" s="14">
        <f>IF($A213="","",IF(AND($K213='السجل الشهري'!$B$4,$B213='السجل الشهري'!$B$5),ROW(),""))</f>
        <v/>
      </c>
    </row>
    <row r="214">
      <c r="A214" s="5" t="n"/>
      <c r="B214" s="4" t="n"/>
      <c r="C214" s="6" t="n"/>
      <c r="D214" s="4" t="n"/>
      <c r="E214" s="6" t="n"/>
      <c r="F214" s="6" t="n"/>
      <c r="G214" s="4" t="n"/>
      <c r="H214" s="4" t="n"/>
      <c r="I214" s="4" t="n"/>
      <c r="J214" s="4" t="n"/>
      <c r="K214" s="15">
        <f>IF($A214="","",DATE(YEAR($A214),MONTH($A214),1))</f>
        <v/>
      </c>
      <c r="L214" s="13">
        <f>IF($A214="","",$A214-WEEKDAY($A214,1)+1)</f>
        <v/>
      </c>
      <c r="M214" s="14">
        <f>IF($A214="","",IF(AND($K214='السجل الشهري'!$B$4,$B214='السجل الشهري'!$B$5),ROW(),""))</f>
        <v/>
      </c>
    </row>
    <row r="215">
      <c r="A215" s="5" t="n"/>
      <c r="B215" s="4" t="n"/>
      <c r="C215" s="6" t="n"/>
      <c r="D215" s="4" t="n"/>
      <c r="E215" s="6" t="n"/>
      <c r="F215" s="6" t="n"/>
      <c r="G215" s="4" t="n"/>
      <c r="H215" s="4" t="n"/>
      <c r="I215" s="4" t="n"/>
      <c r="J215" s="4" t="n"/>
      <c r="K215" s="15">
        <f>IF($A215="","",DATE(YEAR($A215),MONTH($A215),1))</f>
        <v/>
      </c>
      <c r="L215" s="13">
        <f>IF($A215="","",$A215-WEEKDAY($A215,1)+1)</f>
        <v/>
      </c>
      <c r="M215" s="14">
        <f>IF($A215="","",IF(AND($K215='السجل الشهري'!$B$4,$B215='السجل الشهري'!$B$5),ROW(),""))</f>
        <v/>
      </c>
    </row>
    <row r="216">
      <c r="A216" s="5" t="n"/>
      <c r="B216" s="4" t="n"/>
      <c r="C216" s="6" t="n"/>
      <c r="D216" s="4" t="n"/>
      <c r="E216" s="6" t="n"/>
      <c r="F216" s="6" t="n"/>
      <c r="G216" s="4" t="n"/>
      <c r="H216" s="4" t="n"/>
      <c r="I216" s="4" t="n"/>
      <c r="J216" s="4" t="n"/>
      <c r="K216" s="15">
        <f>IF($A216="","",DATE(YEAR($A216),MONTH($A216),1))</f>
        <v/>
      </c>
      <c r="L216" s="13">
        <f>IF($A216="","",$A216-WEEKDAY($A216,1)+1)</f>
        <v/>
      </c>
      <c r="M216" s="14">
        <f>IF($A216="","",IF(AND($K216='السجل الشهري'!$B$4,$B216='السجل الشهري'!$B$5),ROW(),""))</f>
        <v/>
      </c>
    </row>
    <row r="217">
      <c r="A217" s="5" t="n"/>
      <c r="B217" s="4" t="n"/>
      <c r="C217" s="6" t="n"/>
      <c r="D217" s="4" t="n"/>
      <c r="E217" s="6" t="n"/>
      <c r="F217" s="6" t="n"/>
      <c r="G217" s="4" t="n"/>
      <c r="H217" s="4" t="n"/>
      <c r="I217" s="4" t="n"/>
      <c r="J217" s="4" t="n"/>
      <c r="K217" s="15">
        <f>IF($A217="","",DATE(YEAR($A217),MONTH($A217),1))</f>
        <v/>
      </c>
      <c r="L217" s="13">
        <f>IF($A217="","",$A217-WEEKDAY($A217,1)+1)</f>
        <v/>
      </c>
      <c r="M217" s="14">
        <f>IF($A217="","",IF(AND($K217='السجل الشهري'!$B$4,$B217='السجل الشهري'!$B$5),ROW(),""))</f>
        <v/>
      </c>
    </row>
    <row r="218">
      <c r="A218" s="5" t="n"/>
      <c r="B218" s="4" t="n"/>
      <c r="C218" s="6" t="n"/>
      <c r="D218" s="4" t="n"/>
      <c r="E218" s="6" t="n"/>
      <c r="F218" s="6" t="n"/>
      <c r="G218" s="4" t="n"/>
      <c r="H218" s="4" t="n"/>
      <c r="I218" s="4" t="n"/>
      <c r="J218" s="4" t="n"/>
      <c r="K218" s="15">
        <f>IF($A218="","",DATE(YEAR($A218),MONTH($A218),1))</f>
        <v/>
      </c>
      <c r="L218" s="13">
        <f>IF($A218="","",$A218-WEEKDAY($A218,1)+1)</f>
        <v/>
      </c>
      <c r="M218" s="14">
        <f>IF($A218="","",IF(AND($K218='السجل الشهري'!$B$4,$B218='السجل الشهري'!$B$5),ROW(),""))</f>
        <v/>
      </c>
    </row>
    <row r="219">
      <c r="A219" s="5" t="n"/>
      <c r="B219" s="4" t="n"/>
      <c r="C219" s="6" t="n"/>
      <c r="D219" s="4" t="n"/>
      <c r="E219" s="6" t="n"/>
      <c r="F219" s="6" t="n"/>
      <c r="G219" s="4" t="n"/>
      <c r="H219" s="4" t="n"/>
      <c r="I219" s="4" t="n"/>
      <c r="J219" s="4" t="n"/>
      <c r="K219" s="15">
        <f>IF($A219="","",DATE(YEAR($A219),MONTH($A219),1))</f>
        <v/>
      </c>
      <c r="L219" s="13">
        <f>IF($A219="","",$A219-WEEKDAY($A219,1)+1)</f>
        <v/>
      </c>
      <c r="M219" s="14">
        <f>IF($A219="","",IF(AND($K219='السجل الشهري'!$B$4,$B219='السجل الشهري'!$B$5),ROW(),""))</f>
        <v/>
      </c>
    </row>
    <row r="220">
      <c r="A220" s="5" t="n"/>
      <c r="B220" s="4" t="n"/>
      <c r="C220" s="6" t="n"/>
      <c r="D220" s="4" t="n"/>
      <c r="E220" s="6" t="n"/>
      <c r="F220" s="6" t="n"/>
      <c r="G220" s="4" t="n"/>
      <c r="H220" s="4" t="n"/>
      <c r="I220" s="4" t="n"/>
      <c r="J220" s="4" t="n"/>
      <c r="K220" s="15">
        <f>IF($A220="","",DATE(YEAR($A220),MONTH($A220),1))</f>
        <v/>
      </c>
      <c r="L220" s="13">
        <f>IF($A220="","",$A220-WEEKDAY($A220,1)+1)</f>
        <v/>
      </c>
      <c r="M220" s="14">
        <f>IF($A220="","",IF(AND($K220='السجل الشهري'!$B$4,$B220='السجل الشهري'!$B$5),ROW(),""))</f>
        <v/>
      </c>
    </row>
    <row r="221">
      <c r="A221" s="5" t="n"/>
      <c r="B221" s="4" t="n"/>
      <c r="C221" s="6" t="n"/>
      <c r="D221" s="4" t="n"/>
      <c r="E221" s="6" t="n"/>
      <c r="F221" s="6" t="n"/>
      <c r="G221" s="4" t="n"/>
      <c r="H221" s="4" t="n"/>
      <c r="I221" s="4" t="n"/>
      <c r="J221" s="4" t="n"/>
      <c r="K221" s="15">
        <f>IF($A221="","",DATE(YEAR($A221),MONTH($A221),1))</f>
        <v/>
      </c>
      <c r="L221" s="13">
        <f>IF($A221="","",$A221-WEEKDAY($A221,1)+1)</f>
        <v/>
      </c>
      <c r="M221" s="14">
        <f>IF($A221="","",IF(AND($K221='السجل الشهري'!$B$4,$B221='السجل الشهري'!$B$5),ROW(),""))</f>
        <v/>
      </c>
    </row>
    <row r="222">
      <c r="A222" s="5" t="n"/>
      <c r="B222" s="4" t="n"/>
      <c r="C222" s="6" t="n"/>
      <c r="D222" s="4" t="n"/>
      <c r="E222" s="6" t="n"/>
      <c r="F222" s="6" t="n"/>
      <c r="G222" s="4" t="n"/>
      <c r="H222" s="4" t="n"/>
      <c r="I222" s="4" t="n"/>
      <c r="J222" s="4" t="n"/>
      <c r="K222" s="15">
        <f>IF($A222="","",DATE(YEAR($A222),MONTH($A222),1))</f>
        <v/>
      </c>
      <c r="L222" s="13">
        <f>IF($A222="","",$A222-WEEKDAY($A222,1)+1)</f>
        <v/>
      </c>
      <c r="M222" s="14">
        <f>IF($A222="","",IF(AND($K222='السجل الشهري'!$B$4,$B222='السجل الشهري'!$B$5),ROW(),""))</f>
        <v/>
      </c>
    </row>
    <row r="223">
      <c r="A223" s="5" t="n"/>
      <c r="B223" s="4" t="n"/>
      <c r="C223" s="6" t="n"/>
      <c r="D223" s="4" t="n"/>
      <c r="E223" s="6" t="n"/>
      <c r="F223" s="6" t="n"/>
      <c r="G223" s="4" t="n"/>
      <c r="H223" s="4" t="n"/>
      <c r="I223" s="4" t="n"/>
      <c r="J223" s="4" t="n"/>
      <c r="K223" s="15">
        <f>IF($A223="","",DATE(YEAR($A223),MONTH($A223),1))</f>
        <v/>
      </c>
      <c r="L223" s="13">
        <f>IF($A223="","",$A223-WEEKDAY($A223,1)+1)</f>
        <v/>
      </c>
      <c r="M223" s="14">
        <f>IF($A223="","",IF(AND($K223='السجل الشهري'!$B$4,$B223='السجل الشهري'!$B$5),ROW(),""))</f>
        <v/>
      </c>
    </row>
    <row r="224">
      <c r="A224" s="5" t="n"/>
      <c r="B224" s="4" t="n"/>
      <c r="C224" s="6" t="n"/>
      <c r="D224" s="4" t="n"/>
      <c r="E224" s="6" t="n"/>
      <c r="F224" s="6" t="n"/>
      <c r="G224" s="4" t="n"/>
      <c r="H224" s="4" t="n"/>
      <c r="I224" s="4" t="n"/>
      <c r="J224" s="4" t="n"/>
      <c r="K224" s="15">
        <f>IF($A224="","",DATE(YEAR($A224),MONTH($A224),1))</f>
        <v/>
      </c>
      <c r="L224" s="13">
        <f>IF($A224="","",$A224-WEEKDAY($A224,1)+1)</f>
        <v/>
      </c>
      <c r="M224" s="14">
        <f>IF($A224="","",IF(AND($K224='السجل الشهري'!$B$4,$B224='السجل الشهري'!$B$5),ROW(),""))</f>
        <v/>
      </c>
    </row>
    <row r="225">
      <c r="A225" s="5" t="n"/>
      <c r="B225" s="4" t="n"/>
      <c r="C225" s="6" t="n"/>
      <c r="D225" s="4" t="n"/>
      <c r="E225" s="6" t="n"/>
      <c r="F225" s="6" t="n"/>
      <c r="G225" s="4" t="n"/>
      <c r="H225" s="4" t="n"/>
      <c r="I225" s="4" t="n"/>
      <c r="J225" s="4" t="n"/>
      <c r="K225" s="15">
        <f>IF($A225="","",DATE(YEAR($A225),MONTH($A225),1))</f>
        <v/>
      </c>
      <c r="L225" s="13">
        <f>IF($A225="","",$A225-WEEKDAY($A225,1)+1)</f>
        <v/>
      </c>
      <c r="M225" s="14">
        <f>IF($A225="","",IF(AND($K225='السجل الشهري'!$B$4,$B225='السجل الشهري'!$B$5),ROW(),""))</f>
        <v/>
      </c>
    </row>
    <row r="226">
      <c r="A226" s="5" t="n"/>
      <c r="B226" s="4" t="n"/>
      <c r="C226" s="6" t="n"/>
      <c r="D226" s="4" t="n"/>
      <c r="E226" s="6" t="n"/>
      <c r="F226" s="6" t="n"/>
      <c r="G226" s="4" t="n"/>
      <c r="H226" s="4" t="n"/>
      <c r="I226" s="4" t="n"/>
      <c r="J226" s="4" t="n"/>
      <c r="K226" s="15">
        <f>IF($A226="","",DATE(YEAR($A226),MONTH($A226),1))</f>
        <v/>
      </c>
      <c r="L226" s="13">
        <f>IF($A226="","",$A226-WEEKDAY($A226,1)+1)</f>
        <v/>
      </c>
      <c r="M226" s="14">
        <f>IF($A226="","",IF(AND($K226='السجل الشهري'!$B$4,$B226='السجل الشهري'!$B$5),ROW(),""))</f>
        <v/>
      </c>
    </row>
    <row r="227">
      <c r="A227" s="5" t="n"/>
      <c r="B227" s="4" t="n"/>
      <c r="C227" s="6" t="n"/>
      <c r="D227" s="4" t="n"/>
      <c r="E227" s="6" t="n"/>
      <c r="F227" s="6" t="n"/>
      <c r="G227" s="4" t="n"/>
      <c r="H227" s="4" t="n"/>
      <c r="I227" s="4" t="n"/>
      <c r="J227" s="4" t="n"/>
      <c r="K227" s="15">
        <f>IF($A227="","",DATE(YEAR($A227),MONTH($A227),1))</f>
        <v/>
      </c>
      <c r="L227" s="13">
        <f>IF($A227="","",$A227-WEEKDAY($A227,1)+1)</f>
        <v/>
      </c>
      <c r="M227" s="14">
        <f>IF($A227="","",IF(AND($K227='السجل الشهري'!$B$4,$B227='السجل الشهري'!$B$5),ROW(),""))</f>
        <v/>
      </c>
    </row>
    <row r="228">
      <c r="A228" s="5" t="n"/>
      <c r="B228" s="4" t="n"/>
      <c r="C228" s="6" t="n"/>
      <c r="D228" s="4" t="n"/>
      <c r="E228" s="6" t="n"/>
      <c r="F228" s="6" t="n"/>
      <c r="G228" s="4" t="n"/>
      <c r="H228" s="4" t="n"/>
      <c r="I228" s="4" t="n"/>
      <c r="J228" s="4" t="n"/>
      <c r="K228" s="15">
        <f>IF($A228="","",DATE(YEAR($A228),MONTH($A228),1))</f>
        <v/>
      </c>
      <c r="L228" s="13">
        <f>IF($A228="","",$A228-WEEKDAY($A228,1)+1)</f>
        <v/>
      </c>
      <c r="M228" s="14">
        <f>IF($A228="","",IF(AND($K228='السجل الشهري'!$B$4,$B228='السجل الشهري'!$B$5),ROW(),""))</f>
        <v/>
      </c>
    </row>
    <row r="229">
      <c r="A229" s="5" t="n"/>
      <c r="B229" s="4" t="n"/>
      <c r="C229" s="6" t="n"/>
      <c r="D229" s="4" t="n"/>
      <c r="E229" s="6" t="n"/>
      <c r="F229" s="6" t="n"/>
      <c r="G229" s="4" t="n"/>
      <c r="H229" s="4" t="n"/>
      <c r="I229" s="4" t="n"/>
      <c r="J229" s="4" t="n"/>
      <c r="K229" s="15">
        <f>IF($A229="","",DATE(YEAR($A229),MONTH($A229),1))</f>
        <v/>
      </c>
      <c r="L229" s="13">
        <f>IF($A229="","",$A229-WEEKDAY($A229,1)+1)</f>
        <v/>
      </c>
      <c r="M229" s="14">
        <f>IF($A229="","",IF(AND($K229='السجل الشهري'!$B$4,$B229='السجل الشهري'!$B$5),ROW(),""))</f>
        <v/>
      </c>
    </row>
    <row r="230">
      <c r="A230" s="5" t="n"/>
      <c r="B230" s="4" t="n"/>
      <c r="C230" s="6" t="n"/>
      <c r="D230" s="4" t="n"/>
      <c r="E230" s="6" t="n"/>
      <c r="F230" s="6" t="n"/>
      <c r="G230" s="4" t="n"/>
      <c r="H230" s="4" t="n"/>
      <c r="I230" s="4" t="n"/>
      <c r="J230" s="4" t="n"/>
      <c r="K230" s="15">
        <f>IF($A230="","",DATE(YEAR($A230),MONTH($A230),1))</f>
        <v/>
      </c>
      <c r="L230" s="13">
        <f>IF($A230="","",$A230-WEEKDAY($A230,1)+1)</f>
        <v/>
      </c>
      <c r="M230" s="14">
        <f>IF($A230="","",IF(AND($K230='السجل الشهري'!$B$4,$B230='السجل الشهري'!$B$5),ROW(),""))</f>
        <v/>
      </c>
    </row>
    <row r="231">
      <c r="A231" s="5" t="n"/>
      <c r="B231" s="4" t="n"/>
      <c r="C231" s="6" t="n"/>
      <c r="D231" s="4" t="n"/>
      <c r="E231" s="6" t="n"/>
      <c r="F231" s="6" t="n"/>
      <c r="G231" s="4" t="n"/>
      <c r="H231" s="4" t="n"/>
      <c r="I231" s="4" t="n"/>
      <c r="J231" s="4" t="n"/>
      <c r="K231" s="15">
        <f>IF($A231="","",DATE(YEAR($A231),MONTH($A231),1))</f>
        <v/>
      </c>
      <c r="L231" s="13">
        <f>IF($A231="","",$A231-WEEKDAY($A231,1)+1)</f>
        <v/>
      </c>
      <c r="M231" s="14">
        <f>IF($A231="","",IF(AND($K231='السجل الشهري'!$B$4,$B231='السجل الشهري'!$B$5),ROW(),""))</f>
        <v/>
      </c>
    </row>
    <row r="232">
      <c r="A232" s="5" t="n"/>
      <c r="B232" s="4" t="n"/>
      <c r="C232" s="6" t="n"/>
      <c r="D232" s="4" t="n"/>
      <c r="E232" s="6" t="n"/>
      <c r="F232" s="6" t="n"/>
      <c r="G232" s="4" t="n"/>
      <c r="H232" s="4" t="n"/>
      <c r="I232" s="4" t="n"/>
      <c r="J232" s="4" t="n"/>
      <c r="K232" s="15">
        <f>IF($A232="","",DATE(YEAR($A232),MONTH($A232),1))</f>
        <v/>
      </c>
      <c r="L232" s="13">
        <f>IF($A232="","",$A232-WEEKDAY($A232,1)+1)</f>
        <v/>
      </c>
      <c r="M232" s="14">
        <f>IF($A232="","",IF(AND($K232='السجل الشهري'!$B$4,$B232='السجل الشهري'!$B$5),ROW(),""))</f>
        <v/>
      </c>
    </row>
    <row r="233">
      <c r="A233" s="5" t="n"/>
      <c r="B233" s="4" t="n"/>
      <c r="C233" s="6" t="n"/>
      <c r="D233" s="4" t="n"/>
      <c r="E233" s="6" t="n"/>
      <c r="F233" s="6" t="n"/>
      <c r="G233" s="4" t="n"/>
      <c r="H233" s="4" t="n"/>
      <c r="I233" s="4" t="n"/>
      <c r="J233" s="4" t="n"/>
      <c r="K233" s="15">
        <f>IF($A233="","",DATE(YEAR($A233),MONTH($A233),1))</f>
        <v/>
      </c>
      <c r="L233" s="13">
        <f>IF($A233="","",$A233-WEEKDAY($A233,1)+1)</f>
        <v/>
      </c>
      <c r="M233" s="14">
        <f>IF($A233="","",IF(AND($K233='السجل الشهري'!$B$4,$B233='السجل الشهري'!$B$5),ROW(),""))</f>
        <v/>
      </c>
    </row>
    <row r="234">
      <c r="A234" s="5" t="n"/>
      <c r="B234" s="4" t="n"/>
      <c r="C234" s="6" t="n"/>
      <c r="D234" s="4" t="n"/>
      <c r="E234" s="6" t="n"/>
      <c r="F234" s="6" t="n"/>
      <c r="G234" s="4" t="n"/>
      <c r="H234" s="4" t="n"/>
      <c r="I234" s="4" t="n"/>
      <c r="J234" s="4" t="n"/>
      <c r="K234" s="15">
        <f>IF($A234="","",DATE(YEAR($A234),MONTH($A234),1))</f>
        <v/>
      </c>
      <c r="L234" s="13">
        <f>IF($A234="","",$A234-WEEKDAY($A234,1)+1)</f>
        <v/>
      </c>
      <c r="M234" s="14">
        <f>IF($A234="","",IF(AND($K234='السجل الشهري'!$B$4,$B234='السجل الشهري'!$B$5),ROW(),""))</f>
        <v/>
      </c>
    </row>
    <row r="235">
      <c r="A235" s="5" t="n"/>
      <c r="B235" s="4" t="n"/>
      <c r="C235" s="6" t="n"/>
      <c r="D235" s="4" t="n"/>
      <c r="E235" s="6" t="n"/>
      <c r="F235" s="6" t="n"/>
      <c r="G235" s="4" t="n"/>
      <c r="H235" s="4" t="n"/>
      <c r="I235" s="4" t="n"/>
      <c r="J235" s="4" t="n"/>
      <c r="K235" s="15">
        <f>IF($A235="","",DATE(YEAR($A235),MONTH($A235),1))</f>
        <v/>
      </c>
      <c r="L235" s="13">
        <f>IF($A235="","",$A235-WEEKDAY($A235,1)+1)</f>
        <v/>
      </c>
      <c r="M235" s="14">
        <f>IF($A235="","",IF(AND($K235='السجل الشهري'!$B$4,$B235='السجل الشهري'!$B$5),ROW(),""))</f>
        <v/>
      </c>
    </row>
    <row r="236">
      <c r="A236" s="5" t="n"/>
      <c r="B236" s="4" t="n"/>
      <c r="C236" s="6" t="n"/>
      <c r="D236" s="4" t="n"/>
      <c r="E236" s="6" t="n"/>
      <c r="F236" s="6" t="n"/>
      <c r="G236" s="4" t="n"/>
      <c r="H236" s="4" t="n"/>
      <c r="I236" s="4" t="n"/>
      <c r="J236" s="4" t="n"/>
      <c r="K236" s="15">
        <f>IF($A236="","",DATE(YEAR($A236),MONTH($A236),1))</f>
        <v/>
      </c>
      <c r="L236" s="13">
        <f>IF($A236="","",$A236-WEEKDAY($A236,1)+1)</f>
        <v/>
      </c>
      <c r="M236" s="14">
        <f>IF($A236="","",IF(AND($K236='السجل الشهري'!$B$4,$B236='السجل الشهري'!$B$5),ROW(),""))</f>
        <v/>
      </c>
    </row>
    <row r="237">
      <c r="A237" s="5" t="n"/>
      <c r="B237" s="4" t="n"/>
      <c r="C237" s="6" t="n"/>
      <c r="D237" s="4" t="n"/>
      <c r="E237" s="6" t="n"/>
      <c r="F237" s="6" t="n"/>
      <c r="G237" s="4" t="n"/>
      <c r="H237" s="4" t="n"/>
      <c r="I237" s="4" t="n"/>
      <c r="J237" s="4" t="n"/>
      <c r="K237" s="15">
        <f>IF($A237="","",DATE(YEAR($A237),MONTH($A237),1))</f>
        <v/>
      </c>
      <c r="L237" s="13">
        <f>IF($A237="","",$A237-WEEKDAY($A237,1)+1)</f>
        <v/>
      </c>
      <c r="M237" s="14">
        <f>IF($A237="","",IF(AND($K237='السجل الشهري'!$B$4,$B237='السجل الشهري'!$B$5),ROW(),""))</f>
        <v/>
      </c>
    </row>
    <row r="238">
      <c r="A238" s="5" t="n"/>
      <c r="B238" s="4" t="n"/>
      <c r="C238" s="6" t="n"/>
      <c r="D238" s="4" t="n"/>
      <c r="E238" s="6" t="n"/>
      <c r="F238" s="6" t="n"/>
      <c r="G238" s="4" t="n"/>
      <c r="H238" s="4" t="n"/>
      <c r="I238" s="4" t="n"/>
      <c r="J238" s="4" t="n"/>
      <c r="K238" s="15">
        <f>IF($A238="","",DATE(YEAR($A238),MONTH($A238),1))</f>
        <v/>
      </c>
      <c r="L238" s="13">
        <f>IF($A238="","",$A238-WEEKDAY($A238,1)+1)</f>
        <v/>
      </c>
      <c r="M238" s="14">
        <f>IF($A238="","",IF(AND($K238='السجل الشهري'!$B$4,$B238='السجل الشهري'!$B$5),ROW(),""))</f>
        <v/>
      </c>
    </row>
    <row r="239">
      <c r="A239" s="5" t="n"/>
      <c r="B239" s="4" t="n"/>
      <c r="C239" s="6" t="n"/>
      <c r="D239" s="4" t="n"/>
      <c r="E239" s="6" t="n"/>
      <c r="F239" s="6" t="n"/>
      <c r="G239" s="4" t="n"/>
      <c r="H239" s="4" t="n"/>
      <c r="I239" s="4" t="n"/>
      <c r="J239" s="4" t="n"/>
      <c r="K239" s="15">
        <f>IF($A239="","",DATE(YEAR($A239),MONTH($A239),1))</f>
        <v/>
      </c>
      <c r="L239" s="13">
        <f>IF($A239="","",$A239-WEEKDAY($A239,1)+1)</f>
        <v/>
      </c>
      <c r="M239" s="14">
        <f>IF($A239="","",IF(AND($K239='السجل الشهري'!$B$4,$B239='السجل الشهري'!$B$5),ROW(),""))</f>
        <v/>
      </c>
    </row>
    <row r="240">
      <c r="A240" s="5" t="n"/>
      <c r="B240" s="4" t="n"/>
      <c r="C240" s="6" t="n"/>
      <c r="D240" s="4" t="n"/>
      <c r="E240" s="6" t="n"/>
      <c r="F240" s="6" t="n"/>
      <c r="G240" s="4" t="n"/>
      <c r="H240" s="4" t="n"/>
      <c r="I240" s="4" t="n"/>
      <c r="J240" s="4" t="n"/>
      <c r="K240" s="15">
        <f>IF($A240="","",DATE(YEAR($A240),MONTH($A240),1))</f>
        <v/>
      </c>
      <c r="L240" s="13">
        <f>IF($A240="","",$A240-WEEKDAY($A240,1)+1)</f>
        <v/>
      </c>
      <c r="M240" s="14">
        <f>IF($A240="","",IF(AND($K240='السجل الشهري'!$B$4,$B240='السجل الشهري'!$B$5),ROW(),""))</f>
        <v/>
      </c>
    </row>
    <row r="241">
      <c r="A241" s="5" t="n"/>
      <c r="B241" s="4" t="n"/>
      <c r="C241" s="6" t="n"/>
      <c r="D241" s="4" t="n"/>
      <c r="E241" s="6" t="n"/>
      <c r="F241" s="6" t="n"/>
      <c r="G241" s="4" t="n"/>
      <c r="H241" s="4" t="n"/>
      <c r="I241" s="4" t="n"/>
      <c r="J241" s="4" t="n"/>
      <c r="K241" s="15">
        <f>IF($A241="","",DATE(YEAR($A241),MONTH($A241),1))</f>
        <v/>
      </c>
      <c r="L241" s="13">
        <f>IF($A241="","",$A241-WEEKDAY($A241,1)+1)</f>
        <v/>
      </c>
      <c r="M241" s="14">
        <f>IF($A241="","",IF(AND($K241='السجل الشهري'!$B$4,$B241='السجل الشهري'!$B$5),ROW(),""))</f>
        <v/>
      </c>
    </row>
    <row r="242">
      <c r="A242" s="5" t="n"/>
      <c r="B242" s="4" t="n"/>
      <c r="C242" s="6" t="n"/>
      <c r="D242" s="4" t="n"/>
      <c r="E242" s="6" t="n"/>
      <c r="F242" s="6" t="n"/>
      <c r="G242" s="4" t="n"/>
      <c r="H242" s="4" t="n"/>
      <c r="I242" s="4" t="n"/>
      <c r="J242" s="4" t="n"/>
      <c r="K242" s="15">
        <f>IF($A242="","",DATE(YEAR($A242),MONTH($A242),1))</f>
        <v/>
      </c>
      <c r="L242" s="13">
        <f>IF($A242="","",$A242-WEEKDAY($A242,1)+1)</f>
        <v/>
      </c>
      <c r="M242" s="14">
        <f>IF($A242="","",IF(AND($K242='السجل الشهري'!$B$4,$B242='السجل الشهري'!$B$5),ROW(),""))</f>
        <v/>
      </c>
    </row>
    <row r="243">
      <c r="A243" s="5" t="n"/>
      <c r="B243" s="4" t="n"/>
      <c r="C243" s="6" t="n"/>
      <c r="D243" s="4" t="n"/>
      <c r="E243" s="6" t="n"/>
      <c r="F243" s="6" t="n"/>
      <c r="G243" s="4" t="n"/>
      <c r="H243" s="4" t="n"/>
      <c r="I243" s="4" t="n"/>
      <c r="J243" s="4" t="n"/>
      <c r="K243" s="15">
        <f>IF($A243="","",DATE(YEAR($A243),MONTH($A243),1))</f>
        <v/>
      </c>
      <c r="L243" s="13">
        <f>IF($A243="","",$A243-WEEKDAY($A243,1)+1)</f>
        <v/>
      </c>
      <c r="M243" s="14">
        <f>IF($A243="","",IF(AND($K243='السجل الشهري'!$B$4,$B243='السجل الشهري'!$B$5),ROW(),""))</f>
        <v/>
      </c>
    </row>
    <row r="244">
      <c r="A244" s="5" t="n"/>
      <c r="B244" s="4" t="n"/>
      <c r="C244" s="6" t="n"/>
      <c r="D244" s="4" t="n"/>
      <c r="E244" s="6" t="n"/>
      <c r="F244" s="6" t="n"/>
      <c r="G244" s="4" t="n"/>
      <c r="H244" s="4" t="n"/>
      <c r="I244" s="4" t="n"/>
      <c r="J244" s="4" t="n"/>
      <c r="K244" s="15">
        <f>IF($A244="","",DATE(YEAR($A244),MONTH($A244),1))</f>
        <v/>
      </c>
      <c r="L244" s="13">
        <f>IF($A244="","",$A244-WEEKDAY($A244,1)+1)</f>
        <v/>
      </c>
      <c r="M244" s="14">
        <f>IF($A244="","",IF(AND($K244='السجل الشهري'!$B$4,$B244='السجل الشهري'!$B$5),ROW(),""))</f>
        <v/>
      </c>
    </row>
    <row r="245">
      <c r="A245" s="5" t="n"/>
      <c r="B245" s="4" t="n"/>
      <c r="C245" s="6" t="n"/>
      <c r="D245" s="4" t="n"/>
      <c r="E245" s="6" t="n"/>
      <c r="F245" s="6" t="n"/>
      <c r="G245" s="4" t="n"/>
      <c r="H245" s="4" t="n"/>
      <c r="I245" s="4" t="n"/>
      <c r="J245" s="4" t="n"/>
      <c r="K245" s="15">
        <f>IF($A245="","",DATE(YEAR($A245),MONTH($A245),1))</f>
        <v/>
      </c>
      <c r="L245" s="13">
        <f>IF($A245="","",$A245-WEEKDAY($A245,1)+1)</f>
        <v/>
      </c>
      <c r="M245" s="14">
        <f>IF($A245="","",IF(AND($K245='السجل الشهري'!$B$4,$B245='السجل الشهري'!$B$5),ROW(),""))</f>
        <v/>
      </c>
    </row>
    <row r="246">
      <c r="A246" s="5" t="n"/>
      <c r="B246" s="4" t="n"/>
      <c r="C246" s="6" t="n"/>
      <c r="D246" s="4" t="n"/>
      <c r="E246" s="6" t="n"/>
      <c r="F246" s="6" t="n"/>
      <c r="G246" s="4" t="n"/>
      <c r="H246" s="4" t="n"/>
      <c r="I246" s="4" t="n"/>
      <c r="J246" s="4" t="n"/>
      <c r="K246" s="15">
        <f>IF($A246="","",DATE(YEAR($A246),MONTH($A246),1))</f>
        <v/>
      </c>
      <c r="L246" s="13">
        <f>IF($A246="","",$A246-WEEKDAY($A246,1)+1)</f>
        <v/>
      </c>
      <c r="M246" s="14">
        <f>IF($A246="","",IF(AND($K246='السجل الشهري'!$B$4,$B246='السجل الشهري'!$B$5),ROW(),""))</f>
        <v/>
      </c>
    </row>
    <row r="247">
      <c r="A247" s="5" t="n"/>
      <c r="B247" s="4" t="n"/>
      <c r="C247" s="6" t="n"/>
      <c r="D247" s="4" t="n"/>
      <c r="E247" s="6" t="n"/>
      <c r="F247" s="6" t="n"/>
      <c r="G247" s="4" t="n"/>
      <c r="H247" s="4" t="n"/>
      <c r="I247" s="4" t="n"/>
      <c r="J247" s="4" t="n"/>
      <c r="K247" s="15">
        <f>IF($A247="","",DATE(YEAR($A247),MONTH($A247),1))</f>
        <v/>
      </c>
      <c r="L247" s="13">
        <f>IF($A247="","",$A247-WEEKDAY($A247,1)+1)</f>
        <v/>
      </c>
      <c r="M247" s="14">
        <f>IF($A247="","",IF(AND($K247='السجل الشهري'!$B$4,$B247='السجل الشهري'!$B$5),ROW(),""))</f>
        <v/>
      </c>
    </row>
    <row r="248">
      <c r="A248" s="5" t="n"/>
      <c r="B248" s="4" t="n"/>
      <c r="C248" s="6" t="n"/>
      <c r="D248" s="4" t="n"/>
      <c r="E248" s="6" t="n"/>
      <c r="F248" s="6" t="n"/>
      <c r="G248" s="4" t="n"/>
      <c r="H248" s="4" t="n"/>
      <c r="I248" s="4" t="n"/>
      <c r="J248" s="4" t="n"/>
      <c r="K248" s="15">
        <f>IF($A248="","",DATE(YEAR($A248),MONTH($A248),1))</f>
        <v/>
      </c>
      <c r="L248" s="13">
        <f>IF($A248="","",$A248-WEEKDAY($A248,1)+1)</f>
        <v/>
      </c>
      <c r="M248" s="14">
        <f>IF($A248="","",IF(AND($K248='السجل الشهري'!$B$4,$B248='السجل الشهري'!$B$5),ROW(),""))</f>
        <v/>
      </c>
    </row>
    <row r="249">
      <c r="A249" s="5" t="n"/>
      <c r="B249" s="4" t="n"/>
      <c r="C249" s="6" t="n"/>
      <c r="D249" s="4" t="n"/>
      <c r="E249" s="6" t="n"/>
      <c r="F249" s="6" t="n"/>
      <c r="G249" s="4" t="n"/>
      <c r="H249" s="4" t="n"/>
      <c r="I249" s="4" t="n"/>
      <c r="J249" s="4" t="n"/>
      <c r="K249" s="15">
        <f>IF($A249="","",DATE(YEAR($A249),MONTH($A249),1))</f>
        <v/>
      </c>
      <c r="L249" s="13">
        <f>IF($A249="","",$A249-WEEKDAY($A249,1)+1)</f>
        <v/>
      </c>
      <c r="M249" s="14">
        <f>IF($A249="","",IF(AND($K249='السجل الشهري'!$B$4,$B249='السجل الشهري'!$B$5),ROW(),""))</f>
        <v/>
      </c>
    </row>
    <row r="250">
      <c r="A250" s="5" t="n"/>
      <c r="B250" s="4" t="n"/>
      <c r="C250" s="6" t="n"/>
      <c r="D250" s="4" t="n"/>
      <c r="E250" s="6" t="n"/>
      <c r="F250" s="6" t="n"/>
      <c r="G250" s="4" t="n"/>
      <c r="H250" s="4" t="n"/>
      <c r="I250" s="4" t="n"/>
      <c r="J250" s="4" t="n"/>
      <c r="K250" s="15">
        <f>IF($A250="","",DATE(YEAR($A250),MONTH($A250),1))</f>
        <v/>
      </c>
      <c r="L250" s="13">
        <f>IF($A250="","",$A250-WEEKDAY($A250,1)+1)</f>
        <v/>
      </c>
      <c r="M250" s="14">
        <f>IF($A250="","",IF(AND($K250='السجل الشهري'!$B$4,$B250='السجل الشهري'!$B$5),ROW(),""))</f>
        <v/>
      </c>
    </row>
    <row r="251">
      <c r="A251" s="5" t="n"/>
      <c r="B251" s="4" t="n"/>
      <c r="C251" s="6" t="n"/>
      <c r="D251" s="4" t="n"/>
      <c r="E251" s="6" t="n"/>
      <c r="F251" s="6" t="n"/>
      <c r="G251" s="4" t="n"/>
      <c r="H251" s="4" t="n"/>
      <c r="I251" s="4" t="n"/>
      <c r="J251" s="4" t="n"/>
      <c r="K251" s="15">
        <f>IF($A251="","",DATE(YEAR($A251),MONTH($A251),1))</f>
        <v/>
      </c>
      <c r="L251" s="13">
        <f>IF($A251="","",$A251-WEEKDAY($A251,1)+1)</f>
        <v/>
      </c>
      <c r="M251" s="14">
        <f>IF($A251="","",IF(AND($K251='السجل الشهري'!$B$4,$B251='السجل الشهري'!$B$5),ROW(),""))</f>
        <v/>
      </c>
    </row>
    <row r="252">
      <c r="A252" s="5" t="n"/>
      <c r="B252" s="4" t="n"/>
      <c r="C252" s="6" t="n"/>
      <c r="D252" s="4" t="n"/>
      <c r="E252" s="6" t="n"/>
      <c r="F252" s="6" t="n"/>
      <c r="G252" s="4" t="n"/>
      <c r="H252" s="4" t="n"/>
      <c r="I252" s="4" t="n"/>
      <c r="J252" s="4" t="n"/>
      <c r="K252" s="15">
        <f>IF($A252="","",DATE(YEAR($A252),MONTH($A252),1))</f>
        <v/>
      </c>
      <c r="L252" s="13">
        <f>IF($A252="","",$A252-WEEKDAY($A252,1)+1)</f>
        <v/>
      </c>
      <c r="M252" s="14">
        <f>IF($A252="","",IF(AND($K252='السجل الشهري'!$B$4,$B252='السجل الشهري'!$B$5),ROW(),""))</f>
        <v/>
      </c>
    </row>
    <row r="253">
      <c r="A253" s="5" t="n"/>
      <c r="B253" s="4" t="n"/>
      <c r="C253" s="6" t="n"/>
      <c r="D253" s="4" t="n"/>
      <c r="E253" s="6" t="n"/>
      <c r="F253" s="6" t="n"/>
      <c r="G253" s="4" t="n"/>
      <c r="H253" s="4" t="n"/>
      <c r="I253" s="4" t="n"/>
      <c r="J253" s="4" t="n"/>
      <c r="K253" s="15">
        <f>IF($A253="","",DATE(YEAR($A253),MONTH($A253),1))</f>
        <v/>
      </c>
      <c r="L253" s="13">
        <f>IF($A253="","",$A253-WEEKDAY($A253,1)+1)</f>
        <v/>
      </c>
      <c r="M253" s="14">
        <f>IF($A253="","",IF(AND($K253='السجل الشهري'!$B$4,$B253='السجل الشهري'!$B$5),ROW(),""))</f>
        <v/>
      </c>
    </row>
    <row r="254">
      <c r="A254" s="5" t="n"/>
      <c r="B254" s="4" t="n"/>
      <c r="C254" s="6" t="n"/>
      <c r="D254" s="4" t="n"/>
      <c r="E254" s="6" t="n"/>
      <c r="F254" s="6" t="n"/>
      <c r="G254" s="4" t="n"/>
      <c r="H254" s="4" t="n"/>
      <c r="I254" s="4" t="n"/>
      <c r="J254" s="4" t="n"/>
      <c r="K254" s="15">
        <f>IF($A254="","",DATE(YEAR($A254),MONTH($A254),1))</f>
        <v/>
      </c>
      <c r="L254" s="13">
        <f>IF($A254="","",$A254-WEEKDAY($A254,1)+1)</f>
        <v/>
      </c>
      <c r="M254" s="14">
        <f>IF($A254="","",IF(AND($K254='السجل الشهري'!$B$4,$B254='السجل الشهري'!$B$5),ROW(),""))</f>
        <v/>
      </c>
    </row>
    <row r="255">
      <c r="A255" s="5" t="n"/>
      <c r="B255" s="4" t="n"/>
      <c r="C255" s="6" t="n"/>
      <c r="D255" s="4" t="n"/>
      <c r="E255" s="6" t="n"/>
      <c r="F255" s="6" t="n"/>
      <c r="G255" s="4" t="n"/>
      <c r="H255" s="4" t="n"/>
      <c r="I255" s="4" t="n"/>
      <c r="J255" s="4" t="n"/>
      <c r="K255" s="15">
        <f>IF($A255="","",DATE(YEAR($A255),MONTH($A255),1))</f>
        <v/>
      </c>
      <c r="L255" s="13">
        <f>IF($A255="","",$A255-WEEKDAY($A255,1)+1)</f>
        <v/>
      </c>
      <c r="M255" s="14">
        <f>IF($A255="","",IF(AND($K255='السجل الشهري'!$B$4,$B255='السجل الشهري'!$B$5),ROW(),""))</f>
        <v/>
      </c>
    </row>
    <row r="256">
      <c r="A256" s="5" t="n"/>
      <c r="B256" s="4" t="n"/>
      <c r="C256" s="6" t="n"/>
      <c r="D256" s="4" t="n"/>
      <c r="E256" s="6" t="n"/>
      <c r="F256" s="6" t="n"/>
      <c r="G256" s="4" t="n"/>
      <c r="H256" s="4" t="n"/>
      <c r="I256" s="4" t="n"/>
      <c r="J256" s="4" t="n"/>
      <c r="K256" s="15">
        <f>IF($A256="","",DATE(YEAR($A256),MONTH($A256),1))</f>
        <v/>
      </c>
      <c r="L256" s="13">
        <f>IF($A256="","",$A256-WEEKDAY($A256,1)+1)</f>
        <v/>
      </c>
      <c r="M256" s="14">
        <f>IF($A256="","",IF(AND($K256='السجل الشهري'!$B$4,$B256='السجل الشهري'!$B$5),ROW(),""))</f>
        <v/>
      </c>
    </row>
    <row r="257">
      <c r="A257" s="5" t="n"/>
      <c r="B257" s="4" t="n"/>
      <c r="C257" s="6" t="n"/>
      <c r="D257" s="4" t="n"/>
      <c r="E257" s="6" t="n"/>
      <c r="F257" s="6" t="n"/>
      <c r="G257" s="4" t="n"/>
      <c r="H257" s="4" t="n"/>
      <c r="I257" s="4" t="n"/>
      <c r="J257" s="4" t="n"/>
      <c r="K257" s="15">
        <f>IF($A257="","",DATE(YEAR($A257),MONTH($A257),1))</f>
        <v/>
      </c>
      <c r="L257" s="13">
        <f>IF($A257="","",$A257-WEEKDAY($A257,1)+1)</f>
        <v/>
      </c>
      <c r="M257" s="14">
        <f>IF($A257="","",IF(AND($K257='السجل الشهري'!$B$4,$B257='السجل الشهري'!$B$5),ROW(),""))</f>
        <v/>
      </c>
    </row>
    <row r="258">
      <c r="A258" s="5" t="n"/>
      <c r="B258" s="4" t="n"/>
      <c r="C258" s="6" t="n"/>
      <c r="D258" s="4" t="n"/>
      <c r="E258" s="6" t="n"/>
      <c r="F258" s="6" t="n"/>
      <c r="G258" s="4" t="n"/>
      <c r="H258" s="4" t="n"/>
      <c r="I258" s="4" t="n"/>
      <c r="J258" s="4" t="n"/>
      <c r="K258" s="15">
        <f>IF($A258="","",DATE(YEAR($A258),MONTH($A258),1))</f>
        <v/>
      </c>
      <c r="L258" s="13">
        <f>IF($A258="","",$A258-WEEKDAY($A258,1)+1)</f>
        <v/>
      </c>
      <c r="M258" s="14">
        <f>IF($A258="","",IF(AND($K258='السجل الشهري'!$B$4,$B258='السجل الشهري'!$B$5),ROW(),""))</f>
        <v/>
      </c>
    </row>
    <row r="259">
      <c r="A259" s="5" t="n"/>
      <c r="B259" s="4" t="n"/>
      <c r="C259" s="6" t="n"/>
      <c r="D259" s="4" t="n"/>
      <c r="E259" s="6" t="n"/>
      <c r="F259" s="6" t="n"/>
      <c r="G259" s="4" t="n"/>
      <c r="H259" s="4" t="n"/>
      <c r="I259" s="4" t="n"/>
      <c r="J259" s="4" t="n"/>
      <c r="K259" s="15">
        <f>IF($A259="","",DATE(YEAR($A259),MONTH($A259),1))</f>
        <v/>
      </c>
      <c r="L259" s="13">
        <f>IF($A259="","",$A259-WEEKDAY($A259,1)+1)</f>
        <v/>
      </c>
      <c r="M259" s="14">
        <f>IF($A259="","",IF(AND($K259='السجل الشهري'!$B$4,$B259='السجل الشهري'!$B$5),ROW(),""))</f>
        <v/>
      </c>
    </row>
    <row r="260">
      <c r="A260" s="5" t="n"/>
      <c r="B260" s="4" t="n"/>
      <c r="C260" s="6" t="n"/>
      <c r="D260" s="4" t="n"/>
      <c r="E260" s="6" t="n"/>
      <c r="F260" s="6" t="n"/>
      <c r="G260" s="4" t="n"/>
      <c r="H260" s="4" t="n"/>
      <c r="I260" s="4" t="n"/>
      <c r="J260" s="4" t="n"/>
      <c r="K260" s="15">
        <f>IF($A260="","",DATE(YEAR($A260),MONTH($A260),1))</f>
        <v/>
      </c>
      <c r="L260" s="13">
        <f>IF($A260="","",$A260-WEEKDAY($A260,1)+1)</f>
        <v/>
      </c>
      <c r="M260" s="14">
        <f>IF($A260="","",IF(AND($K260='السجل الشهري'!$B$4,$B260='السجل الشهري'!$B$5),ROW(),""))</f>
        <v/>
      </c>
    </row>
    <row r="261">
      <c r="A261" s="5" t="n"/>
      <c r="B261" s="4" t="n"/>
      <c r="C261" s="6" t="n"/>
      <c r="D261" s="4" t="n"/>
      <c r="E261" s="6" t="n"/>
      <c r="F261" s="6" t="n"/>
      <c r="G261" s="4" t="n"/>
      <c r="H261" s="4" t="n"/>
      <c r="I261" s="4" t="n"/>
      <c r="J261" s="4" t="n"/>
      <c r="K261" s="15">
        <f>IF($A261="","",DATE(YEAR($A261),MONTH($A261),1))</f>
        <v/>
      </c>
      <c r="L261" s="13">
        <f>IF($A261="","",$A261-WEEKDAY($A261,1)+1)</f>
        <v/>
      </c>
      <c r="M261" s="14">
        <f>IF($A261="","",IF(AND($K261='السجل الشهري'!$B$4,$B261='السجل الشهري'!$B$5),ROW(),""))</f>
        <v/>
      </c>
    </row>
    <row r="262">
      <c r="A262" s="5" t="n"/>
      <c r="B262" s="4" t="n"/>
      <c r="C262" s="6" t="n"/>
      <c r="D262" s="4" t="n"/>
      <c r="E262" s="6" t="n"/>
      <c r="F262" s="6" t="n"/>
      <c r="G262" s="4" t="n"/>
      <c r="H262" s="4" t="n"/>
      <c r="I262" s="4" t="n"/>
      <c r="J262" s="4" t="n"/>
      <c r="K262" s="15">
        <f>IF($A262="","",DATE(YEAR($A262),MONTH($A262),1))</f>
        <v/>
      </c>
      <c r="L262" s="13">
        <f>IF($A262="","",$A262-WEEKDAY($A262,1)+1)</f>
        <v/>
      </c>
      <c r="M262" s="14">
        <f>IF($A262="","",IF(AND($K262='السجل الشهري'!$B$4,$B262='السجل الشهري'!$B$5),ROW(),""))</f>
        <v/>
      </c>
    </row>
    <row r="263">
      <c r="A263" s="5" t="n"/>
      <c r="B263" s="4" t="n"/>
      <c r="C263" s="6" t="n"/>
      <c r="D263" s="4" t="n"/>
      <c r="E263" s="6" t="n"/>
      <c r="F263" s="6" t="n"/>
      <c r="G263" s="4" t="n"/>
      <c r="H263" s="4" t="n"/>
      <c r="I263" s="4" t="n"/>
      <c r="J263" s="4" t="n"/>
      <c r="K263" s="15">
        <f>IF($A263="","",DATE(YEAR($A263),MONTH($A263),1))</f>
        <v/>
      </c>
      <c r="L263" s="13">
        <f>IF($A263="","",$A263-WEEKDAY($A263,1)+1)</f>
        <v/>
      </c>
      <c r="M263" s="14">
        <f>IF($A263="","",IF(AND($K263='السجل الشهري'!$B$4,$B263='السجل الشهري'!$B$5),ROW(),""))</f>
        <v/>
      </c>
    </row>
    <row r="264">
      <c r="A264" s="5" t="n"/>
      <c r="B264" s="4" t="n"/>
      <c r="C264" s="6" t="n"/>
      <c r="D264" s="4" t="n"/>
      <c r="E264" s="6" t="n"/>
      <c r="F264" s="6" t="n"/>
      <c r="G264" s="4" t="n"/>
      <c r="H264" s="4" t="n"/>
      <c r="I264" s="4" t="n"/>
      <c r="J264" s="4" t="n"/>
      <c r="K264" s="15">
        <f>IF($A264="","",DATE(YEAR($A264),MONTH($A264),1))</f>
        <v/>
      </c>
      <c r="L264" s="13">
        <f>IF($A264="","",$A264-WEEKDAY($A264,1)+1)</f>
        <v/>
      </c>
      <c r="M264" s="14">
        <f>IF($A264="","",IF(AND($K264='السجل الشهري'!$B$4,$B264='السجل الشهري'!$B$5),ROW(),""))</f>
        <v/>
      </c>
    </row>
    <row r="265">
      <c r="A265" s="5" t="n"/>
      <c r="B265" s="4" t="n"/>
      <c r="C265" s="6" t="n"/>
      <c r="D265" s="4" t="n"/>
      <c r="E265" s="6" t="n"/>
      <c r="F265" s="6" t="n"/>
      <c r="G265" s="4" t="n"/>
      <c r="H265" s="4" t="n"/>
      <c r="I265" s="4" t="n"/>
      <c r="J265" s="4" t="n"/>
      <c r="K265" s="15">
        <f>IF($A265="","",DATE(YEAR($A265),MONTH($A265),1))</f>
        <v/>
      </c>
      <c r="L265" s="13">
        <f>IF($A265="","",$A265-WEEKDAY($A265,1)+1)</f>
        <v/>
      </c>
      <c r="M265" s="14">
        <f>IF($A265="","",IF(AND($K265='السجل الشهري'!$B$4,$B265='السجل الشهري'!$B$5),ROW(),""))</f>
        <v/>
      </c>
    </row>
    <row r="266">
      <c r="A266" s="5" t="n"/>
      <c r="B266" s="4" t="n"/>
      <c r="C266" s="6" t="n"/>
      <c r="D266" s="4" t="n"/>
      <c r="E266" s="6" t="n"/>
      <c r="F266" s="6" t="n"/>
      <c r="G266" s="4" t="n"/>
      <c r="H266" s="4" t="n"/>
      <c r="I266" s="4" t="n"/>
      <c r="J266" s="4" t="n"/>
      <c r="K266" s="15">
        <f>IF($A266="","",DATE(YEAR($A266),MONTH($A266),1))</f>
        <v/>
      </c>
      <c r="L266" s="13">
        <f>IF($A266="","",$A266-WEEKDAY($A266,1)+1)</f>
        <v/>
      </c>
      <c r="M266" s="14">
        <f>IF($A266="","",IF(AND($K266='السجل الشهري'!$B$4,$B266='السجل الشهري'!$B$5),ROW(),""))</f>
        <v/>
      </c>
    </row>
    <row r="267">
      <c r="A267" s="5" t="n"/>
      <c r="B267" s="4" t="n"/>
      <c r="C267" s="6" t="n"/>
      <c r="D267" s="4" t="n"/>
      <c r="E267" s="6" t="n"/>
      <c r="F267" s="6" t="n"/>
      <c r="G267" s="4" t="n"/>
      <c r="H267" s="4" t="n"/>
      <c r="I267" s="4" t="n"/>
      <c r="J267" s="4" t="n"/>
      <c r="K267" s="15">
        <f>IF($A267="","",DATE(YEAR($A267),MONTH($A267),1))</f>
        <v/>
      </c>
      <c r="L267" s="13">
        <f>IF($A267="","",$A267-WEEKDAY($A267,1)+1)</f>
        <v/>
      </c>
      <c r="M267" s="14">
        <f>IF($A267="","",IF(AND($K267='السجل الشهري'!$B$4,$B267='السجل الشهري'!$B$5),ROW(),""))</f>
        <v/>
      </c>
    </row>
    <row r="268">
      <c r="A268" s="5" t="n"/>
      <c r="B268" s="4" t="n"/>
      <c r="C268" s="6" t="n"/>
      <c r="D268" s="4" t="n"/>
      <c r="E268" s="6" t="n"/>
      <c r="F268" s="6" t="n"/>
      <c r="G268" s="4" t="n"/>
      <c r="H268" s="4" t="n"/>
      <c r="I268" s="4" t="n"/>
      <c r="J268" s="4" t="n"/>
      <c r="K268" s="15">
        <f>IF($A268="","",DATE(YEAR($A268),MONTH($A268),1))</f>
        <v/>
      </c>
      <c r="L268" s="13">
        <f>IF($A268="","",$A268-WEEKDAY($A268,1)+1)</f>
        <v/>
      </c>
      <c r="M268" s="14">
        <f>IF($A268="","",IF(AND($K268='السجل الشهري'!$B$4,$B268='السجل الشهري'!$B$5),ROW(),""))</f>
        <v/>
      </c>
    </row>
    <row r="269">
      <c r="A269" s="5" t="n"/>
      <c r="B269" s="4" t="n"/>
      <c r="C269" s="6" t="n"/>
      <c r="D269" s="4" t="n"/>
      <c r="E269" s="6" t="n"/>
      <c r="F269" s="6" t="n"/>
      <c r="G269" s="4" t="n"/>
      <c r="H269" s="4" t="n"/>
      <c r="I269" s="4" t="n"/>
      <c r="J269" s="4" t="n"/>
      <c r="K269" s="15">
        <f>IF($A269="","",DATE(YEAR($A269),MONTH($A269),1))</f>
        <v/>
      </c>
      <c r="L269" s="13">
        <f>IF($A269="","",$A269-WEEKDAY($A269,1)+1)</f>
        <v/>
      </c>
      <c r="M269" s="14">
        <f>IF($A269="","",IF(AND($K269='السجل الشهري'!$B$4,$B269='السجل الشهري'!$B$5),ROW(),""))</f>
        <v/>
      </c>
    </row>
    <row r="270">
      <c r="A270" s="5" t="n"/>
      <c r="B270" s="4" t="n"/>
      <c r="C270" s="6" t="n"/>
      <c r="D270" s="4" t="n"/>
      <c r="E270" s="6" t="n"/>
      <c r="F270" s="6" t="n"/>
      <c r="G270" s="4" t="n"/>
      <c r="H270" s="4" t="n"/>
      <c r="I270" s="4" t="n"/>
      <c r="J270" s="4" t="n"/>
      <c r="K270" s="15">
        <f>IF($A270="","",DATE(YEAR($A270),MONTH($A270),1))</f>
        <v/>
      </c>
      <c r="L270" s="13">
        <f>IF($A270="","",$A270-WEEKDAY($A270,1)+1)</f>
        <v/>
      </c>
      <c r="M270" s="14">
        <f>IF($A270="","",IF(AND($K270='السجل الشهري'!$B$4,$B270='السجل الشهري'!$B$5),ROW(),""))</f>
        <v/>
      </c>
    </row>
    <row r="271">
      <c r="A271" s="5" t="n"/>
      <c r="B271" s="4" t="n"/>
      <c r="C271" s="6" t="n"/>
      <c r="D271" s="4" t="n"/>
      <c r="E271" s="6" t="n"/>
      <c r="F271" s="6" t="n"/>
      <c r="G271" s="4" t="n"/>
      <c r="H271" s="4" t="n"/>
      <c r="I271" s="4" t="n"/>
      <c r="J271" s="4" t="n"/>
      <c r="K271" s="15">
        <f>IF($A271="","",DATE(YEAR($A271),MONTH($A271),1))</f>
        <v/>
      </c>
      <c r="L271" s="13">
        <f>IF($A271="","",$A271-WEEKDAY($A271,1)+1)</f>
        <v/>
      </c>
      <c r="M271" s="14">
        <f>IF($A271="","",IF(AND($K271='السجل الشهري'!$B$4,$B271='السجل الشهري'!$B$5),ROW(),""))</f>
        <v/>
      </c>
    </row>
    <row r="272">
      <c r="A272" s="5" t="n"/>
      <c r="B272" s="4" t="n"/>
      <c r="C272" s="6" t="n"/>
      <c r="D272" s="4" t="n"/>
      <c r="E272" s="6" t="n"/>
      <c r="F272" s="6" t="n"/>
      <c r="G272" s="4" t="n"/>
      <c r="H272" s="4" t="n"/>
      <c r="I272" s="4" t="n"/>
      <c r="J272" s="4" t="n"/>
      <c r="K272" s="15">
        <f>IF($A272="","",DATE(YEAR($A272),MONTH($A272),1))</f>
        <v/>
      </c>
      <c r="L272" s="13">
        <f>IF($A272="","",$A272-WEEKDAY($A272,1)+1)</f>
        <v/>
      </c>
      <c r="M272" s="14">
        <f>IF($A272="","",IF(AND($K272='السجل الشهري'!$B$4,$B272='السجل الشهري'!$B$5),ROW(),""))</f>
        <v/>
      </c>
    </row>
    <row r="273">
      <c r="A273" s="5" t="n"/>
      <c r="B273" s="4" t="n"/>
      <c r="C273" s="6" t="n"/>
      <c r="D273" s="4" t="n"/>
      <c r="E273" s="6" t="n"/>
      <c r="F273" s="6" t="n"/>
      <c r="G273" s="4" t="n"/>
      <c r="H273" s="4" t="n"/>
      <c r="I273" s="4" t="n"/>
      <c r="J273" s="4" t="n"/>
      <c r="K273" s="15">
        <f>IF($A273="","",DATE(YEAR($A273),MONTH($A273),1))</f>
        <v/>
      </c>
      <c r="L273" s="13">
        <f>IF($A273="","",$A273-WEEKDAY($A273,1)+1)</f>
        <v/>
      </c>
      <c r="M273" s="14">
        <f>IF($A273="","",IF(AND($K273='السجل الشهري'!$B$4,$B273='السجل الشهري'!$B$5),ROW(),""))</f>
        <v/>
      </c>
    </row>
    <row r="274">
      <c r="A274" s="5" t="n"/>
      <c r="B274" s="4" t="n"/>
      <c r="C274" s="6" t="n"/>
      <c r="D274" s="4" t="n"/>
      <c r="E274" s="6" t="n"/>
      <c r="F274" s="6" t="n"/>
      <c r="G274" s="4" t="n"/>
      <c r="H274" s="4" t="n"/>
      <c r="I274" s="4" t="n"/>
      <c r="J274" s="4" t="n"/>
      <c r="K274" s="15">
        <f>IF($A274="","",DATE(YEAR($A274),MONTH($A274),1))</f>
        <v/>
      </c>
      <c r="L274" s="13">
        <f>IF($A274="","",$A274-WEEKDAY($A274,1)+1)</f>
        <v/>
      </c>
      <c r="M274" s="14">
        <f>IF($A274="","",IF(AND($K274='السجل الشهري'!$B$4,$B274='السجل الشهري'!$B$5),ROW(),""))</f>
        <v/>
      </c>
    </row>
    <row r="275">
      <c r="A275" s="5" t="n"/>
      <c r="B275" s="4" t="n"/>
      <c r="C275" s="6" t="n"/>
      <c r="D275" s="4" t="n"/>
      <c r="E275" s="6" t="n"/>
      <c r="F275" s="6" t="n"/>
      <c r="G275" s="4" t="n"/>
      <c r="H275" s="4" t="n"/>
      <c r="I275" s="4" t="n"/>
      <c r="J275" s="4" t="n"/>
      <c r="K275" s="15">
        <f>IF($A275="","",DATE(YEAR($A275),MONTH($A275),1))</f>
        <v/>
      </c>
      <c r="L275" s="13">
        <f>IF($A275="","",$A275-WEEKDAY($A275,1)+1)</f>
        <v/>
      </c>
      <c r="M275" s="14">
        <f>IF($A275="","",IF(AND($K275='السجل الشهري'!$B$4,$B275='السجل الشهري'!$B$5),ROW(),""))</f>
        <v/>
      </c>
    </row>
    <row r="276">
      <c r="A276" s="5" t="n"/>
      <c r="B276" s="4" t="n"/>
      <c r="C276" s="6" t="n"/>
      <c r="D276" s="4" t="n"/>
      <c r="E276" s="6" t="n"/>
      <c r="F276" s="6" t="n"/>
      <c r="G276" s="4" t="n"/>
      <c r="H276" s="4" t="n"/>
      <c r="I276" s="4" t="n"/>
      <c r="J276" s="4" t="n"/>
      <c r="K276" s="15">
        <f>IF($A276="","",DATE(YEAR($A276),MONTH($A276),1))</f>
        <v/>
      </c>
      <c r="L276" s="13">
        <f>IF($A276="","",$A276-WEEKDAY($A276,1)+1)</f>
        <v/>
      </c>
      <c r="M276" s="14">
        <f>IF($A276="","",IF(AND($K276='السجل الشهري'!$B$4,$B276='السجل الشهري'!$B$5),ROW(),""))</f>
        <v/>
      </c>
    </row>
    <row r="277">
      <c r="A277" s="5" t="n"/>
      <c r="B277" s="4" t="n"/>
      <c r="C277" s="6" t="n"/>
      <c r="D277" s="4" t="n"/>
      <c r="E277" s="6" t="n"/>
      <c r="F277" s="6" t="n"/>
      <c r="G277" s="4" t="n"/>
      <c r="H277" s="4" t="n"/>
      <c r="I277" s="4" t="n"/>
      <c r="J277" s="4" t="n"/>
      <c r="K277" s="15">
        <f>IF($A277="","",DATE(YEAR($A277),MONTH($A277),1))</f>
        <v/>
      </c>
      <c r="L277" s="13">
        <f>IF($A277="","",$A277-WEEKDAY($A277,1)+1)</f>
        <v/>
      </c>
      <c r="M277" s="14">
        <f>IF($A277="","",IF(AND($K277='السجل الشهري'!$B$4,$B277='السجل الشهري'!$B$5),ROW(),""))</f>
        <v/>
      </c>
    </row>
    <row r="278">
      <c r="A278" s="5" t="n"/>
      <c r="B278" s="4" t="n"/>
      <c r="C278" s="6" t="n"/>
      <c r="D278" s="4" t="n"/>
      <c r="E278" s="6" t="n"/>
      <c r="F278" s="6" t="n"/>
      <c r="G278" s="4" t="n"/>
      <c r="H278" s="4" t="n"/>
      <c r="I278" s="4" t="n"/>
      <c r="J278" s="4" t="n"/>
      <c r="K278" s="15">
        <f>IF($A278="","",DATE(YEAR($A278),MONTH($A278),1))</f>
        <v/>
      </c>
      <c r="L278" s="13">
        <f>IF($A278="","",$A278-WEEKDAY($A278,1)+1)</f>
        <v/>
      </c>
      <c r="M278" s="14">
        <f>IF($A278="","",IF(AND($K278='السجل الشهري'!$B$4,$B278='السجل الشهري'!$B$5),ROW(),""))</f>
        <v/>
      </c>
    </row>
    <row r="279">
      <c r="A279" s="5" t="n"/>
      <c r="B279" s="4" t="n"/>
      <c r="C279" s="6" t="n"/>
      <c r="D279" s="4" t="n"/>
      <c r="E279" s="6" t="n"/>
      <c r="F279" s="6" t="n"/>
      <c r="G279" s="4" t="n"/>
      <c r="H279" s="4" t="n"/>
      <c r="I279" s="4" t="n"/>
      <c r="J279" s="4" t="n"/>
      <c r="K279" s="15">
        <f>IF($A279="","",DATE(YEAR($A279),MONTH($A279),1))</f>
        <v/>
      </c>
      <c r="L279" s="13">
        <f>IF($A279="","",$A279-WEEKDAY($A279,1)+1)</f>
        <v/>
      </c>
      <c r="M279" s="14">
        <f>IF($A279="","",IF(AND($K279='السجل الشهري'!$B$4,$B279='السجل الشهري'!$B$5),ROW(),""))</f>
        <v/>
      </c>
    </row>
    <row r="280">
      <c r="A280" s="5" t="n"/>
      <c r="B280" s="4" t="n"/>
      <c r="C280" s="6" t="n"/>
      <c r="D280" s="4" t="n"/>
      <c r="E280" s="6" t="n"/>
      <c r="F280" s="6" t="n"/>
      <c r="G280" s="4" t="n"/>
      <c r="H280" s="4" t="n"/>
      <c r="I280" s="4" t="n"/>
      <c r="J280" s="4" t="n"/>
      <c r="K280" s="15">
        <f>IF($A280="","",DATE(YEAR($A280),MONTH($A280),1))</f>
        <v/>
      </c>
      <c r="L280" s="13">
        <f>IF($A280="","",$A280-WEEKDAY($A280,1)+1)</f>
        <v/>
      </c>
      <c r="M280" s="14">
        <f>IF($A280="","",IF(AND($K280='السجل الشهري'!$B$4,$B280='السجل الشهري'!$B$5),ROW(),""))</f>
        <v/>
      </c>
    </row>
    <row r="281">
      <c r="A281" s="5" t="n"/>
      <c r="B281" s="4" t="n"/>
      <c r="C281" s="6" t="n"/>
      <c r="D281" s="4" t="n"/>
      <c r="E281" s="6" t="n"/>
      <c r="F281" s="6" t="n"/>
      <c r="G281" s="4" t="n"/>
      <c r="H281" s="4" t="n"/>
      <c r="I281" s="4" t="n"/>
      <c r="J281" s="4" t="n"/>
      <c r="K281" s="15">
        <f>IF($A281="","",DATE(YEAR($A281),MONTH($A281),1))</f>
        <v/>
      </c>
      <c r="L281" s="13">
        <f>IF($A281="","",$A281-WEEKDAY($A281,1)+1)</f>
        <v/>
      </c>
      <c r="M281" s="14">
        <f>IF($A281="","",IF(AND($K281='السجل الشهري'!$B$4,$B281='السجل الشهري'!$B$5),ROW(),""))</f>
        <v/>
      </c>
    </row>
    <row r="282">
      <c r="A282" s="5" t="n"/>
      <c r="B282" s="4" t="n"/>
      <c r="C282" s="6" t="n"/>
      <c r="D282" s="4" t="n"/>
      <c r="E282" s="6" t="n"/>
      <c r="F282" s="6" t="n"/>
      <c r="G282" s="4" t="n"/>
      <c r="H282" s="4" t="n"/>
      <c r="I282" s="4" t="n"/>
      <c r="J282" s="4" t="n"/>
      <c r="K282" s="15">
        <f>IF($A282="","",DATE(YEAR($A282),MONTH($A282),1))</f>
        <v/>
      </c>
      <c r="L282" s="13">
        <f>IF($A282="","",$A282-WEEKDAY($A282,1)+1)</f>
        <v/>
      </c>
      <c r="M282" s="14">
        <f>IF($A282="","",IF(AND($K282='السجل الشهري'!$B$4,$B282='السجل الشهري'!$B$5),ROW(),""))</f>
        <v/>
      </c>
    </row>
    <row r="283">
      <c r="A283" s="5" t="n"/>
      <c r="B283" s="4" t="n"/>
      <c r="C283" s="6" t="n"/>
      <c r="D283" s="4" t="n"/>
      <c r="E283" s="6" t="n"/>
      <c r="F283" s="6" t="n"/>
      <c r="G283" s="4" t="n"/>
      <c r="H283" s="4" t="n"/>
      <c r="I283" s="4" t="n"/>
      <c r="J283" s="4" t="n"/>
      <c r="K283" s="15">
        <f>IF($A283="","",DATE(YEAR($A283),MONTH($A283),1))</f>
        <v/>
      </c>
      <c r="L283" s="13">
        <f>IF($A283="","",$A283-WEEKDAY($A283,1)+1)</f>
        <v/>
      </c>
      <c r="M283" s="14">
        <f>IF($A283="","",IF(AND($K283='السجل الشهري'!$B$4,$B283='السجل الشهري'!$B$5),ROW(),""))</f>
        <v/>
      </c>
    </row>
    <row r="284">
      <c r="A284" s="5" t="n"/>
      <c r="B284" s="4" t="n"/>
      <c r="C284" s="6" t="n"/>
      <c r="D284" s="4" t="n"/>
      <c r="E284" s="6" t="n"/>
      <c r="F284" s="6" t="n"/>
      <c r="G284" s="4" t="n"/>
      <c r="H284" s="4" t="n"/>
      <c r="I284" s="4" t="n"/>
      <c r="J284" s="4" t="n"/>
      <c r="K284" s="15">
        <f>IF($A284="","",DATE(YEAR($A284),MONTH($A284),1))</f>
        <v/>
      </c>
      <c r="L284" s="13">
        <f>IF($A284="","",$A284-WEEKDAY($A284,1)+1)</f>
        <v/>
      </c>
      <c r="M284" s="14">
        <f>IF($A284="","",IF(AND($K284='السجل الشهري'!$B$4,$B284='السجل الشهري'!$B$5),ROW(),""))</f>
        <v/>
      </c>
    </row>
    <row r="285">
      <c r="A285" s="5" t="n"/>
      <c r="B285" s="4" t="n"/>
      <c r="C285" s="6" t="n"/>
      <c r="D285" s="4" t="n"/>
      <c r="E285" s="6" t="n"/>
      <c r="F285" s="6" t="n"/>
      <c r="G285" s="4" t="n"/>
      <c r="H285" s="4" t="n"/>
      <c r="I285" s="4" t="n"/>
      <c r="J285" s="4" t="n"/>
      <c r="K285" s="15">
        <f>IF($A285="","",DATE(YEAR($A285),MONTH($A285),1))</f>
        <v/>
      </c>
      <c r="L285" s="13">
        <f>IF($A285="","",$A285-WEEKDAY($A285,1)+1)</f>
        <v/>
      </c>
      <c r="M285" s="14">
        <f>IF($A285="","",IF(AND($K285='السجل الشهري'!$B$4,$B285='السجل الشهري'!$B$5),ROW(),""))</f>
        <v/>
      </c>
    </row>
    <row r="286">
      <c r="A286" s="5" t="n"/>
      <c r="B286" s="4" t="n"/>
      <c r="C286" s="6" t="n"/>
      <c r="D286" s="4" t="n"/>
      <c r="E286" s="6" t="n"/>
      <c r="F286" s="6" t="n"/>
      <c r="G286" s="4" t="n"/>
      <c r="H286" s="4" t="n"/>
      <c r="I286" s="4" t="n"/>
      <c r="J286" s="4" t="n"/>
      <c r="K286" s="15">
        <f>IF($A286="","",DATE(YEAR($A286),MONTH($A286),1))</f>
        <v/>
      </c>
      <c r="L286" s="13">
        <f>IF($A286="","",$A286-WEEKDAY($A286,1)+1)</f>
        <v/>
      </c>
      <c r="M286" s="14">
        <f>IF($A286="","",IF(AND($K286='السجل الشهري'!$B$4,$B286='السجل الشهري'!$B$5),ROW(),""))</f>
        <v/>
      </c>
    </row>
    <row r="287">
      <c r="A287" s="5" t="n"/>
      <c r="B287" s="4" t="n"/>
      <c r="C287" s="6" t="n"/>
      <c r="D287" s="4" t="n"/>
      <c r="E287" s="6" t="n"/>
      <c r="F287" s="6" t="n"/>
      <c r="G287" s="4" t="n"/>
      <c r="H287" s="4" t="n"/>
      <c r="I287" s="4" t="n"/>
      <c r="J287" s="4" t="n"/>
      <c r="K287" s="15">
        <f>IF($A287="","",DATE(YEAR($A287),MONTH($A287),1))</f>
        <v/>
      </c>
      <c r="L287" s="13">
        <f>IF($A287="","",$A287-WEEKDAY($A287,1)+1)</f>
        <v/>
      </c>
      <c r="M287" s="14">
        <f>IF($A287="","",IF(AND($K287='السجل الشهري'!$B$4,$B287='السجل الشهري'!$B$5),ROW(),""))</f>
        <v/>
      </c>
    </row>
    <row r="288">
      <c r="A288" s="5" t="n"/>
      <c r="B288" s="4" t="n"/>
      <c r="C288" s="6" t="n"/>
      <c r="D288" s="4" t="n"/>
      <c r="E288" s="6" t="n"/>
      <c r="F288" s="6" t="n"/>
      <c r="G288" s="4" t="n"/>
      <c r="H288" s="4" t="n"/>
      <c r="I288" s="4" t="n"/>
      <c r="J288" s="4" t="n"/>
      <c r="K288" s="15">
        <f>IF($A288="","",DATE(YEAR($A288),MONTH($A288),1))</f>
        <v/>
      </c>
      <c r="L288" s="13">
        <f>IF($A288="","",$A288-WEEKDAY($A288,1)+1)</f>
        <v/>
      </c>
      <c r="M288" s="14">
        <f>IF($A288="","",IF(AND($K288='السجل الشهري'!$B$4,$B288='السجل الشهري'!$B$5),ROW(),""))</f>
        <v/>
      </c>
    </row>
    <row r="289">
      <c r="A289" s="5" t="n"/>
      <c r="B289" s="4" t="n"/>
      <c r="C289" s="6" t="n"/>
      <c r="D289" s="4" t="n"/>
      <c r="E289" s="6" t="n"/>
      <c r="F289" s="6" t="n"/>
      <c r="G289" s="4" t="n"/>
      <c r="H289" s="4" t="n"/>
      <c r="I289" s="4" t="n"/>
      <c r="J289" s="4" t="n"/>
      <c r="K289" s="15">
        <f>IF($A289="","",DATE(YEAR($A289),MONTH($A289),1))</f>
        <v/>
      </c>
      <c r="L289" s="13">
        <f>IF($A289="","",$A289-WEEKDAY($A289,1)+1)</f>
        <v/>
      </c>
      <c r="M289" s="14">
        <f>IF($A289="","",IF(AND($K289='السجل الشهري'!$B$4,$B289='السجل الشهري'!$B$5),ROW(),""))</f>
        <v/>
      </c>
    </row>
    <row r="290">
      <c r="A290" s="5" t="n"/>
      <c r="B290" s="4" t="n"/>
      <c r="C290" s="6" t="n"/>
      <c r="D290" s="4" t="n"/>
      <c r="E290" s="6" t="n"/>
      <c r="F290" s="6" t="n"/>
      <c r="G290" s="4" t="n"/>
      <c r="H290" s="4" t="n"/>
      <c r="I290" s="4" t="n"/>
      <c r="J290" s="4" t="n"/>
      <c r="K290" s="15">
        <f>IF($A290="","",DATE(YEAR($A290),MONTH($A290),1))</f>
        <v/>
      </c>
      <c r="L290" s="13">
        <f>IF($A290="","",$A290-WEEKDAY($A290,1)+1)</f>
        <v/>
      </c>
      <c r="M290" s="14">
        <f>IF($A290="","",IF(AND($K290='السجل الشهري'!$B$4,$B290='السجل الشهري'!$B$5),ROW(),""))</f>
        <v/>
      </c>
    </row>
    <row r="291">
      <c r="A291" s="5" t="n"/>
      <c r="B291" s="4" t="n"/>
      <c r="C291" s="6" t="n"/>
      <c r="D291" s="4" t="n"/>
      <c r="E291" s="6" t="n"/>
      <c r="F291" s="6" t="n"/>
      <c r="G291" s="4" t="n"/>
      <c r="H291" s="4" t="n"/>
      <c r="I291" s="4" t="n"/>
      <c r="J291" s="4" t="n"/>
      <c r="K291" s="15">
        <f>IF($A291="","",DATE(YEAR($A291),MONTH($A291),1))</f>
        <v/>
      </c>
      <c r="L291" s="13">
        <f>IF($A291="","",$A291-WEEKDAY($A291,1)+1)</f>
        <v/>
      </c>
      <c r="M291" s="14">
        <f>IF($A291="","",IF(AND($K291='السجل الشهري'!$B$4,$B291='السجل الشهري'!$B$5),ROW(),""))</f>
        <v/>
      </c>
    </row>
    <row r="292">
      <c r="A292" s="5" t="n"/>
      <c r="B292" s="4" t="n"/>
      <c r="C292" s="6" t="n"/>
      <c r="D292" s="4" t="n"/>
      <c r="E292" s="6" t="n"/>
      <c r="F292" s="6" t="n"/>
      <c r="G292" s="4" t="n"/>
      <c r="H292" s="4" t="n"/>
      <c r="I292" s="4" t="n"/>
      <c r="J292" s="4" t="n"/>
      <c r="K292" s="15">
        <f>IF($A292="","",DATE(YEAR($A292),MONTH($A292),1))</f>
        <v/>
      </c>
      <c r="L292" s="13">
        <f>IF($A292="","",$A292-WEEKDAY($A292,1)+1)</f>
        <v/>
      </c>
      <c r="M292" s="14">
        <f>IF($A292="","",IF(AND($K292='السجل الشهري'!$B$4,$B292='السجل الشهري'!$B$5),ROW(),""))</f>
        <v/>
      </c>
    </row>
    <row r="293">
      <c r="A293" s="5" t="n"/>
      <c r="B293" s="4" t="n"/>
      <c r="C293" s="6" t="n"/>
      <c r="D293" s="4" t="n"/>
      <c r="E293" s="6" t="n"/>
      <c r="F293" s="6" t="n"/>
      <c r="G293" s="4" t="n"/>
      <c r="H293" s="4" t="n"/>
      <c r="I293" s="4" t="n"/>
      <c r="J293" s="4" t="n"/>
      <c r="K293" s="15">
        <f>IF($A293="","",DATE(YEAR($A293),MONTH($A293),1))</f>
        <v/>
      </c>
      <c r="L293" s="13">
        <f>IF($A293="","",$A293-WEEKDAY($A293,1)+1)</f>
        <v/>
      </c>
      <c r="M293" s="14">
        <f>IF($A293="","",IF(AND($K293='السجل الشهري'!$B$4,$B293='السجل الشهري'!$B$5),ROW(),""))</f>
        <v/>
      </c>
    </row>
    <row r="294">
      <c r="A294" s="5" t="n"/>
      <c r="B294" s="4" t="n"/>
      <c r="C294" s="6" t="n"/>
      <c r="D294" s="4" t="n"/>
      <c r="E294" s="6" t="n"/>
      <c r="F294" s="6" t="n"/>
      <c r="G294" s="4" t="n"/>
      <c r="H294" s="4" t="n"/>
      <c r="I294" s="4" t="n"/>
      <c r="J294" s="4" t="n"/>
      <c r="K294" s="15">
        <f>IF($A294="","",DATE(YEAR($A294),MONTH($A294),1))</f>
        <v/>
      </c>
      <c r="L294" s="13">
        <f>IF($A294="","",$A294-WEEKDAY($A294,1)+1)</f>
        <v/>
      </c>
      <c r="M294" s="14">
        <f>IF($A294="","",IF(AND($K294='السجل الشهري'!$B$4,$B294='السجل الشهري'!$B$5),ROW(),""))</f>
        <v/>
      </c>
    </row>
    <row r="295">
      <c r="A295" s="5" t="n"/>
      <c r="B295" s="4" t="n"/>
      <c r="C295" s="6" t="n"/>
      <c r="D295" s="4" t="n"/>
      <c r="E295" s="6" t="n"/>
      <c r="F295" s="6" t="n"/>
      <c r="G295" s="4" t="n"/>
      <c r="H295" s="4" t="n"/>
      <c r="I295" s="4" t="n"/>
      <c r="J295" s="4" t="n"/>
      <c r="K295" s="15">
        <f>IF($A295="","",DATE(YEAR($A295),MONTH($A295),1))</f>
        <v/>
      </c>
      <c r="L295" s="13">
        <f>IF($A295="","",$A295-WEEKDAY($A295,1)+1)</f>
        <v/>
      </c>
      <c r="M295" s="14">
        <f>IF($A295="","",IF(AND($K295='السجل الشهري'!$B$4,$B295='السجل الشهري'!$B$5),ROW(),""))</f>
        <v/>
      </c>
    </row>
    <row r="296">
      <c r="A296" s="5" t="n"/>
      <c r="B296" s="4" t="n"/>
      <c r="C296" s="6" t="n"/>
      <c r="D296" s="4" t="n"/>
      <c r="E296" s="6" t="n"/>
      <c r="F296" s="6" t="n"/>
      <c r="G296" s="4" t="n"/>
      <c r="H296" s="4" t="n"/>
      <c r="I296" s="4" t="n"/>
      <c r="J296" s="4" t="n"/>
      <c r="K296" s="15">
        <f>IF($A296="","",DATE(YEAR($A296),MONTH($A296),1))</f>
        <v/>
      </c>
      <c r="L296" s="13">
        <f>IF($A296="","",$A296-WEEKDAY($A296,1)+1)</f>
        <v/>
      </c>
      <c r="M296" s="14">
        <f>IF($A296="","",IF(AND($K296='السجل الشهري'!$B$4,$B296='السجل الشهري'!$B$5),ROW(),""))</f>
        <v/>
      </c>
    </row>
    <row r="297">
      <c r="A297" s="5" t="n"/>
      <c r="B297" s="4" t="n"/>
      <c r="C297" s="6" t="n"/>
      <c r="D297" s="4" t="n"/>
      <c r="E297" s="6" t="n"/>
      <c r="F297" s="6" t="n"/>
      <c r="G297" s="4" t="n"/>
      <c r="H297" s="4" t="n"/>
      <c r="I297" s="4" t="n"/>
      <c r="J297" s="4" t="n"/>
      <c r="K297" s="15">
        <f>IF($A297="","",DATE(YEAR($A297),MONTH($A297),1))</f>
        <v/>
      </c>
      <c r="L297" s="13">
        <f>IF($A297="","",$A297-WEEKDAY($A297,1)+1)</f>
        <v/>
      </c>
      <c r="M297" s="14">
        <f>IF($A297="","",IF(AND($K297='السجل الشهري'!$B$4,$B297='السجل الشهري'!$B$5),ROW(),""))</f>
        <v/>
      </c>
    </row>
    <row r="298">
      <c r="A298" s="5" t="n"/>
      <c r="B298" s="4" t="n"/>
      <c r="C298" s="6" t="n"/>
      <c r="D298" s="4" t="n"/>
      <c r="E298" s="6" t="n"/>
      <c r="F298" s="6" t="n"/>
      <c r="G298" s="4" t="n"/>
      <c r="H298" s="4" t="n"/>
      <c r="I298" s="4" t="n"/>
      <c r="J298" s="4" t="n"/>
      <c r="K298" s="15">
        <f>IF($A298="","",DATE(YEAR($A298),MONTH($A298),1))</f>
        <v/>
      </c>
      <c r="L298" s="13">
        <f>IF($A298="","",$A298-WEEKDAY($A298,1)+1)</f>
        <v/>
      </c>
      <c r="M298" s="14">
        <f>IF($A298="","",IF(AND($K298='السجل الشهري'!$B$4,$B298='السجل الشهري'!$B$5),ROW(),""))</f>
        <v/>
      </c>
    </row>
    <row r="299">
      <c r="A299" s="5" t="n"/>
      <c r="B299" s="4" t="n"/>
      <c r="C299" s="6" t="n"/>
      <c r="D299" s="4" t="n"/>
      <c r="E299" s="6" t="n"/>
      <c r="F299" s="6" t="n"/>
      <c r="G299" s="4" t="n"/>
      <c r="H299" s="4" t="n"/>
      <c r="I299" s="4" t="n"/>
      <c r="J299" s="4" t="n"/>
      <c r="K299" s="15">
        <f>IF($A299="","",DATE(YEAR($A299),MONTH($A299),1))</f>
        <v/>
      </c>
      <c r="L299" s="13">
        <f>IF($A299="","",$A299-WEEKDAY($A299,1)+1)</f>
        <v/>
      </c>
      <c r="M299" s="14">
        <f>IF($A299="","",IF(AND($K299='السجل الشهري'!$B$4,$B299='السجل الشهري'!$B$5),ROW(),""))</f>
        <v/>
      </c>
    </row>
    <row r="300">
      <c r="A300" s="5" t="n"/>
      <c r="B300" s="4" t="n"/>
      <c r="C300" s="6" t="n"/>
      <c r="D300" s="4" t="n"/>
      <c r="E300" s="6" t="n"/>
      <c r="F300" s="6" t="n"/>
      <c r="G300" s="4" t="n"/>
      <c r="H300" s="4" t="n"/>
      <c r="I300" s="4" t="n"/>
      <c r="J300" s="4" t="n"/>
      <c r="K300" s="15">
        <f>IF($A300="","",DATE(YEAR($A300),MONTH($A300),1))</f>
        <v/>
      </c>
      <c r="L300" s="13">
        <f>IF($A300="","",$A300-WEEKDAY($A300,1)+1)</f>
        <v/>
      </c>
      <c r="M300" s="14">
        <f>IF($A300="","",IF(AND($K300='السجل الشهري'!$B$4,$B300='السجل الشهري'!$B$5),ROW(),""))</f>
        <v/>
      </c>
    </row>
    <row r="301">
      <c r="A301" s="5" t="n"/>
      <c r="B301" s="4" t="n"/>
      <c r="C301" s="6" t="n"/>
      <c r="D301" s="4" t="n"/>
      <c r="E301" s="6" t="n"/>
      <c r="F301" s="6" t="n"/>
      <c r="G301" s="4" t="n"/>
      <c r="H301" s="4" t="n"/>
      <c r="I301" s="4" t="n"/>
      <c r="J301" s="4" t="n"/>
      <c r="K301" s="15">
        <f>IF($A301="","",DATE(YEAR($A301),MONTH($A301),1))</f>
        <v/>
      </c>
      <c r="L301" s="13">
        <f>IF($A301="","",$A301-WEEKDAY($A301,1)+1)</f>
        <v/>
      </c>
      <c r="M301" s="14">
        <f>IF($A301="","",IF(AND($K301='السجل الشهري'!$B$4,$B301='السجل الشهري'!$B$5),ROW(),""))</f>
        <v/>
      </c>
    </row>
    <row r="302">
      <c r="A302" s="5" t="n"/>
      <c r="B302" s="4" t="n"/>
      <c r="C302" s="6" t="n"/>
      <c r="D302" s="4" t="n"/>
      <c r="E302" s="6" t="n"/>
      <c r="F302" s="6" t="n"/>
      <c r="G302" s="4" t="n"/>
      <c r="H302" s="4" t="n"/>
      <c r="I302" s="4" t="n"/>
      <c r="J302" s="4" t="n"/>
      <c r="K302" s="15">
        <f>IF($A302="","",DATE(YEAR($A302),MONTH($A302),1))</f>
        <v/>
      </c>
      <c r="L302" s="13">
        <f>IF($A302="","",$A302-WEEKDAY($A302,1)+1)</f>
        <v/>
      </c>
      <c r="M302" s="14">
        <f>IF($A302="","",IF(AND($K302='السجل الشهري'!$B$4,$B302='السجل الشهري'!$B$5),ROW(),""))</f>
        <v/>
      </c>
    </row>
    <row r="303">
      <c r="A303" s="5" t="n"/>
      <c r="B303" s="4" t="n"/>
      <c r="C303" s="6" t="n"/>
      <c r="D303" s="4" t="n"/>
      <c r="E303" s="6" t="n"/>
      <c r="F303" s="6" t="n"/>
      <c r="G303" s="4" t="n"/>
      <c r="H303" s="4" t="n"/>
      <c r="I303" s="4" t="n"/>
      <c r="J303" s="4" t="n"/>
      <c r="K303" s="15">
        <f>IF($A303="","",DATE(YEAR($A303),MONTH($A303),1))</f>
        <v/>
      </c>
      <c r="L303" s="13">
        <f>IF($A303="","",$A303-WEEKDAY($A303,1)+1)</f>
        <v/>
      </c>
      <c r="M303" s="14">
        <f>IF($A303="","",IF(AND($K303='السجل الشهري'!$B$4,$B303='السجل الشهري'!$B$5),ROW(),""))</f>
        <v/>
      </c>
    </row>
    <row r="304">
      <c r="A304" s="5" t="n"/>
      <c r="B304" s="4" t="n"/>
      <c r="C304" s="6" t="n"/>
      <c r="D304" s="4" t="n"/>
      <c r="E304" s="6" t="n"/>
      <c r="F304" s="6" t="n"/>
      <c r="G304" s="4" t="n"/>
      <c r="H304" s="4" t="n"/>
      <c r="I304" s="4" t="n"/>
      <c r="J304" s="4" t="n"/>
      <c r="K304" s="15">
        <f>IF($A304="","",DATE(YEAR($A304),MONTH($A304),1))</f>
        <v/>
      </c>
      <c r="L304" s="13">
        <f>IF($A304="","",$A304-WEEKDAY($A304,1)+1)</f>
        <v/>
      </c>
      <c r="M304" s="14">
        <f>IF($A304="","",IF(AND($K304='السجل الشهري'!$B$4,$B304='السجل الشهري'!$B$5),ROW(),""))</f>
        <v/>
      </c>
    </row>
    <row r="305">
      <c r="A305" s="5" t="n"/>
      <c r="B305" s="4" t="n"/>
      <c r="C305" s="6" t="n"/>
      <c r="D305" s="4" t="n"/>
      <c r="E305" s="6" t="n"/>
      <c r="F305" s="6" t="n"/>
      <c r="G305" s="4" t="n"/>
      <c r="H305" s="4" t="n"/>
      <c r="I305" s="4" t="n"/>
      <c r="J305" s="4" t="n"/>
      <c r="K305" s="15">
        <f>IF($A305="","",DATE(YEAR($A305),MONTH($A305),1))</f>
        <v/>
      </c>
      <c r="L305" s="13">
        <f>IF($A305="","",$A305-WEEKDAY($A305,1)+1)</f>
        <v/>
      </c>
      <c r="M305" s="14">
        <f>IF($A305="","",IF(AND($K305='السجل الشهري'!$B$4,$B305='السجل الشهري'!$B$5),ROW(),""))</f>
        <v/>
      </c>
    </row>
    <row r="306">
      <c r="A306" s="5" t="n"/>
      <c r="B306" s="4" t="n"/>
      <c r="C306" s="6" t="n"/>
      <c r="D306" s="4" t="n"/>
      <c r="E306" s="6" t="n"/>
      <c r="F306" s="6" t="n"/>
      <c r="G306" s="4" t="n"/>
      <c r="H306" s="4" t="n"/>
      <c r="I306" s="4" t="n"/>
      <c r="J306" s="4" t="n"/>
      <c r="K306" s="15">
        <f>IF($A306="","",DATE(YEAR($A306),MONTH($A306),1))</f>
        <v/>
      </c>
      <c r="L306" s="13">
        <f>IF($A306="","",$A306-WEEKDAY($A306,1)+1)</f>
        <v/>
      </c>
      <c r="M306" s="14">
        <f>IF($A306="","",IF(AND($K306='السجل الشهري'!$B$4,$B306='السجل الشهري'!$B$5),ROW(),""))</f>
        <v/>
      </c>
    </row>
    <row r="307">
      <c r="A307" s="5" t="n"/>
      <c r="B307" s="4" t="n"/>
      <c r="C307" s="6" t="n"/>
      <c r="D307" s="4" t="n"/>
      <c r="E307" s="6" t="n"/>
      <c r="F307" s="6" t="n"/>
      <c r="G307" s="4" t="n"/>
      <c r="H307" s="4" t="n"/>
      <c r="I307" s="4" t="n"/>
      <c r="J307" s="4" t="n"/>
      <c r="K307" s="15">
        <f>IF($A307="","",DATE(YEAR($A307),MONTH($A307),1))</f>
        <v/>
      </c>
      <c r="L307" s="13">
        <f>IF($A307="","",$A307-WEEKDAY($A307,1)+1)</f>
        <v/>
      </c>
      <c r="M307" s="14">
        <f>IF($A307="","",IF(AND($K307='السجل الشهري'!$B$4,$B307='السجل الشهري'!$B$5),ROW(),""))</f>
        <v/>
      </c>
    </row>
    <row r="308">
      <c r="A308" s="5" t="n"/>
      <c r="B308" s="4" t="n"/>
      <c r="C308" s="6" t="n"/>
      <c r="D308" s="4" t="n"/>
      <c r="E308" s="6" t="n"/>
      <c r="F308" s="6" t="n"/>
      <c r="G308" s="4" t="n"/>
      <c r="H308" s="4" t="n"/>
      <c r="I308" s="4" t="n"/>
      <c r="J308" s="4" t="n"/>
      <c r="K308" s="15">
        <f>IF($A308="","",DATE(YEAR($A308),MONTH($A308),1))</f>
        <v/>
      </c>
      <c r="L308" s="13">
        <f>IF($A308="","",$A308-WEEKDAY($A308,1)+1)</f>
        <v/>
      </c>
      <c r="M308" s="14">
        <f>IF($A308="","",IF(AND($K308='السجل الشهري'!$B$4,$B308='السجل الشهري'!$B$5),ROW(),""))</f>
        <v/>
      </c>
    </row>
    <row r="309">
      <c r="A309" s="5" t="n"/>
      <c r="B309" s="4" t="n"/>
      <c r="C309" s="6" t="n"/>
      <c r="D309" s="4" t="n"/>
      <c r="E309" s="6" t="n"/>
      <c r="F309" s="6" t="n"/>
      <c r="G309" s="4" t="n"/>
      <c r="H309" s="4" t="n"/>
      <c r="I309" s="4" t="n"/>
      <c r="J309" s="4" t="n"/>
      <c r="K309" s="15">
        <f>IF($A309="","",DATE(YEAR($A309),MONTH($A309),1))</f>
        <v/>
      </c>
      <c r="L309" s="13">
        <f>IF($A309="","",$A309-WEEKDAY($A309,1)+1)</f>
        <v/>
      </c>
      <c r="M309" s="14">
        <f>IF($A309="","",IF(AND($K309='السجل الشهري'!$B$4,$B309='السجل الشهري'!$B$5),ROW(),""))</f>
        <v/>
      </c>
    </row>
    <row r="310">
      <c r="A310" s="5" t="n"/>
      <c r="B310" s="4" t="n"/>
      <c r="C310" s="6" t="n"/>
      <c r="D310" s="4" t="n"/>
      <c r="E310" s="6" t="n"/>
      <c r="F310" s="6" t="n"/>
      <c r="G310" s="4" t="n"/>
      <c r="H310" s="4" t="n"/>
      <c r="I310" s="4" t="n"/>
      <c r="J310" s="4" t="n"/>
      <c r="K310" s="15">
        <f>IF($A310="","",DATE(YEAR($A310),MONTH($A310),1))</f>
        <v/>
      </c>
      <c r="L310" s="13">
        <f>IF($A310="","",$A310-WEEKDAY($A310,1)+1)</f>
        <v/>
      </c>
      <c r="M310" s="14">
        <f>IF($A310="","",IF(AND($K310='السجل الشهري'!$B$4,$B310='السجل الشهري'!$B$5),ROW(),""))</f>
        <v/>
      </c>
    </row>
    <row r="311">
      <c r="A311" s="5" t="n"/>
      <c r="B311" s="4" t="n"/>
      <c r="C311" s="6" t="n"/>
      <c r="D311" s="4" t="n"/>
      <c r="E311" s="6" t="n"/>
      <c r="F311" s="6" t="n"/>
      <c r="G311" s="4" t="n"/>
      <c r="H311" s="4" t="n"/>
      <c r="I311" s="4" t="n"/>
      <c r="J311" s="4" t="n"/>
      <c r="K311" s="15">
        <f>IF($A311="","",DATE(YEAR($A311),MONTH($A311),1))</f>
        <v/>
      </c>
      <c r="L311" s="13">
        <f>IF($A311="","",$A311-WEEKDAY($A311,1)+1)</f>
        <v/>
      </c>
      <c r="M311" s="14">
        <f>IF($A311="","",IF(AND($K311='السجل الشهري'!$B$4,$B311='السجل الشهري'!$B$5),ROW(),""))</f>
        <v/>
      </c>
    </row>
    <row r="312">
      <c r="A312" s="5" t="n"/>
      <c r="B312" s="4" t="n"/>
      <c r="C312" s="6" t="n"/>
      <c r="D312" s="4" t="n"/>
      <c r="E312" s="6" t="n"/>
      <c r="F312" s="6" t="n"/>
      <c r="G312" s="4" t="n"/>
      <c r="H312" s="4" t="n"/>
      <c r="I312" s="4" t="n"/>
      <c r="J312" s="4" t="n"/>
      <c r="K312" s="15">
        <f>IF($A312="","",DATE(YEAR($A312),MONTH($A312),1))</f>
        <v/>
      </c>
      <c r="L312" s="13">
        <f>IF($A312="","",$A312-WEEKDAY($A312,1)+1)</f>
        <v/>
      </c>
      <c r="M312" s="14">
        <f>IF($A312="","",IF(AND($K312='السجل الشهري'!$B$4,$B312='السجل الشهري'!$B$5),ROW(),""))</f>
        <v/>
      </c>
    </row>
    <row r="313">
      <c r="A313" s="5" t="n"/>
      <c r="B313" s="4" t="n"/>
      <c r="C313" s="6" t="n"/>
      <c r="D313" s="4" t="n"/>
      <c r="E313" s="6" t="n"/>
      <c r="F313" s="6" t="n"/>
      <c r="G313" s="4" t="n"/>
      <c r="H313" s="4" t="n"/>
      <c r="I313" s="4" t="n"/>
      <c r="J313" s="4" t="n"/>
      <c r="K313" s="15">
        <f>IF($A313="","",DATE(YEAR($A313),MONTH($A313),1))</f>
        <v/>
      </c>
      <c r="L313" s="13">
        <f>IF($A313="","",$A313-WEEKDAY($A313,1)+1)</f>
        <v/>
      </c>
      <c r="M313" s="14">
        <f>IF($A313="","",IF(AND($K313='السجل الشهري'!$B$4,$B313='السجل الشهري'!$B$5),ROW(),""))</f>
        <v/>
      </c>
    </row>
    <row r="314">
      <c r="A314" s="5" t="n"/>
      <c r="B314" s="4" t="n"/>
      <c r="C314" s="6" t="n"/>
      <c r="D314" s="4" t="n"/>
      <c r="E314" s="6" t="n"/>
      <c r="F314" s="6" t="n"/>
      <c r="G314" s="4" t="n"/>
      <c r="H314" s="4" t="n"/>
      <c r="I314" s="4" t="n"/>
      <c r="J314" s="4" t="n"/>
      <c r="K314" s="15">
        <f>IF($A314="","",DATE(YEAR($A314),MONTH($A314),1))</f>
        <v/>
      </c>
      <c r="L314" s="13">
        <f>IF($A314="","",$A314-WEEKDAY($A314,1)+1)</f>
        <v/>
      </c>
      <c r="M314" s="14">
        <f>IF($A314="","",IF(AND($K314='السجل الشهري'!$B$4,$B314='السجل الشهري'!$B$5),ROW(),""))</f>
        <v/>
      </c>
    </row>
    <row r="315">
      <c r="A315" s="5" t="n"/>
      <c r="B315" s="4" t="n"/>
      <c r="C315" s="6" t="n"/>
      <c r="D315" s="4" t="n"/>
      <c r="E315" s="6" t="n"/>
      <c r="F315" s="6" t="n"/>
      <c r="G315" s="4" t="n"/>
      <c r="H315" s="4" t="n"/>
      <c r="I315" s="4" t="n"/>
      <c r="J315" s="4" t="n"/>
      <c r="K315" s="15">
        <f>IF($A315="","",DATE(YEAR($A315),MONTH($A315),1))</f>
        <v/>
      </c>
      <c r="L315" s="13">
        <f>IF($A315="","",$A315-WEEKDAY($A315,1)+1)</f>
        <v/>
      </c>
      <c r="M315" s="14">
        <f>IF($A315="","",IF(AND($K315='السجل الشهري'!$B$4,$B315='السجل الشهري'!$B$5),ROW(),""))</f>
        <v/>
      </c>
    </row>
    <row r="316">
      <c r="A316" s="5" t="n"/>
      <c r="B316" s="4" t="n"/>
      <c r="C316" s="6" t="n"/>
      <c r="D316" s="4" t="n"/>
      <c r="E316" s="6" t="n"/>
      <c r="F316" s="6" t="n"/>
      <c r="G316" s="4" t="n"/>
      <c r="H316" s="4" t="n"/>
      <c r="I316" s="4" t="n"/>
      <c r="J316" s="4" t="n"/>
      <c r="K316" s="15">
        <f>IF($A316="","",DATE(YEAR($A316),MONTH($A316),1))</f>
        <v/>
      </c>
      <c r="L316" s="13">
        <f>IF($A316="","",$A316-WEEKDAY($A316,1)+1)</f>
        <v/>
      </c>
      <c r="M316" s="14">
        <f>IF($A316="","",IF(AND($K316='السجل الشهري'!$B$4,$B316='السجل الشهري'!$B$5),ROW(),""))</f>
        <v/>
      </c>
    </row>
    <row r="317">
      <c r="A317" s="5" t="n"/>
      <c r="B317" s="4" t="n"/>
      <c r="C317" s="6" t="n"/>
      <c r="D317" s="4" t="n"/>
      <c r="E317" s="6" t="n"/>
      <c r="F317" s="6" t="n"/>
      <c r="G317" s="4" t="n"/>
      <c r="H317" s="4" t="n"/>
      <c r="I317" s="4" t="n"/>
      <c r="J317" s="4" t="n"/>
      <c r="K317" s="15">
        <f>IF($A317="","",DATE(YEAR($A317),MONTH($A317),1))</f>
        <v/>
      </c>
      <c r="L317" s="13">
        <f>IF($A317="","",$A317-WEEKDAY($A317,1)+1)</f>
        <v/>
      </c>
      <c r="M317" s="14">
        <f>IF($A317="","",IF(AND($K317='السجل الشهري'!$B$4,$B317='السجل الشهري'!$B$5),ROW(),""))</f>
        <v/>
      </c>
    </row>
    <row r="318">
      <c r="A318" s="5" t="n"/>
      <c r="B318" s="4" t="n"/>
      <c r="C318" s="6" t="n"/>
      <c r="D318" s="4" t="n"/>
      <c r="E318" s="6" t="n"/>
      <c r="F318" s="6" t="n"/>
      <c r="G318" s="4" t="n"/>
      <c r="H318" s="4" t="n"/>
      <c r="I318" s="4" t="n"/>
      <c r="J318" s="4" t="n"/>
      <c r="K318" s="15">
        <f>IF($A318="","",DATE(YEAR($A318),MONTH($A318),1))</f>
        <v/>
      </c>
      <c r="L318" s="13">
        <f>IF($A318="","",$A318-WEEKDAY($A318,1)+1)</f>
        <v/>
      </c>
      <c r="M318" s="14">
        <f>IF($A318="","",IF(AND($K318='السجل الشهري'!$B$4,$B318='السجل الشهري'!$B$5),ROW(),""))</f>
        <v/>
      </c>
    </row>
    <row r="319">
      <c r="A319" s="5" t="n"/>
      <c r="B319" s="4" t="n"/>
      <c r="C319" s="6" t="n"/>
      <c r="D319" s="4" t="n"/>
      <c r="E319" s="6" t="n"/>
      <c r="F319" s="6" t="n"/>
      <c r="G319" s="4" t="n"/>
      <c r="H319" s="4" t="n"/>
      <c r="I319" s="4" t="n"/>
      <c r="J319" s="4" t="n"/>
      <c r="K319" s="15">
        <f>IF($A319="","",DATE(YEAR($A319),MONTH($A319),1))</f>
        <v/>
      </c>
      <c r="L319" s="13">
        <f>IF($A319="","",$A319-WEEKDAY($A319,1)+1)</f>
        <v/>
      </c>
      <c r="M319" s="14">
        <f>IF($A319="","",IF(AND($K319='السجل الشهري'!$B$4,$B319='السجل الشهري'!$B$5),ROW(),""))</f>
        <v/>
      </c>
    </row>
    <row r="320">
      <c r="A320" s="5" t="n"/>
      <c r="B320" s="4" t="n"/>
      <c r="C320" s="6" t="n"/>
      <c r="D320" s="4" t="n"/>
      <c r="E320" s="6" t="n"/>
      <c r="F320" s="6" t="n"/>
      <c r="G320" s="4" t="n"/>
      <c r="H320" s="4" t="n"/>
      <c r="I320" s="4" t="n"/>
      <c r="J320" s="4" t="n"/>
      <c r="K320" s="15">
        <f>IF($A320="","",DATE(YEAR($A320),MONTH($A320),1))</f>
        <v/>
      </c>
      <c r="L320" s="13">
        <f>IF($A320="","",$A320-WEEKDAY($A320,1)+1)</f>
        <v/>
      </c>
      <c r="M320" s="14">
        <f>IF($A320="","",IF(AND($K320='السجل الشهري'!$B$4,$B320='السجل الشهري'!$B$5),ROW(),""))</f>
        <v/>
      </c>
    </row>
    <row r="321">
      <c r="A321" s="5" t="n"/>
      <c r="B321" s="4" t="n"/>
      <c r="C321" s="6" t="n"/>
      <c r="D321" s="4" t="n"/>
      <c r="E321" s="6" t="n"/>
      <c r="F321" s="6" t="n"/>
      <c r="G321" s="4" t="n"/>
      <c r="H321" s="4" t="n"/>
      <c r="I321" s="4" t="n"/>
      <c r="J321" s="4" t="n"/>
      <c r="K321" s="15">
        <f>IF($A321="","",DATE(YEAR($A321),MONTH($A321),1))</f>
        <v/>
      </c>
      <c r="L321" s="13">
        <f>IF($A321="","",$A321-WEEKDAY($A321,1)+1)</f>
        <v/>
      </c>
      <c r="M321" s="14">
        <f>IF($A321="","",IF(AND($K321='السجل الشهري'!$B$4,$B321='السجل الشهري'!$B$5),ROW(),""))</f>
        <v/>
      </c>
    </row>
    <row r="322">
      <c r="A322" s="5" t="n"/>
      <c r="B322" s="4" t="n"/>
      <c r="C322" s="6" t="n"/>
      <c r="D322" s="4" t="n"/>
      <c r="E322" s="6" t="n"/>
      <c r="F322" s="6" t="n"/>
      <c r="G322" s="4" t="n"/>
      <c r="H322" s="4" t="n"/>
      <c r="I322" s="4" t="n"/>
      <c r="J322" s="4" t="n"/>
      <c r="K322" s="15">
        <f>IF($A322="","",DATE(YEAR($A322),MONTH($A322),1))</f>
        <v/>
      </c>
      <c r="L322" s="13">
        <f>IF($A322="","",$A322-WEEKDAY($A322,1)+1)</f>
        <v/>
      </c>
      <c r="M322" s="14">
        <f>IF($A322="","",IF(AND($K322='السجل الشهري'!$B$4,$B322='السجل الشهري'!$B$5),ROW(),""))</f>
        <v/>
      </c>
    </row>
    <row r="323">
      <c r="A323" s="5" t="n"/>
      <c r="B323" s="4" t="n"/>
      <c r="C323" s="6" t="n"/>
      <c r="D323" s="4" t="n"/>
      <c r="E323" s="6" t="n"/>
      <c r="F323" s="6" t="n"/>
      <c r="G323" s="4" t="n"/>
      <c r="H323" s="4" t="n"/>
      <c r="I323" s="4" t="n"/>
      <c r="J323" s="4" t="n"/>
      <c r="K323" s="15">
        <f>IF($A323="","",DATE(YEAR($A323),MONTH($A323),1))</f>
        <v/>
      </c>
      <c r="L323" s="13">
        <f>IF($A323="","",$A323-WEEKDAY($A323,1)+1)</f>
        <v/>
      </c>
      <c r="M323" s="14">
        <f>IF($A323="","",IF(AND($K323='السجل الشهري'!$B$4,$B323='السجل الشهري'!$B$5),ROW(),""))</f>
        <v/>
      </c>
    </row>
    <row r="324">
      <c r="A324" s="5" t="n"/>
      <c r="B324" s="4" t="n"/>
      <c r="C324" s="6" t="n"/>
      <c r="D324" s="4" t="n"/>
      <c r="E324" s="6" t="n"/>
      <c r="F324" s="6" t="n"/>
      <c r="G324" s="4" t="n"/>
      <c r="H324" s="4" t="n"/>
      <c r="I324" s="4" t="n"/>
      <c r="J324" s="4" t="n"/>
      <c r="K324" s="15">
        <f>IF($A324="","",DATE(YEAR($A324),MONTH($A324),1))</f>
        <v/>
      </c>
      <c r="L324" s="13">
        <f>IF($A324="","",$A324-WEEKDAY($A324,1)+1)</f>
        <v/>
      </c>
      <c r="M324" s="14">
        <f>IF($A324="","",IF(AND($K324='السجل الشهري'!$B$4,$B324='السجل الشهري'!$B$5),ROW(),""))</f>
        <v/>
      </c>
    </row>
    <row r="325">
      <c r="A325" s="5" t="n"/>
      <c r="B325" s="4" t="n"/>
      <c r="C325" s="6" t="n"/>
      <c r="D325" s="4" t="n"/>
      <c r="E325" s="6" t="n"/>
      <c r="F325" s="6" t="n"/>
      <c r="G325" s="4" t="n"/>
      <c r="H325" s="4" t="n"/>
      <c r="I325" s="4" t="n"/>
      <c r="J325" s="4" t="n"/>
      <c r="K325" s="15">
        <f>IF($A325="","",DATE(YEAR($A325),MONTH($A325),1))</f>
        <v/>
      </c>
      <c r="L325" s="13">
        <f>IF($A325="","",$A325-WEEKDAY($A325,1)+1)</f>
        <v/>
      </c>
      <c r="M325" s="14">
        <f>IF($A325="","",IF(AND($K325='السجل الشهري'!$B$4,$B325='السجل الشهري'!$B$5),ROW(),""))</f>
        <v/>
      </c>
    </row>
    <row r="326">
      <c r="A326" s="5" t="n"/>
      <c r="B326" s="4" t="n"/>
      <c r="C326" s="6" t="n"/>
      <c r="D326" s="4" t="n"/>
      <c r="E326" s="6" t="n"/>
      <c r="F326" s="6" t="n"/>
      <c r="G326" s="4" t="n"/>
      <c r="H326" s="4" t="n"/>
      <c r="I326" s="4" t="n"/>
      <c r="J326" s="4" t="n"/>
      <c r="K326" s="15">
        <f>IF($A326="","",DATE(YEAR($A326),MONTH($A326),1))</f>
        <v/>
      </c>
      <c r="L326" s="13">
        <f>IF($A326="","",$A326-WEEKDAY($A326,1)+1)</f>
        <v/>
      </c>
      <c r="M326" s="14">
        <f>IF($A326="","",IF(AND($K326='السجل الشهري'!$B$4,$B326='السجل الشهري'!$B$5),ROW(),""))</f>
        <v/>
      </c>
    </row>
    <row r="327">
      <c r="A327" s="5" t="n"/>
      <c r="B327" s="4" t="n"/>
      <c r="C327" s="6" t="n"/>
      <c r="D327" s="4" t="n"/>
      <c r="E327" s="6" t="n"/>
      <c r="F327" s="6" t="n"/>
      <c r="G327" s="4" t="n"/>
      <c r="H327" s="4" t="n"/>
      <c r="I327" s="4" t="n"/>
      <c r="J327" s="4" t="n"/>
      <c r="K327" s="15">
        <f>IF($A327="","",DATE(YEAR($A327),MONTH($A327),1))</f>
        <v/>
      </c>
      <c r="L327" s="13">
        <f>IF($A327="","",$A327-WEEKDAY($A327,1)+1)</f>
        <v/>
      </c>
      <c r="M327" s="14">
        <f>IF($A327="","",IF(AND($K327='السجل الشهري'!$B$4,$B327='السجل الشهري'!$B$5),ROW(),""))</f>
        <v/>
      </c>
    </row>
    <row r="328">
      <c r="A328" s="5" t="n"/>
      <c r="B328" s="4" t="n"/>
      <c r="C328" s="6" t="n"/>
      <c r="D328" s="4" t="n"/>
      <c r="E328" s="6" t="n"/>
      <c r="F328" s="6" t="n"/>
      <c r="G328" s="4" t="n"/>
      <c r="H328" s="4" t="n"/>
      <c r="I328" s="4" t="n"/>
      <c r="J328" s="4" t="n"/>
      <c r="K328" s="15">
        <f>IF($A328="","",DATE(YEAR($A328),MONTH($A328),1))</f>
        <v/>
      </c>
      <c r="L328" s="13">
        <f>IF($A328="","",$A328-WEEKDAY($A328,1)+1)</f>
        <v/>
      </c>
      <c r="M328" s="14">
        <f>IF($A328="","",IF(AND($K328='السجل الشهري'!$B$4,$B328='السجل الشهري'!$B$5),ROW(),""))</f>
        <v/>
      </c>
    </row>
    <row r="329">
      <c r="A329" s="5" t="n"/>
      <c r="B329" s="4" t="n"/>
      <c r="C329" s="6" t="n"/>
      <c r="D329" s="4" t="n"/>
      <c r="E329" s="6" t="n"/>
      <c r="F329" s="6" t="n"/>
      <c r="G329" s="4" t="n"/>
      <c r="H329" s="4" t="n"/>
      <c r="I329" s="4" t="n"/>
      <c r="J329" s="4" t="n"/>
      <c r="K329" s="15">
        <f>IF($A329="","",DATE(YEAR($A329),MONTH($A329),1))</f>
        <v/>
      </c>
      <c r="L329" s="13">
        <f>IF($A329="","",$A329-WEEKDAY($A329,1)+1)</f>
        <v/>
      </c>
      <c r="M329" s="14">
        <f>IF($A329="","",IF(AND($K329='السجل الشهري'!$B$4,$B329='السجل الشهري'!$B$5),ROW(),""))</f>
        <v/>
      </c>
    </row>
    <row r="330">
      <c r="A330" s="5" t="n"/>
      <c r="B330" s="4" t="n"/>
      <c r="C330" s="6" t="n"/>
      <c r="D330" s="4" t="n"/>
      <c r="E330" s="6" t="n"/>
      <c r="F330" s="6" t="n"/>
      <c r="G330" s="4" t="n"/>
      <c r="H330" s="4" t="n"/>
      <c r="I330" s="4" t="n"/>
      <c r="J330" s="4" t="n"/>
      <c r="K330" s="15">
        <f>IF($A330="","",DATE(YEAR($A330),MONTH($A330),1))</f>
        <v/>
      </c>
      <c r="L330" s="13">
        <f>IF($A330="","",$A330-WEEKDAY($A330,1)+1)</f>
        <v/>
      </c>
      <c r="M330" s="14">
        <f>IF($A330="","",IF(AND($K330='السجل الشهري'!$B$4,$B330='السجل الشهري'!$B$5),ROW(),""))</f>
        <v/>
      </c>
    </row>
    <row r="331">
      <c r="A331" s="5" t="n"/>
      <c r="B331" s="4" t="n"/>
      <c r="C331" s="6" t="n"/>
      <c r="D331" s="4" t="n"/>
      <c r="E331" s="6" t="n"/>
      <c r="F331" s="6" t="n"/>
      <c r="G331" s="4" t="n"/>
      <c r="H331" s="4" t="n"/>
      <c r="I331" s="4" t="n"/>
      <c r="J331" s="4" t="n"/>
      <c r="K331" s="15">
        <f>IF($A331="","",DATE(YEAR($A331),MONTH($A331),1))</f>
        <v/>
      </c>
      <c r="L331" s="13">
        <f>IF($A331="","",$A331-WEEKDAY($A331,1)+1)</f>
        <v/>
      </c>
      <c r="M331" s="14">
        <f>IF($A331="","",IF(AND($K331='السجل الشهري'!$B$4,$B331='السجل الشهري'!$B$5),ROW(),""))</f>
        <v/>
      </c>
    </row>
    <row r="332">
      <c r="A332" s="5" t="n"/>
      <c r="B332" s="4" t="n"/>
      <c r="C332" s="6" t="n"/>
      <c r="D332" s="4" t="n"/>
      <c r="E332" s="6" t="n"/>
      <c r="F332" s="6" t="n"/>
      <c r="G332" s="4" t="n"/>
      <c r="H332" s="4" t="n"/>
      <c r="I332" s="4" t="n"/>
      <c r="J332" s="4" t="n"/>
      <c r="K332" s="15">
        <f>IF($A332="","",DATE(YEAR($A332),MONTH($A332),1))</f>
        <v/>
      </c>
      <c r="L332" s="13">
        <f>IF($A332="","",$A332-WEEKDAY($A332,1)+1)</f>
        <v/>
      </c>
      <c r="M332" s="14">
        <f>IF($A332="","",IF(AND($K332='السجل الشهري'!$B$4,$B332='السجل الشهري'!$B$5),ROW(),""))</f>
        <v/>
      </c>
    </row>
    <row r="333">
      <c r="A333" s="5" t="n"/>
      <c r="B333" s="4" t="n"/>
      <c r="C333" s="6" t="n"/>
      <c r="D333" s="4" t="n"/>
      <c r="E333" s="6" t="n"/>
      <c r="F333" s="6" t="n"/>
      <c r="G333" s="4" t="n"/>
      <c r="H333" s="4" t="n"/>
      <c r="I333" s="4" t="n"/>
      <c r="J333" s="4" t="n"/>
      <c r="K333" s="15">
        <f>IF($A333="","",DATE(YEAR($A333),MONTH($A333),1))</f>
        <v/>
      </c>
      <c r="L333" s="13">
        <f>IF($A333="","",$A333-WEEKDAY($A333,1)+1)</f>
        <v/>
      </c>
      <c r="M333" s="14">
        <f>IF($A333="","",IF(AND($K333='السجل الشهري'!$B$4,$B333='السجل الشهري'!$B$5),ROW(),""))</f>
        <v/>
      </c>
    </row>
    <row r="334">
      <c r="A334" s="5" t="n"/>
      <c r="B334" s="4" t="n"/>
      <c r="C334" s="6" t="n"/>
      <c r="D334" s="4" t="n"/>
      <c r="E334" s="6" t="n"/>
      <c r="F334" s="6" t="n"/>
      <c r="G334" s="4" t="n"/>
      <c r="H334" s="4" t="n"/>
      <c r="I334" s="4" t="n"/>
      <c r="J334" s="4" t="n"/>
      <c r="K334" s="15">
        <f>IF($A334="","",DATE(YEAR($A334),MONTH($A334),1))</f>
        <v/>
      </c>
      <c r="L334" s="13">
        <f>IF($A334="","",$A334-WEEKDAY($A334,1)+1)</f>
        <v/>
      </c>
      <c r="M334" s="14">
        <f>IF($A334="","",IF(AND($K334='السجل الشهري'!$B$4,$B334='السجل الشهري'!$B$5),ROW(),""))</f>
        <v/>
      </c>
    </row>
    <row r="335">
      <c r="A335" s="5" t="n"/>
      <c r="B335" s="4" t="n"/>
      <c r="C335" s="6" t="n"/>
      <c r="D335" s="4" t="n"/>
      <c r="E335" s="6" t="n"/>
      <c r="F335" s="6" t="n"/>
      <c r="G335" s="4" t="n"/>
      <c r="H335" s="4" t="n"/>
      <c r="I335" s="4" t="n"/>
      <c r="J335" s="4" t="n"/>
      <c r="K335" s="15">
        <f>IF($A335="","",DATE(YEAR($A335),MONTH($A335),1))</f>
        <v/>
      </c>
      <c r="L335" s="13">
        <f>IF($A335="","",$A335-WEEKDAY($A335,1)+1)</f>
        <v/>
      </c>
      <c r="M335" s="14">
        <f>IF($A335="","",IF(AND($K335='السجل الشهري'!$B$4,$B335='السجل الشهري'!$B$5),ROW(),""))</f>
        <v/>
      </c>
    </row>
    <row r="336">
      <c r="A336" s="5" t="n"/>
      <c r="B336" s="4" t="n"/>
      <c r="C336" s="6" t="n"/>
      <c r="D336" s="4" t="n"/>
      <c r="E336" s="6" t="n"/>
      <c r="F336" s="6" t="n"/>
      <c r="G336" s="4" t="n"/>
      <c r="H336" s="4" t="n"/>
      <c r="I336" s="4" t="n"/>
      <c r="J336" s="4" t="n"/>
      <c r="K336" s="15">
        <f>IF($A336="","",DATE(YEAR($A336),MONTH($A336),1))</f>
        <v/>
      </c>
      <c r="L336" s="13">
        <f>IF($A336="","",$A336-WEEKDAY($A336,1)+1)</f>
        <v/>
      </c>
      <c r="M336" s="14">
        <f>IF($A336="","",IF(AND($K336='السجل الشهري'!$B$4,$B336='السجل الشهري'!$B$5),ROW(),""))</f>
        <v/>
      </c>
    </row>
    <row r="337">
      <c r="A337" s="5" t="n"/>
      <c r="B337" s="4" t="n"/>
      <c r="C337" s="6" t="n"/>
      <c r="D337" s="4" t="n"/>
      <c r="E337" s="6" t="n"/>
      <c r="F337" s="6" t="n"/>
      <c r="G337" s="4" t="n"/>
      <c r="H337" s="4" t="n"/>
      <c r="I337" s="4" t="n"/>
      <c r="J337" s="4" t="n"/>
      <c r="K337" s="15">
        <f>IF($A337="","",DATE(YEAR($A337),MONTH($A337),1))</f>
        <v/>
      </c>
      <c r="L337" s="13">
        <f>IF($A337="","",$A337-WEEKDAY($A337,1)+1)</f>
        <v/>
      </c>
      <c r="M337" s="14">
        <f>IF($A337="","",IF(AND($K337='السجل الشهري'!$B$4,$B337='السجل الشهري'!$B$5),ROW(),""))</f>
        <v/>
      </c>
    </row>
    <row r="338">
      <c r="A338" s="5" t="n"/>
      <c r="B338" s="4" t="n"/>
      <c r="C338" s="6" t="n"/>
      <c r="D338" s="4" t="n"/>
      <c r="E338" s="6" t="n"/>
      <c r="F338" s="6" t="n"/>
      <c r="G338" s="4" t="n"/>
      <c r="H338" s="4" t="n"/>
      <c r="I338" s="4" t="n"/>
      <c r="J338" s="4" t="n"/>
      <c r="K338" s="15">
        <f>IF($A338="","",DATE(YEAR($A338),MONTH($A338),1))</f>
        <v/>
      </c>
      <c r="L338" s="13">
        <f>IF($A338="","",$A338-WEEKDAY($A338,1)+1)</f>
        <v/>
      </c>
      <c r="M338" s="14">
        <f>IF($A338="","",IF(AND($K338='السجل الشهري'!$B$4,$B338='السجل الشهري'!$B$5),ROW(),""))</f>
        <v/>
      </c>
    </row>
    <row r="339">
      <c r="A339" s="5" t="n"/>
      <c r="B339" s="4" t="n"/>
      <c r="C339" s="6" t="n"/>
      <c r="D339" s="4" t="n"/>
      <c r="E339" s="6" t="n"/>
      <c r="F339" s="6" t="n"/>
      <c r="G339" s="4" t="n"/>
      <c r="H339" s="4" t="n"/>
      <c r="I339" s="4" t="n"/>
      <c r="J339" s="4" t="n"/>
      <c r="K339" s="15">
        <f>IF($A339="","",DATE(YEAR($A339),MONTH($A339),1))</f>
        <v/>
      </c>
      <c r="L339" s="13">
        <f>IF($A339="","",$A339-WEEKDAY($A339,1)+1)</f>
        <v/>
      </c>
      <c r="M339" s="14">
        <f>IF($A339="","",IF(AND($K339='السجل الشهري'!$B$4,$B339='السجل الشهري'!$B$5),ROW(),""))</f>
        <v/>
      </c>
    </row>
    <row r="340">
      <c r="A340" s="5" t="n"/>
      <c r="B340" s="4" t="n"/>
      <c r="C340" s="6" t="n"/>
      <c r="D340" s="4" t="n"/>
      <c r="E340" s="6" t="n"/>
      <c r="F340" s="6" t="n"/>
      <c r="G340" s="4" t="n"/>
      <c r="H340" s="4" t="n"/>
      <c r="I340" s="4" t="n"/>
      <c r="J340" s="4" t="n"/>
      <c r="K340" s="15">
        <f>IF($A340="","",DATE(YEAR($A340),MONTH($A340),1))</f>
        <v/>
      </c>
      <c r="L340" s="13">
        <f>IF($A340="","",$A340-WEEKDAY($A340,1)+1)</f>
        <v/>
      </c>
      <c r="M340" s="14">
        <f>IF($A340="","",IF(AND($K340='السجل الشهري'!$B$4,$B340='السجل الشهري'!$B$5),ROW(),""))</f>
        <v/>
      </c>
    </row>
    <row r="341">
      <c r="A341" s="5" t="n"/>
      <c r="B341" s="4" t="n"/>
      <c r="C341" s="6" t="n"/>
      <c r="D341" s="4" t="n"/>
      <c r="E341" s="6" t="n"/>
      <c r="F341" s="6" t="n"/>
      <c r="G341" s="4" t="n"/>
      <c r="H341" s="4" t="n"/>
      <c r="I341" s="4" t="n"/>
      <c r="J341" s="4" t="n"/>
      <c r="K341" s="15">
        <f>IF($A341="","",DATE(YEAR($A341),MONTH($A341),1))</f>
        <v/>
      </c>
      <c r="L341" s="13">
        <f>IF($A341="","",$A341-WEEKDAY($A341,1)+1)</f>
        <v/>
      </c>
      <c r="M341" s="14">
        <f>IF($A341="","",IF(AND($K341='السجل الشهري'!$B$4,$B341='السجل الشهري'!$B$5),ROW(),""))</f>
        <v/>
      </c>
    </row>
    <row r="342">
      <c r="A342" s="5" t="n"/>
      <c r="B342" s="4" t="n"/>
      <c r="C342" s="6" t="n"/>
      <c r="D342" s="4" t="n"/>
      <c r="E342" s="6" t="n"/>
      <c r="F342" s="6" t="n"/>
      <c r="G342" s="4" t="n"/>
      <c r="H342" s="4" t="n"/>
      <c r="I342" s="4" t="n"/>
      <c r="J342" s="4" t="n"/>
      <c r="K342" s="15">
        <f>IF($A342="","",DATE(YEAR($A342),MONTH($A342),1))</f>
        <v/>
      </c>
      <c r="L342" s="13">
        <f>IF($A342="","",$A342-WEEKDAY($A342,1)+1)</f>
        <v/>
      </c>
      <c r="M342" s="14">
        <f>IF($A342="","",IF(AND($K342='السجل الشهري'!$B$4,$B342='السجل الشهري'!$B$5),ROW(),""))</f>
        <v/>
      </c>
    </row>
    <row r="343">
      <c r="A343" s="5" t="n"/>
      <c r="B343" s="4" t="n"/>
      <c r="C343" s="6" t="n"/>
      <c r="D343" s="4" t="n"/>
      <c r="E343" s="6" t="n"/>
      <c r="F343" s="6" t="n"/>
      <c r="G343" s="4" t="n"/>
      <c r="H343" s="4" t="n"/>
      <c r="I343" s="4" t="n"/>
      <c r="J343" s="4" t="n"/>
      <c r="K343" s="15">
        <f>IF($A343="","",DATE(YEAR($A343),MONTH($A343),1))</f>
        <v/>
      </c>
      <c r="L343" s="13">
        <f>IF($A343="","",$A343-WEEKDAY($A343,1)+1)</f>
        <v/>
      </c>
      <c r="M343" s="14">
        <f>IF($A343="","",IF(AND($K343='السجل الشهري'!$B$4,$B343='السجل الشهري'!$B$5),ROW(),""))</f>
        <v/>
      </c>
    </row>
    <row r="344">
      <c r="A344" s="5" t="n"/>
      <c r="B344" s="4" t="n"/>
      <c r="C344" s="6" t="n"/>
      <c r="D344" s="4" t="n"/>
      <c r="E344" s="6" t="n"/>
      <c r="F344" s="6" t="n"/>
      <c r="G344" s="4" t="n"/>
      <c r="H344" s="4" t="n"/>
      <c r="I344" s="4" t="n"/>
      <c r="J344" s="4" t="n"/>
      <c r="K344" s="15">
        <f>IF($A344="","",DATE(YEAR($A344),MONTH($A344),1))</f>
        <v/>
      </c>
      <c r="L344" s="13">
        <f>IF($A344="","",$A344-WEEKDAY($A344,1)+1)</f>
        <v/>
      </c>
      <c r="M344" s="14">
        <f>IF($A344="","",IF(AND($K344='السجل الشهري'!$B$4,$B344='السجل الشهري'!$B$5),ROW(),""))</f>
        <v/>
      </c>
    </row>
    <row r="345">
      <c r="A345" s="5" t="n"/>
      <c r="B345" s="4" t="n"/>
      <c r="C345" s="6" t="n"/>
      <c r="D345" s="4" t="n"/>
      <c r="E345" s="6" t="n"/>
      <c r="F345" s="6" t="n"/>
      <c r="G345" s="4" t="n"/>
      <c r="H345" s="4" t="n"/>
      <c r="I345" s="4" t="n"/>
      <c r="J345" s="4" t="n"/>
      <c r="K345" s="15">
        <f>IF($A345="","",DATE(YEAR($A345),MONTH($A345),1))</f>
        <v/>
      </c>
      <c r="L345" s="13">
        <f>IF($A345="","",$A345-WEEKDAY($A345,1)+1)</f>
        <v/>
      </c>
      <c r="M345" s="14">
        <f>IF($A345="","",IF(AND($K345='السجل الشهري'!$B$4,$B345='السجل الشهري'!$B$5),ROW(),""))</f>
        <v/>
      </c>
    </row>
    <row r="346">
      <c r="A346" s="5" t="n"/>
      <c r="B346" s="4" t="n"/>
      <c r="C346" s="6" t="n"/>
      <c r="D346" s="4" t="n"/>
      <c r="E346" s="6" t="n"/>
      <c r="F346" s="6" t="n"/>
      <c r="G346" s="4" t="n"/>
      <c r="H346" s="4" t="n"/>
      <c r="I346" s="4" t="n"/>
      <c r="J346" s="4" t="n"/>
      <c r="K346" s="15">
        <f>IF($A346="","",DATE(YEAR($A346),MONTH($A346),1))</f>
        <v/>
      </c>
      <c r="L346" s="13">
        <f>IF($A346="","",$A346-WEEKDAY($A346,1)+1)</f>
        <v/>
      </c>
      <c r="M346" s="14">
        <f>IF($A346="","",IF(AND($K346='السجل الشهري'!$B$4,$B346='السجل الشهري'!$B$5),ROW(),""))</f>
        <v/>
      </c>
    </row>
    <row r="347">
      <c r="A347" s="5" t="n"/>
      <c r="B347" s="4" t="n"/>
      <c r="C347" s="6" t="n"/>
      <c r="D347" s="4" t="n"/>
      <c r="E347" s="6" t="n"/>
      <c r="F347" s="6" t="n"/>
      <c r="G347" s="4" t="n"/>
      <c r="H347" s="4" t="n"/>
      <c r="I347" s="4" t="n"/>
      <c r="J347" s="4" t="n"/>
      <c r="K347" s="15">
        <f>IF($A347="","",DATE(YEAR($A347),MONTH($A347),1))</f>
        <v/>
      </c>
      <c r="L347" s="13">
        <f>IF($A347="","",$A347-WEEKDAY($A347,1)+1)</f>
        <v/>
      </c>
      <c r="M347" s="14">
        <f>IF($A347="","",IF(AND($K347='السجل الشهري'!$B$4,$B347='السجل الشهري'!$B$5),ROW(),""))</f>
        <v/>
      </c>
    </row>
    <row r="348">
      <c r="A348" s="5" t="n"/>
      <c r="B348" s="4" t="n"/>
      <c r="C348" s="6" t="n"/>
      <c r="D348" s="4" t="n"/>
      <c r="E348" s="6" t="n"/>
      <c r="F348" s="6" t="n"/>
      <c r="G348" s="4" t="n"/>
      <c r="H348" s="4" t="n"/>
      <c r="I348" s="4" t="n"/>
      <c r="J348" s="4" t="n"/>
      <c r="K348" s="15">
        <f>IF($A348="","",DATE(YEAR($A348),MONTH($A348),1))</f>
        <v/>
      </c>
      <c r="L348" s="13">
        <f>IF($A348="","",$A348-WEEKDAY($A348,1)+1)</f>
        <v/>
      </c>
      <c r="M348" s="14">
        <f>IF($A348="","",IF(AND($K348='السجل الشهري'!$B$4,$B348='السجل الشهري'!$B$5),ROW(),""))</f>
        <v/>
      </c>
    </row>
    <row r="349">
      <c r="A349" s="5" t="n"/>
      <c r="B349" s="4" t="n"/>
      <c r="C349" s="6" t="n"/>
      <c r="D349" s="4" t="n"/>
      <c r="E349" s="6" t="n"/>
      <c r="F349" s="6" t="n"/>
      <c r="G349" s="4" t="n"/>
      <c r="H349" s="4" t="n"/>
      <c r="I349" s="4" t="n"/>
      <c r="J349" s="4" t="n"/>
      <c r="K349" s="15">
        <f>IF($A349="","",DATE(YEAR($A349),MONTH($A349),1))</f>
        <v/>
      </c>
      <c r="L349" s="13">
        <f>IF($A349="","",$A349-WEEKDAY($A349,1)+1)</f>
        <v/>
      </c>
      <c r="M349" s="14">
        <f>IF($A349="","",IF(AND($K349='السجل الشهري'!$B$4,$B349='السجل الشهري'!$B$5),ROW(),""))</f>
        <v/>
      </c>
    </row>
    <row r="350">
      <c r="A350" s="5" t="n"/>
      <c r="B350" s="4" t="n"/>
      <c r="C350" s="6" t="n"/>
      <c r="D350" s="4" t="n"/>
      <c r="E350" s="6" t="n"/>
      <c r="F350" s="6" t="n"/>
      <c r="G350" s="4" t="n"/>
      <c r="H350" s="4" t="n"/>
      <c r="I350" s="4" t="n"/>
      <c r="J350" s="4" t="n"/>
      <c r="K350" s="15">
        <f>IF($A350="","",DATE(YEAR($A350),MONTH($A350),1))</f>
        <v/>
      </c>
      <c r="L350" s="13">
        <f>IF($A350="","",$A350-WEEKDAY($A350,1)+1)</f>
        <v/>
      </c>
      <c r="M350" s="14">
        <f>IF($A350="","",IF(AND($K350='السجل الشهري'!$B$4,$B350='السجل الشهري'!$B$5),ROW(),""))</f>
        <v/>
      </c>
    </row>
    <row r="351">
      <c r="A351" s="5" t="n"/>
      <c r="B351" s="4" t="n"/>
      <c r="C351" s="6" t="n"/>
      <c r="D351" s="4" t="n"/>
      <c r="E351" s="6" t="n"/>
      <c r="F351" s="6" t="n"/>
      <c r="G351" s="4" t="n"/>
      <c r="H351" s="4" t="n"/>
      <c r="I351" s="4" t="n"/>
      <c r="J351" s="4" t="n"/>
      <c r="K351" s="15">
        <f>IF($A351="","",DATE(YEAR($A351),MONTH($A351),1))</f>
        <v/>
      </c>
      <c r="L351" s="13">
        <f>IF($A351="","",$A351-WEEKDAY($A351,1)+1)</f>
        <v/>
      </c>
      <c r="M351" s="14">
        <f>IF($A351="","",IF(AND($K351='السجل الشهري'!$B$4,$B351='السجل الشهري'!$B$5),ROW(),""))</f>
        <v/>
      </c>
    </row>
    <row r="352">
      <c r="A352" s="5" t="n"/>
      <c r="B352" s="4" t="n"/>
      <c r="C352" s="6" t="n"/>
      <c r="D352" s="4" t="n"/>
      <c r="E352" s="6" t="n"/>
      <c r="F352" s="6" t="n"/>
      <c r="G352" s="4" t="n"/>
      <c r="H352" s="4" t="n"/>
      <c r="I352" s="4" t="n"/>
      <c r="J352" s="4" t="n"/>
      <c r="K352" s="15">
        <f>IF($A352="","",DATE(YEAR($A352),MONTH($A352),1))</f>
        <v/>
      </c>
      <c r="L352" s="13">
        <f>IF($A352="","",$A352-WEEKDAY($A352,1)+1)</f>
        <v/>
      </c>
      <c r="M352" s="14">
        <f>IF($A352="","",IF(AND($K352='السجل الشهري'!$B$4,$B352='السجل الشهري'!$B$5),ROW(),""))</f>
        <v/>
      </c>
    </row>
    <row r="353">
      <c r="A353" s="5" t="n"/>
      <c r="B353" s="4" t="n"/>
      <c r="C353" s="6" t="n"/>
      <c r="D353" s="4" t="n"/>
      <c r="E353" s="6" t="n"/>
      <c r="F353" s="6" t="n"/>
      <c r="G353" s="4" t="n"/>
      <c r="H353" s="4" t="n"/>
      <c r="I353" s="4" t="n"/>
      <c r="J353" s="4" t="n"/>
      <c r="K353" s="15">
        <f>IF($A353="","",DATE(YEAR($A353),MONTH($A353),1))</f>
        <v/>
      </c>
      <c r="L353" s="13">
        <f>IF($A353="","",$A353-WEEKDAY($A353,1)+1)</f>
        <v/>
      </c>
      <c r="M353" s="14">
        <f>IF($A353="","",IF(AND($K353='السجل الشهري'!$B$4,$B353='السجل الشهري'!$B$5),ROW(),""))</f>
        <v/>
      </c>
    </row>
    <row r="354">
      <c r="A354" s="5" t="n"/>
      <c r="B354" s="4" t="n"/>
      <c r="C354" s="6" t="n"/>
      <c r="D354" s="4" t="n"/>
      <c r="E354" s="6" t="n"/>
      <c r="F354" s="6" t="n"/>
      <c r="G354" s="4" t="n"/>
      <c r="H354" s="4" t="n"/>
      <c r="I354" s="4" t="n"/>
      <c r="J354" s="4" t="n"/>
      <c r="K354" s="15">
        <f>IF($A354="","",DATE(YEAR($A354),MONTH($A354),1))</f>
        <v/>
      </c>
      <c r="L354" s="13">
        <f>IF($A354="","",$A354-WEEKDAY($A354,1)+1)</f>
        <v/>
      </c>
      <c r="M354" s="14">
        <f>IF($A354="","",IF(AND($K354='السجل الشهري'!$B$4,$B354='السجل الشهري'!$B$5),ROW(),""))</f>
        <v/>
      </c>
    </row>
    <row r="355">
      <c r="A355" s="5" t="n"/>
      <c r="B355" s="4" t="n"/>
      <c r="C355" s="6" t="n"/>
      <c r="D355" s="4" t="n"/>
      <c r="E355" s="6" t="n"/>
      <c r="F355" s="6" t="n"/>
      <c r="G355" s="4" t="n"/>
      <c r="H355" s="4" t="n"/>
      <c r="I355" s="4" t="n"/>
      <c r="J355" s="4" t="n"/>
      <c r="K355" s="15">
        <f>IF($A355="","",DATE(YEAR($A355),MONTH($A355),1))</f>
        <v/>
      </c>
      <c r="L355" s="13">
        <f>IF($A355="","",$A355-WEEKDAY($A355,1)+1)</f>
        <v/>
      </c>
      <c r="M355" s="14">
        <f>IF($A355="","",IF(AND($K355='السجل الشهري'!$B$4,$B355='السجل الشهري'!$B$5),ROW(),""))</f>
        <v/>
      </c>
    </row>
    <row r="356">
      <c r="A356" s="5" t="n"/>
      <c r="B356" s="4" t="n"/>
      <c r="C356" s="6" t="n"/>
      <c r="D356" s="4" t="n"/>
      <c r="E356" s="6" t="n"/>
      <c r="F356" s="6" t="n"/>
      <c r="G356" s="4" t="n"/>
      <c r="H356" s="4" t="n"/>
      <c r="I356" s="4" t="n"/>
      <c r="J356" s="4" t="n"/>
      <c r="K356" s="15">
        <f>IF($A356="","",DATE(YEAR($A356),MONTH($A356),1))</f>
        <v/>
      </c>
      <c r="L356" s="13">
        <f>IF($A356="","",$A356-WEEKDAY($A356,1)+1)</f>
        <v/>
      </c>
      <c r="M356" s="14">
        <f>IF($A356="","",IF(AND($K356='السجل الشهري'!$B$4,$B356='السجل الشهري'!$B$5),ROW(),""))</f>
        <v/>
      </c>
    </row>
    <row r="357">
      <c r="A357" s="5" t="n"/>
      <c r="B357" s="4" t="n"/>
      <c r="C357" s="6" t="n"/>
      <c r="D357" s="4" t="n"/>
      <c r="E357" s="6" t="n"/>
      <c r="F357" s="6" t="n"/>
      <c r="G357" s="4" t="n"/>
      <c r="H357" s="4" t="n"/>
      <c r="I357" s="4" t="n"/>
      <c r="J357" s="4" t="n"/>
      <c r="K357" s="15">
        <f>IF($A357="","",DATE(YEAR($A357),MONTH($A357),1))</f>
        <v/>
      </c>
      <c r="L357" s="13">
        <f>IF($A357="","",$A357-WEEKDAY($A357,1)+1)</f>
        <v/>
      </c>
      <c r="M357" s="14">
        <f>IF($A357="","",IF(AND($K357='السجل الشهري'!$B$4,$B357='السجل الشهري'!$B$5),ROW(),""))</f>
        <v/>
      </c>
    </row>
    <row r="358">
      <c r="A358" s="5" t="n"/>
      <c r="B358" s="4" t="n"/>
      <c r="C358" s="6" t="n"/>
      <c r="D358" s="4" t="n"/>
      <c r="E358" s="6" t="n"/>
      <c r="F358" s="6" t="n"/>
      <c r="G358" s="4" t="n"/>
      <c r="H358" s="4" t="n"/>
      <c r="I358" s="4" t="n"/>
      <c r="J358" s="4" t="n"/>
      <c r="K358" s="15">
        <f>IF($A358="","",DATE(YEAR($A358),MONTH($A358),1))</f>
        <v/>
      </c>
      <c r="L358" s="13">
        <f>IF($A358="","",$A358-WEEKDAY($A358,1)+1)</f>
        <v/>
      </c>
      <c r="M358" s="14">
        <f>IF($A358="","",IF(AND($K358='السجل الشهري'!$B$4,$B358='السجل الشهري'!$B$5),ROW(),""))</f>
        <v/>
      </c>
    </row>
    <row r="359">
      <c r="A359" s="5" t="n"/>
      <c r="B359" s="4" t="n"/>
      <c r="C359" s="6" t="n"/>
      <c r="D359" s="4" t="n"/>
      <c r="E359" s="6" t="n"/>
      <c r="F359" s="6" t="n"/>
      <c r="G359" s="4" t="n"/>
      <c r="H359" s="4" t="n"/>
      <c r="I359" s="4" t="n"/>
      <c r="J359" s="4" t="n"/>
      <c r="K359" s="15">
        <f>IF($A359="","",DATE(YEAR($A359),MONTH($A359),1))</f>
        <v/>
      </c>
      <c r="L359" s="13">
        <f>IF($A359="","",$A359-WEEKDAY($A359,1)+1)</f>
        <v/>
      </c>
      <c r="M359" s="14">
        <f>IF($A359="","",IF(AND($K359='السجل الشهري'!$B$4,$B359='السجل الشهري'!$B$5),ROW(),""))</f>
        <v/>
      </c>
    </row>
    <row r="360">
      <c r="A360" s="5" t="n"/>
      <c r="B360" s="4" t="n"/>
      <c r="C360" s="6" t="n"/>
      <c r="D360" s="4" t="n"/>
      <c r="E360" s="6" t="n"/>
      <c r="F360" s="6" t="n"/>
      <c r="G360" s="4" t="n"/>
      <c r="H360" s="4" t="n"/>
      <c r="I360" s="4" t="n"/>
      <c r="J360" s="4" t="n"/>
      <c r="K360" s="15">
        <f>IF($A360="","",DATE(YEAR($A360),MONTH($A360),1))</f>
        <v/>
      </c>
      <c r="L360" s="13">
        <f>IF($A360="","",$A360-WEEKDAY($A360,1)+1)</f>
        <v/>
      </c>
      <c r="M360" s="14">
        <f>IF($A360="","",IF(AND($K360='السجل الشهري'!$B$4,$B360='السجل الشهري'!$B$5),ROW(),""))</f>
        <v/>
      </c>
    </row>
    <row r="361">
      <c r="A361" s="5" t="n"/>
      <c r="B361" s="4" t="n"/>
      <c r="C361" s="6" t="n"/>
      <c r="D361" s="4" t="n"/>
      <c r="E361" s="6" t="n"/>
      <c r="F361" s="6" t="n"/>
      <c r="G361" s="4" t="n"/>
      <c r="H361" s="4" t="n"/>
      <c r="I361" s="4" t="n"/>
      <c r="J361" s="4" t="n"/>
      <c r="K361" s="15">
        <f>IF($A361="","",DATE(YEAR($A361),MONTH($A361),1))</f>
        <v/>
      </c>
      <c r="L361" s="13">
        <f>IF($A361="","",$A361-WEEKDAY($A361,1)+1)</f>
        <v/>
      </c>
      <c r="M361" s="14">
        <f>IF($A361="","",IF(AND($K361='السجل الشهري'!$B$4,$B361='السجل الشهري'!$B$5),ROW(),""))</f>
        <v/>
      </c>
    </row>
    <row r="362">
      <c r="A362" s="5" t="n"/>
      <c r="B362" s="4" t="n"/>
      <c r="C362" s="6" t="n"/>
      <c r="D362" s="4" t="n"/>
      <c r="E362" s="6" t="n"/>
      <c r="F362" s="6" t="n"/>
      <c r="G362" s="4" t="n"/>
      <c r="H362" s="4" t="n"/>
      <c r="I362" s="4" t="n"/>
      <c r="J362" s="4" t="n"/>
      <c r="K362" s="15">
        <f>IF($A362="","",DATE(YEAR($A362),MONTH($A362),1))</f>
        <v/>
      </c>
      <c r="L362" s="13">
        <f>IF($A362="","",$A362-WEEKDAY($A362,1)+1)</f>
        <v/>
      </c>
      <c r="M362" s="14">
        <f>IF($A362="","",IF(AND($K362='السجل الشهري'!$B$4,$B362='السجل الشهري'!$B$5),ROW(),""))</f>
        <v/>
      </c>
    </row>
    <row r="363">
      <c r="A363" s="5" t="n"/>
      <c r="B363" s="4" t="n"/>
      <c r="C363" s="6" t="n"/>
      <c r="D363" s="4" t="n"/>
      <c r="E363" s="6" t="n"/>
      <c r="F363" s="6" t="n"/>
      <c r="G363" s="4" t="n"/>
      <c r="H363" s="4" t="n"/>
      <c r="I363" s="4" t="n"/>
      <c r="J363" s="4" t="n"/>
      <c r="K363" s="15">
        <f>IF($A363="","",DATE(YEAR($A363),MONTH($A363),1))</f>
        <v/>
      </c>
      <c r="L363" s="13">
        <f>IF($A363="","",$A363-WEEKDAY($A363,1)+1)</f>
        <v/>
      </c>
      <c r="M363" s="14">
        <f>IF($A363="","",IF(AND($K363='السجل الشهري'!$B$4,$B363='السجل الشهري'!$B$5),ROW(),""))</f>
        <v/>
      </c>
    </row>
    <row r="364">
      <c r="A364" s="5" t="n"/>
      <c r="B364" s="4" t="n"/>
      <c r="C364" s="6" t="n"/>
      <c r="D364" s="4" t="n"/>
      <c r="E364" s="6" t="n"/>
      <c r="F364" s="6" t="n"/>
      <c r="G364" s="4" t="n"/>
      <c r="H364" s="4" t="n"/>
      <c r="I364" s="4" t="n"/>
      <c r="J364" s="4" t="n"/>
      <c r="K364" s="15">
        <f>IF($A364="","",DATE(YEAR($A364),MONTH($A364),1))</f>
        <v/>
      </c>
      <c r="L364" s="13">
        <f>IF($A364="","",$A364-WEEKDAY($A364,1)+1)</f>
        <v/>
      </c>
      <c r="M364" s="14">
        <f>IF($A364="","",IF(AND($K364='السجل الشهري'!$B$4,$B364='السجل الشهري'!$B$5),ROW(),""))</f>
        <v/>
      </c>
    </row>
    <row r="365">
      <c r="A365" s="5" t="n"/>
      <c r="B365" s="4" t="n"/>
      <c r="C365" s="6" t="n"/>
      <c r="D365" s="4" t="n"/>
      <c r="E365" s="6" t="n"/>
      <c r="F365" s="6" t="n"/>
      <c r="G365" s="4" t="n"/>
      <c r="H365" s="4" t="n"/>
      <c r="I365" s="4" t="n"/>
      <c r="J365" s="4" t="n"/>
      <c r="K365" s="15">
        <f>IF($A365="","",DATE(YEAR($A365),MONTH($A365),1))</f>
        <v/>
      </c>
      <c r="L365" s="13">
        <f>IF($A365="","",$A365-WEEKDAY($A365,1)+1)</f>
        <v/>
      </c>
      <c r="M365" s="14">
        <f>IF($A365="","",IF(AND($K365='السجل الشهري'!$B$4,$B365='السجل الشهري'!$B$5),ROW(),""))</f>
        <v/>
      </c>
    </row>
    <row r="366">
      <c r="A366" s="5" t="n"/>
      <c r="B366" s="4" t="n"/>
      <c r="C366" s="6" t="n"/>
      <c r="D366" s="4" t="n"/>
      <c r="E366" s="6" t="n"/>
      <c r="F366" s="6" t="n"/>
      <c r="G366" s="4" t="n"/>
      <c r="H366" s="4" t="n"/>
      <c r="I366" s="4" t="n"/>
      <c r="J366" s="4" t="n"/>
      <c r="K366" s="15">
        <f>IF($A366="","",DATE(YEAR($A366),MONTH($A366),1))</f>
        <v/>
      </c>
      <c r="L366" s="13">
        <f>IF($A366="","",$A366-WEEKDAY($A366,1)+1)</f>
        <v/>
      </c>
      <c r="M366" s="14">
        <f>IF($A366="","",IF(AND($K366='السجل الشهري'!$B$4,$B366='السجل الشهري'!$B$5),ROW(),""))</f>
        <v/>
      </c>
    </row>
    <row r="367">
      <c r="A367" s="5" t="n"/>
      <c r="B367" s="4" t="n"/>
      <c r="C367" s="6" t="n"/>
      <c r="D367" s="4" t="n"/>
      <c r="E367" s="6" t="n"/>
      <c r="F367" s="6" t="n"/>
      <c r="G367" s="4" t="n"/>
      <c r="H367" s="4" t="n"/>
      <c r="I367" s="4" t="n"/>
      <c r="J367" s="4" t="n"/>
      <c r="K367" s="15">
        <f>IF($A367="","",DATE(YEAR($A367),MONTH($A367),1))</f>
        <v/>
      </c>
      <c r="L367" s="13">
        <f>IF($A367="","",$A367-WEEKDAY($A367,1)+1)</f>
        <v/>
      </c>
      <c r="M367" s="14">
        <f>IF($A367="","",IF(AND($K367='السجل الشهري'!$B$4,$B367='السجل الشهري'!$B$5),ROW(),""))</f>
        <v/>
      </c>
    </row>
    <row r="368">
      <c r="A368" s="5" t="n"/>
      <c r="B368" s="4" t="n"/>
      <c r="C368" s="6" t="n"/>
      <c r="D368" s="4" t="n"/>
      <c r="E368" s="6" t="n"/>
      <c r="F368" s="6" t="n"/>
      <c r="G368" s="4" t="n"/>
      <c r="H368" s="4" t="n"/>
      <c r="I368" s="4" t="n"/>
      <c r="J368" s="4" t="n"/>
      <c r="K368" s="15">
        <f>IF($A368="","",DATE(YEAR($A368),MONTH($A368),1))</f>
        <v/>
      </c>
      <c r="L368" s="13">
        <f>IF($A368="","",$A368-WEEKDAY($A368,1)+1)</f>
        <v/>
      </c>
      <c r="M368" s="14">
        <f>IF($A368="","",IF(AND($K368='السجل الشهري'!$B$4,$B368='السجل الشهري'!$B$5),ROW(),""))</f>
        <v/>
      </c>
    </row>
    <row r="369">
      <c r="A369" s="5" t="n"/>
      <c r="B369" s="4" t="n"/>
      <c r="C369" s="6" t="n"/>
      <c r="D369" s="4" t="n"/>
      <c r="E369" s="6" t="n"/>
      <c r="F369" s="6" t="n"/>
      <c r="G369" s="4" t="n"/>
      <c r="H369" s="4" t="n"/>
      <c r="I369" s="4" t="n"/>
      <c r="J369" s="4" t="n"/>
      <c r="K369" s="15">
        <f>IF($A369="","",DATE(YEAR($A369),MONTH($A369),1))</f>
        <v/>
      </c>
      <c r="L369" s="13">
        <f>IF($A369="","",$A369-WEEKDAY($A369,1)+1)</f>
        <v/>
      </c>
      <c r="M369" s="14">
        <f>IF($A369="","",IF(AND($K369='السجل الشهري'!$B$4,$B369='السجل الشهري'!$B$5),ROW(),""))</f>
        <v/>
      </c>
    </row>
    <row r="370">
      <c r="A370" s="5" t="n"/>
      <c r="B370" s="4" t="n"/>
      <c r="C370" s="6" t="n"/>
      <c r="D370" s="4" t="n"/>
      <c r="E370" s="6" t="n"/>
      <c r="F370" s="6" t="n"/>
      <c r="G370" s="4" t="n"/>
      <c r="H370" s="4" t="n"/>
      <c r="I370" s="4" t="n"/>
      <c r="J370" s="4" t="n"/>
      <c r="K370" s="15">
        <f>IF($A370="","",DATE(YEAR($A370),MONTH($A370),1))</f>
        <v/>
      </c>
      <c r="L370" s="13">
        <f>IF($A370="","",$A370-WEEKDAY($A370,1)+1)</f>
        <v/>
      </c>
      <c r="M370" s="14">
        <f>IF($A370="","",IF(AND($K370='السجل الشهري'!$B$4,$B370='السجل الشهري'!$B$5),ROW(),""))</f>
        <v/>
      </c>
    </row>
    <row r="371">
      <c r="A371" s="5" t="n"/>
      <c r="B371" s="4" t="n"/>
      <c r="C371" s="6" t="n"/>
      <c r="D371" s="4" t="n"/>
      <c r="E371" s="6" t="n"/>
      <c r="F371" s="6" t="n"/>
      <c r="G371" s="4" t="n"/>
      <c r="H371" s="4" t="n"/>
      <c r="I371" s="4" t="n"/>
      <c r="J371" s="4" t="n"/>
      <c r="K371" s="15">
        <f>IF($A371="","",DATE(YEAR($A371),MONTH($A371),1))</f>
        <v/>
      </c>
      <c r="L371" s="13">
        <f>IF($A371="","",$A371-WEEKDAY($A371,1)+1)</f>
        <v/>
      </c>
      <c r="M371" s="14">
        <f>IF($A371="","",IF(AND($K371='السجل الشهري'!$B$4,$B371='السجل الشهري'!$B$5),ROW(),""))</f>
        <v/>
      </c>
    </row>
    <row r="372">
      <c r="A372" s="5" t="n"/>
      <c r="B372" s="4" t="n"/>
      <c r="C372" s="6" t="n"/>
      <c r="D372" s="4" t="n"/>
      <c r="E372" s="6" t="n"/>
      <c r="F372" s="6" t="n"/>
      <c r="G372" s="4" t="n"/>
      <c r="H372" s="4" t="n"/>
      <c r="I372" s="4" t="n"/>
      <c r="J372" s="4" t="n"/>
      <c r="K372" s="15">
        <f>IF($A372="","",DATE(YEAR($A372),MONTH($A372),1))</f>
        <v/>
      </c>
      <c r="L372" s="13">
        <f>IF($A372="","",$A372-WEEKDAY($A372,1)+1)</f>
        <v/>
      </c>
      <c r="M372" s="14">
        <f>IF($A372="","",IF(AND($K372='السجل الشهري'!$B$4,$B372='السجل الشهري'!$B$5),ROW(),""))</f>
        <v/>
      </c>
    </row>
    <row r="373">
      <c r="A373" s="5" t="n"/>
      <c r="B373" s="4" t="n"/>
      <c r="C373" s="6" t="n"/>
      <c r="D373" s="4" t="n"/>
      <c r="E373" s="6" t="n"/>
      <c r="F373" s="6" t="n"/>
      <c r="G373" s="4" t="n"/>
      <c r="H373" s="4" t="n"/>
      <c r="I373" s="4" t="n"/>
      <c r="J373" s="4" t="n"/>
      <c r="K373" s="15">
        <f>IF($A373="","",DATE(YEAR($A373),MONTH($A373),1))</f>
        <v/>
      </c>
      <c r="L373" s="13">
        <f>IF($A373="","",$A373-WEEKDAY($A373,1)+1)</f>
        <v/>
      </c>
      <c r="M373" s="14">
        <f>IF($A373="","",IF(AND($K373='السجل الشهري'!$B$4,$B373='السجل الشهري'!$B$5),ROW(),""))</f>
        <v/>
      </c>
    </row>
    <row r="374">
      <c r="A374" s="5" t="n"/>
      <c r="B374" s="4" t="n"/>
      <c r="C374" s="6" t="n"/>
      <c r="D374" s="4" t="n"/>
      <c r="E374" s="6" t="n"/>
      <c r="F374" s="6" t="n"/>
      <c r="G374" s="4" t="n"/>
      <c r="H374" s="4" t="n"/>
      <c r="I374" s="4" t="n"/>
      <c r="J374" s="4" t="n"/>
      <c r="K374" s="15">
        <f>IF($A374="","",DATE(YEAR($A374),MONTH($A374),1))</f>
        <v/>
      </c>
      <c r="L374" s="13">
        <f>IF($A374="","",$A374-WEEKDAY($A374,1)+1)</f>
        <v/>
      </c>
      <c r="M374" s="14">
        <f>IF($A374="","",IF(AND($K374='السجل الشهري'!$B$4,$B374='السجل الشهري'!$B$5),ROW(),""))</f>
        <v/>
      </c>
    </row>
    <row r="375">
      <c r="A375" s="5" t="n"/>
      <c r="B375" s="4" t="n"/>
      <c r="C375" s="6" t="n"/>
      <c r="D375" s="4" t="n"/>
      <c r="E375" s="6" t="n"/>
      <c r="F375" s="6" t="n"/>
      <c r="G375" s="4" t="n"/>
      <c r="H375" s="4" t="n"/>
      <c r="I375" s="4" t="n"/>
      <c r="J375" s="4" t="n"/>
      <c r="K375" s="15">
        <f>IF($A375="","",DATE(YEAR($A375),MONTH($A375),1))</f>
        <v/>
      </c>
      <c r="L375" s="13">
        <f>IF($A375="","",$A375-WEEKDAY($A375,1)+1)</f>
        <v/>
      </c>
      <c r="M375" s="14">
        <f>IF($A375="","",IF(AND($K375='السجل الشهري'!$B$4,$B375='السجل الشهري'!$B$5),ROW(),""))</f>
        <v/>
      </c>
    </row>
    <row r="376">
      <c r="A376" s="5" t="n"/>
      <c r="B376" s="4" t="n"/>
      <c r="C376" s="6" t="n"/>
      <c r="D376" s="4" t="n"/>
      <c r="E376" s="6" t="n"/>
      <c r="F376" s="6" t="n"/>
      <c r="G376" s="4" t="n"/>
      <c r="H376" s="4" t="n"/>
      <c r="I376" s="4" t="n"/>
      <c r="J376" s="4" t="n"/>
      <c r="K376" s="15">
        <f>IF($A376="","",DATE(YEAR($A376),MONTH($A376),1))</f>
        <v/>
      </c>
      <c r="L376" s="13">
        <f>IF($A376="","",$A376-WEEKDAY($A376,1)+1)</f>
        <v/>
      </c>
      <c r="M376" s="14">
        <f>IF($A376="","",IF(AND($K376='السجل الشهري'!$B$4,$B376='السجل الشهري'!$B$5),ROW(),""))</f>
        <v/>
      </c>
    </row>
    <row r="377">
      <c r="A377" s="5" t="n"/>
      <c r="B377" s="4" t="n"/>
      <c r="C377" s="6" t="n"/>
      <c r="D377" s="4" t="n"/>
      <c r="E377" s="6" t="n"/>
      <c r="F377" s="6" t="n"/>
      <c r="G377" s="4" t="n"/>
      <c r="H377" s="4" t="n"/>
      <c r="I377" s="4" t="n"/>
      <c r="J377" s="4" t="n"/>
      <c r="K377" s="15">
        <f>IF($A377="","",DATE(YEAR($A377),MONTH($A377),1))</f>
        <v/>
      </c>
      <c r="L377" s="13">
        <f>IF($A377="","",$A377-WEEKDAY($A377,1)+1)</f>
        <v/>
      </c>
      <c r="M377" s="14">
        <f>IF($A377="","",IF(AND($K377='السجل الشهري'!$B$4,$B377='السجل الشهري'!$B$5),ROW(),""))</f>
        <v/>
      </c>
    </row>
    <row r="378">
      <c r="A378" s="5" t="n"/>
      <c r="B378" s="4" t="n"/>
      <c r="C378" s="6" t="n"/>
      <c r="D378" s="4" t="n"/>
      <c r="E378" s="6" t="n"/>
      <c r="F378" s="6" t="n"/>
      <c r="G378" s="4" t="n"/>
      <c r="H378" s="4" t="n"/>
      <c r="I378" s="4" t="n"/>
      <c r="J378" s="4" t="n"/>
      <c r="K378" s="15">
        <f>IF($A378="","",DATE(YEAR($A378),MONTH($A378),1))</f>
        <v/>
      </c>
      <c r="L378" s="13">
        <f>IF($A378="","",$A378-WEEKDAY($A378,1)+1)</f>
        <v/>
      </c>
      <c r="M378" s="14">
        <f>IF($A378="","",IF(AND($K378='السجل الشهري'!$B$4,$B378='السجل الشهري'!$B$5),ROW(),""))</f>
        <v/>
      </c>
    </row>
    <row r="379">
      <c r="A379" s="5" t="n"/>
      <c r="B379" s="4" t="n"/>
      <c r="C379" s="6" t="n"/>
      <c r="D379" s="4" t="n"/>
      <c r="E379" s="6" t="n"/>
      <c r="F379" s="6" t="n"/>
      <c r="G379" s="4" t="n"/>
      <c r="H379" s="4" t="n"/>
      <c r="I379" s="4" t="n"/>
      <c r="J379" s="4" t="n"/>
      <c r="K379" s="15">
        <f>IF($A379="","",DATE(YEAR($A379),MONTH($A379),1))</f>
        <v/>
      </c>
      <c r="L379" s="13">
        <f>IF($A379="","",$A379-WEEKDAY($A379,1)+1)</f>
        <v/>
      </c>
      <c r="M379" s="14">
        <f>IF($A379="","",IF(AND($K379='السجل الشهري'!$B$4,$B379='السجل الشهري'!$B$5),ROW(),""))</f>
        <v/>
      </c>
    </row>
    <row r="380">
      <c r="A380" s="5" t="n"/>
      <c r="B380" s="4" t="n"/>
      <c r="C380" s="6" t="n"/>
      <c r="D380" s="4" t="n"/>
      <c r="E380" s="6" t="n"/>
      <c r="F380" s="6" t="n"/>
      <c r="G380" s="4" t="n"/>
      <c r="H380" s="4" t="n"/>
      <c r="I380" s="4" t="n"/>
      <c r="J380" s="4" t="n"/>
      <c r="K380" s="15">
        <f>IF($A380="","",DATE(YEAR($A380),MONTH($A380),1))</f>
        <v/>
      </c>
      <c r="L380" s="13">
        <f>IF($A380="","",$A380-WEEKDAY($A380,1)+1)</f>
        <v/>
      </c>
      <c r="M380" s="14">
        <f>IF($A380="","",IF(AND($K380='السجل الشهري'!$B$4,$B380='السجل الشهري'!$B$5),ROW(),""))</f>
        <v/>
      </c>
    </row>
    <row r="381">
      <c r="A381" s="5" t="n"/>
      <c r="B381" s="4" t="n"/>
      <c r="C381" s="6" t="n"/>
      <c r="D381" s="4" t="n"/>
      <c r="E381" s="6" t="n"/>
      <c r="F381" s="6" t="n"/>
      <c r="G381" s="4" t="n"/>
      <c r="H381" s="4" t="n"/>
      <c r="I381" s="4" t="n"/>
      <c r="J381" s="4" t="n"/>
      <c r="K381" s="15">
        <f>IF($A381="","",DATE(YEAR($A381),MONTH($A381),1))</f>
        <v/>
      </c>
      <c r="L381" s="13">
        <f>IF($A381="","",$A381-WEEKDAY($A381,1)+1)</f>
        <v/>
      </c>
      <c r="M381" s="14">
        <f>IF($A381="","",IF(AND($K381='السجل الشهري'!$B$4,$B381='السجل الشهري'!$B$5),ROW(),""))</f>
        <v/>
      </c>
    </row>
    <row r="382">
      <c r="A382" s="5" t="n"/>
      <c r="B382" s="4" t="n"/>
      <c r="C382" s="6" t="n"/>
      <c r="D382" s="4" t="n"/>
      <c r="E382" s="6" t="n"/>
      <c r="F382" s="6" t="n"/>
      <c r="G382" s="4" t="n"/>
      <c r="H382" s="4" t="n"/>
      <c r="I382" s="4" t="n"/>
      <c r="J382" s="4" t="n"/>
      <c r="K382" s="15">
        <f>IF($A382="","",DATE(YEAR($A382),MONTH($A382),1))</f>
        <v/>
      </c>
      <c r="L382" s="13">
        <f>IF($A382="","",$A382-WEEKDAY($A382,1)+1)</f>
        <v/>
      </c>
      <c r="M382" s="14">
        <f>IF($A382="","",IF(AND($K382='السجل الشهري'!$B$4,$B382='السجل الشهري'!$B$5),ROW(),""))</f>
        <v/>
      </c>
    </row>
    <row r="383">
      <c r="A383" s="5" t="n"/>
      <c r="B383" s="4" t="n"/>
      <c r="C383" s="6" t="n"/>
      <c r="D383" s="4" t="n"/>
      <c r="E383" s="6" t="n"/>
      <c r="F383" s="6" t="n"/>
      <c r="G383" s="4" t="n"/>
      <c r="H383" s="4" t="n"/>
      <c r="I383" s="4" t="n"/>
      <c r="J383" s="4" t="n"/>
      <c r="K383" s="15">
        <f>IF($A383="","",DATE(YEAR($A383),MONTH($A383),1))</f>
        <v/>
      </c>
      <c r="L383" s="13">
        <f>IF($A383="","",$A383-WEEKDAY($A383,1)+1)</f>
        <v/>
      </c>
      <c r="M383" s="14">
        <f>IF($A383="","",IF(AND($K383='السجل الشهري'!$B$4,$B383='السجل الشهري'!$B$5),ROW(),""))</f>
        <v/>
      </c>
    </row>
    <row r="384">
      <c r="A384" s="5" t="n"/>
      <c r="B384" s="4" t="n"/>
      <c r="C384" s="6" t="n"/>
      <c r="D384" s="4" t="n"/>
      <c r="E384" s="6" t="n"/>
      <c r="F384" s="6" t="n"/>
      <c r="G384" s="4" t="n"/>
      <c r="H384" s="4" t="n"/>
      <c r="I384" s="4" t="n"/>
      <c r="J384" s="4" t="n"/>
      <c r="K384" s="15">
        <f>IF($A384="","",DATE(YEAR($A384),MONTH($A384),1))</f>
        <v/>
      </c>
      <c r="L384" s="13">
        <f>IF($A384="","",$A384-WEEKDAY($A384,1)+1)</f>
        <v/>
      </c>
      <c r="M384" s="14">
        <f>IF($A384="","",IF(AND($K384='السجل الشهري'!$B$4,$B384='السجل الشهري'!$B$5),ROW(),""))</f>
        <v/>
      </c>
    </row>
    <row r="385">
      <c r="A385" s="5" t="n"/>
      <c r="B385" s="4" t="n"/>
      <c r="C385" s="6" t="n"/>
      <c r="D385" s="4" t="n"/>
      <c r="E385" s="6" t="n"/>
      <c r="F385" s="6" t="n"/>
      <c r="G385" s="4" t="n"/>
      <c r="H385" s="4" t="n"/>
      <c r="I385" s="4" t="n"/>
      <c r="J385" s="4" t="n"/>
      <c r="K385" s="15">
        <f>IF($A385="","",DATE(YEAR($A385),MONTH($A385),1))</f>
        <v/>
      </c>
      <c r="L385" s="13">
        <f>IF($A385="","",$A385-WEEKDAY($A385,1)+1)</f>
        <v/>
      </c>
      <c r="M385" s="14">
        <f>IF($A385="","",IF(AND($K385='السجل الشهري'!$B$4,$B385='السجل الشهري'!$B$5),ROW(),""))</f>
        <v/>
      </c>
    </row>
    <row r="386">
      <c r="A386" s="5" t="n"/>
      <c r="B386" s="4" t="n"/>
      <c r="C386" s="6" t="n"/>
      <c r="D386" s="4" t="n"/>
      <c r="E386" s="6" t="n"/>
      <c r="F386" s="6" t="n"/>
      <c r="G386" s="4" t="n"/>
      <c r="H386" s="4" t="n"/>
      <c r="I386" s="4" t="n"/>
      <c r="J386" s="4" t="n"/>
      <c r="K386" s="15">
        <f>IF($A386="","",DATE(YEAR($A386),MONTH($A386),1))</f>
        <v/>
      </c>
      <c r="L386" s="13">
        <f>IF($A386="","",$A386-WEEKDAY($A386,1)+1)</f>
        <v/>
      </c>
      <c r="M386" s="14">
        <f>IF($A386="","",IF(AND($K386='السجل الشهري'!$B$4,$B386='السجل الشهري'!$B$5),ROW(),""))</f>
        <v/>
      </c>
    </row>
    <row r="387">
      <c r="A387" s="5" t="n"/>
      <c r="B387" s="4" t="n"/>
      <c r="C387" s="6" t="n"/>
      <c r="D387" s="4" t="n"/>
      <c r="E387" s="6" t="n"/>
      <c r="F387" s="6" t="n"/>
      <c r="G387" s="4" t="n"/>
      <c r="H387" s="4" t="n"/>
      <c r="I387" s="4" t="n"/>
      <c r="J387" s="4" t="n"/>
      <c r="K387" s="15">
        <f>IF($A387="","",DATE(YEAR($A387),MONTH($A387),1))</f>
        <v/>
      </c>
      <c r="L387" s="13">
        <f>IF($A387="","",$A387-WEEKDAY($A387,1)+1)</f>
        <v/>
      </c>
      <c r="M387" s="14">
        <f>IF($A387="","",IF(AND($K387='السجل الشهري'!$B$4,$B387='السجل الشهري'!$B$5),ROW(),""))</f>
        <v/>
      </c>
    </row>
    <row r="388">
      <c r="A388" s="5" t="n"/>
      <c r="B388" s="4" t="n"/>
      <c r="C388" s="6" t="n"/>
      <c r="D388" s="4" t="n"/>
      <c r="E388" s="6" t="n"/>
      <c r="F388" s="6" t="n"/>
      <c r="G388" s="4" t="n"/>
      <c r="H388" s="4" t="n"/>
      <c r="I388" s="4" t="n"/>
      <c r="J388" s="4" t="n"/>
      <c r="K388" s="15">
        <f>IF($A388="","",DATE(YEAR($A388),MONTH($A388),1))</f>
        <v/>
      </c>
      <c r="L388" s="13">
        <f>IF($A388="","",$A388-WEEKDAY($A388,1)+1)</f>
        <v/>
      </c>
      <c r="M388" s="14">
        <f>IF($A388="","",IF(AND($K388='السجل الشهري'!$B$4,$B388='السجل الشهري'!$B$5),ROW(),""))</f>
        <v/>
      </c>
    </row>
    <row r="389">
      <c r="A389" s="5" t="n"/>
      <c r="B389" s="4" t="n"/>
      <c r="C389" s="6" t="n"/>
      <c r="D389" s="4" t="n"/>
      <c r="E389" s="6" t="n"/>
      <c r="F389" s="6" t="n"/>
      <c r="G389" s="4" t="n"/>
      <c r="H389" s="4" t="n"/>
      <c r="I389" s="4" t="n"/>
      <c r="J389" s="4" t="n"/>
      <c r="K389" s="15">
        <f>IF($A389="","",DATE(YEAR($A389),MONTH($A389),1))</f>
        <v/>
      </c>
      <c r="L389" s="13">
        <f>IF($A389="","",$A389-WEEKDAY($A389,1)+1)</f>
        <v/>
      </c>
      <c r="M389" s="14">
        <f>IF($A389="","",IF(AND($K389='السجل الشهري'!$B$4,$B389='السجل الشهري'!$B$5),ROW(),""))</f>
        <v/>
      </c>
    </row>
    <row r="390">
      <c r="A390" s="5" t="n"/>
      <c r="B390" s="4" t="n"/>
      <c r="C390" s="6" t="n"/>
      <c r="D390" s="4" t="n"/>
      <c r="E390" s="6" t="n"/>
      <c r="F390" s="6" t="n"/>
      <c r="G390" s="4" t="n"/>
      <c r="H390" s="4" t="n"/>
      <c r="I390" s="4" t="n"/>
      <c r="J390" s="4" t="n"/>
      <c r="K390" s="15">
        <f>IF($A390="","",DATE(YEAR($A390),MONTH($A390),1))</f>
        <v/>
      </c>
      <c r="L390" s="13">
        <f>IF($A390="","",$A390-WEEKDAY($A390,1)+1)</f>
        <v/>
      </c>
      <c r="M390" s="14">
        <f>IF($A390="","",IF(AND($K390='السجل الشهري'!$B$4,$B390='السجل الشهري'!$B$5),ROW(),""))</f>
        <v/>
      </c>
    </row>
    <row r="391">
      <c r="A391" s="5" t="n"/>
      <c r="B391" s="4" t="n"/>
      <c r="C391" s="6" t="n"/>
      <c r="D391" s="4" t="n"/>
      <c r="E391" s="6" t="n"/>
      <c r="F391" s="6" t="n"/>
      <c r="G391" s="4" t="n"/>
      <c r="H391" s="4" t="n"/>
      <c r="I391" s="4" t="n"/>
      <c r="J391" s="4" t="n"/>
      <c r="K391" s="15">
        <f>IF($A391="","",DATE(YEAR($A391),MONTH($A391),1))</f>
        <v/>
      </c>
      <c r="L391" s="13">
        <f>IF($A391="","",$A391-WEEKDAY($A391,1)+1)</f>
        <v/>
      </c>
      <c r="M391" s="14">
        <f>IF($A391="","",IF(AND($K391='السجل الشهري'!$B$4,$B391='السجل الشهري'!$B$5),ROW(),""))</f>
        <v/>
      </c>
    </row>
    <row r="392">
      <c r="A392" s="5" t="n"/>
      <c r="B392" s="4" t="n"/>
      <c r="C392" s="6" t="n"/>
      <c r="D392" s="4" t="n"/>
      <c r="E392" s="6" t="n"/>
      <c r="F392" s="6" t="n"/>
      <c r="G392" s="4" t="n"/>
      <c r="H392" s="4" t="n"/>
      <c r="I392" s="4" t="n"/>
      <c r="J392" s="4" t="n"/>
      <c r="K392" s="15">
        <f>IF($A392="","",DATE(YEAR($A392),MONTH($A392),1))</f>
        <v/>
      </c>
      <c r="L392" s="13">
        <f>IF($A392="","",$A392-WEEKDAY($A392,1)+1)</f>
        <v/>
      </c>
      <c r="M392" s="14">
        <f>IF($A392="","",IF(AND($K392='السجل الشهري'!$B$4,$B392='السجل الشهري'!$B$5),ROW(),""))</f>
        <v/>
      </c>
    </row>
    <row r="393">
      <c r="A393" s="5" t="n"/>
      <c r="B393" s="4" t="n"/>
      <c r="C393" s="6" t="n"/>
      <c r="D393" s="4" t="n"/>
      <c r="E393" s="6" t="n"/>
      <c r="F393" s="6" t="n"/>
      <c r="G393" s="4" t="n"/>
      <c r="H393" s="4" t="n"/>
      <c r="I393" s="4" t="n"/>
      <c r="J393" s="4" t="n"/>
      <c r="K393" s="15">
        <f>IF($A393="","",DATE(YEAR($A393),MONTH($A393),1))</f>
        <v/>
      </c>
      <c r="L393" s="13">
        <f>IF($A393="","",$A393-WEEKDAY($A393,1)+1)</f>
        <v/>
      </c>
      <c r="M393" s="14">
        <f>IF($A393="","",IF(AND($K393='السجل الشهري'!$B$4,$B393='السجل الشهري'!$B$5),ROW(),""))</f>
        <v/>
      </c>
    </row>
    <row r="394">
      <c r="A394" s="5" t="n"/>
      <c r="B394" s="4" t="n"/>
      <c r="C394" s="6" t="n"/>
      <c r="D394" s="4" t="n"/>
      <c r="E394" s="6" t="n"/>
      <c r="F394" s="6" t="n"/>
      <c r="G394" s="4" t="n"/>
      <c r="H394" s="4" t="n"/>
      <c r="I394" s="4" t="n"/>
      <c r="J394" s="4" t="n"/>
      <c r="K394" s="15">
        <f>IF($A394="","",DATE(YEAR($A394),MONTH($A394),1))</f>
        <v/>
      </c>
      <c r="L394" s="13">
        <f>IF($A394="","",$A394-WEEKDAY($A394,1)+1)</f>
        <v/>
      </c>
      <c r="M394" s="14">
        <f>IF($A394="","",IF(AND($K394='السجل الشهري'!$B$4,$B394='السجل الشهري'!$B$5),ROW(),""))</f>
        <v/>
      </c>
    </row>
    <row r="395">
      <c r="A395" s="5" t="n"/>
      <c r="B395" s="4" t="n"/>
      <c r="C395" s="6" t="n"/>
      <c r="D395" s="4" t="n"/>
      <c r="E395" s="6" t="n"/>
      <c r="F395" s="6" t="n"/>
      <c r="G395" s="4" t="n"/>
      <c r="H395" s="4" t="n"/>
      <c r="I395" s="4" t="n"/>
      <c r="J395" s="4" t="n"/>
      <c r="K395" s="15">
        <f>IF($A395="","",DATE(YEAR($A395),MONTH($A395),1))</f>
        <v/>
      </c>
      <c r="L395" s="13">
        <f>IF($A395="","",$A395-WEEKDAY($A395,1)+1)</f>
        <v/>
      </c>
      <c r="M395" s="14">
        <f>IF($A395="","",IF(AND($K395='السجل الشهري'!$B$4,$B395='السجل الشهري'!$B$5),ROW(),""))</f>
        <v/>
      </c>
    </row>
    <row r="396">
      <c r="A396" s="5" t="n"/>
      <c r="B396" s="4" t="n"/>
      <c r="C396" s="6" t="n"/>
      <c r="D396" s="4" t="n"/>
      <c r="E396" s="6" t="n"/>
      <c r="F396" s="6" t="n"/>
      <c r="G396" s="4" t="n"/>
      <c r="H396" s="4" t="n"/>
      <c r="I396" s="4" t="n"/>
      <c r="J396" s="4" t="n"/>
      <c r="K396" s="15">
        <f>IF($A396="","",DATE(YEAR($A396),MONTH($A396),1))</f>
        <v/>
      </c>
      <c r="L396" s="13">
        <f>IF($A396="","",$A396-WEEKDAY($A396,1)+1)</f>
        <v/>
      </c>
      <c r="M396" s="14">
        <f>IF($A396="","",IF(AND($K396='السجل الشهري'!$B$4,$B396='السجل الشهري'!$B$5),ROW(),""))</f>
        <v/>
      </c>
    </row>
    <row r="397">
      <c r="A397" s="5" t="n"/>
      <c r="B397" s="4" t="n"/>
      <c r="C397" s="6" t="n"/>
      <c r="D397" s="4" t="n"/>
      <c r="E397" s="6" t="n"/>
      <c r="F397" s="6" t="n"/>
      <c r="G397" s="4" t="n"/>
      <c r="H397" s="4" t="n"/>
      <c r="I397" s="4" t="n"/>
      <c r="J397" s="4" t="n"/>
      <c r="K397" s="15">
        <f>IF($A397="","",DATE(YEAR($A397),MONTH($A397),1))</f>
        <v/>
      </c>
      <c r="L397" s="13">
        <f>IF($A397="","",$A397-WEEKDAY($A397,1)+1)</f>
        <v/>
      </c>
      <c r="M397" s="14">
        <f>IF($A397="","",IF(AND($K397='السجل الشهري'!$B$4,$B397='السجل الشهري'!$B$5),ROW(),""))</f>
        <v/>
      </c>
    </row>
    <row r="398">
      <c r="A398" s="5" t="n"/>
      <c r="B398" s="4" t="n"/>
      <c r="C398" s="6" t="n"/>
      <c r="D398" s="4" t="n"/>
      <c r="E398" s="6" t="n"/>
      <c r="F398" s="6" t="n"/>
      <c r="G398" s="4" t="n"/>
      <c r="H398" s="4" t="n"/>
      <c r="I398" s="4" t="n"/>
      <c r="J398" s="4" t="n"/>
      <c r="K398" s="15">
        <f>IF($A398="","",DATE(YEAR($A398),MONTH($A398),1))</f>
        <v/>
      </c>
      <c r="L398" s="13">
        <f>IF($A398="","",$A398-WEEKDAY($A398,1)+1)</f>
        <v/>
      </c>
      <c r="M398" s="14">
        <f>IF($A398="","",IF(AND($K398='السجل الشهري'!$B$4,$B398='السجل الشهري'!$B$5),ROW(),""))</f>
        <v/>
      </c>
    </row>
    <row r="399">
      <c r="A399" s="5" t="n"/>
      <c r="B399" s="4" t="n"/>
      <c r="C399" s="6" t="n"/>
      <c r="D399" s="4" t="n"/>
      <c r="E399" s="6" t="n"/>
      <c r="F399" s="6" t="n"/>
      <c r="G399" s="4" t="n"/>
      <c r="H399" s="4" t="n"/>
      <c r="I399" s="4" t="n"/>
      <c r="J399" s="4" t="n"/>
      <c r="K399" s="15">
        <f>IF($A399="","",DATE(YEAR($A399),MONTH($A399),1))</f>
        <v/>
      </c>
      <c r="L399" s="13">
        <f>IF($A399="","",$A399-WEEKDAY($A399,1)+1)</f>
        <v/>
      </c>
      <c r="M399" s="14">
        <f>IF($A399="","",IF(AND($K399='السجل الشهري'!$B$4,$B399='السجل الشهري'!$B$5),ROW(),""))</f>
        <v/>
      </c>
    </row>
    <row r="400">
      <c r="A400" s="5" t="n"/>
      <c r="B400" s="4" t="n"/>
      <c r="C400" s="6" t="n"/>
      <c r="D400" s="4" t="n"/>
      <c r="E400" s="6" t="n"/>
      <c r="F400" s="6" t="n"/>
      <c r="G400" s="4" t="n"/>
      <c r="H400" s="4" t="n"/>
      <c r="I400" s="4" t="n"/>
      <c r="J400" s="4" t="n"/>
      <c r="K400" s="15">
        <f>IF($A400="","",DATE(YEAR($A400),MONTH($A400),1))</f>
        <v/>
      </c>
      <c r="L400" s="13">
        <f>IF($A400="","",$A400-WEEKDAY($A400,1)+1)</f>
        <v/>
      </c>
      <c r="M400" s="14">
        <f>IF($A400="","",IF(AND($K400='السجل الشهري'!$B$4,$B400='السجل الشهري'!$B$5),ROW(),""))</f>
        <v/>
      </c>
    </row>
    <row r="401">
      <c r="A401" s="5" t="n"/>
      <c r="B401" s="4" t="n"/>
      <c r="C401" s="6" t="n"/>
      <c r="D401" s="4" t="n"/>
      <c r="E401" s="6" t="n"/>
      <c r="F401" s="6" t="n"/>
      <c r="G401" s="4" t="n"/>
      <c r="H401" s="4" t="n"/>
      <c r="I401" s="4" t="n"/>
      <c r="J401" s="4" t="n"/>
      <c r="K401" s="15">
        <f>IF($A401="","",DATE(YEAR($A401),MONTH($A401),1))</f>
        <v/>
      </c>
      <c r="L401" s="13">
        <f>IF($A401="","",$A401-WEEKDAY($A401,1)+1)</f>
        <v/>
      </c>
      <c r="M401" s="14">
        <f>IF($A401="","",IF(AND($K401='السجل الشهري'!$B$4,$B401='السجل الشهري'!$B$5),ROW(),""))</f>
        <v/>
      </c>
    </row>
    <row r="402">
      <c r="A402" s="5" t="n"/>
      <c r="B402" s="4" t="n"/>
      <c r="C402" s="6" t="n"/>
      <c r="D402" s="4" t="n"/>
      <c r="E402" s="6" t="n"/>
      <c r="F402" s="6" t="n"/>
      <c r="G402" s="4" t="n"/>
      <c r="H402" s="4" t="n"/>
      <c r="I402" s="4" t="n"/>
      <c r="J402" s="4" t="n"/>
      <c r="K402" s="15">
        <f>IF($A402="","",DATE(YEAR($A402),MONTH($A402),1))</f>
        <v/>
      </c>
      <c r="L402" s="13">
        <f>IF($A402="","",$A402-WEEKDAY($A402,1)+1)</f>
        <v/>
      </c>
      <c r="M402" s="14">
        <f>IF($A402="","",IF(AND($K402='السجل الشهري'!$B$4,$B402='السجل الشهري'!$B$5),ROW(),""))</f>
        <v/>
      </c>
    </row>
    <row r="403">
      <c r="A403" s="5" t="n"/>
      <c r="B403" s="4" t="n"/>
      <c r="C403" s="6" t="n"/>
      <c r="D403" s="4" t="n"/>
      <c r="E403" s="6" t="n"/>
      <c r="F403" s="6" t="n"/>
      <c r="G403" s="4" t="n"/>
      <c r="H403" s="4" t="n"/>
      <c r="I403" s="4" t="n"/>
      <c r="J403" s="4" t="n"/>
      <c r="K403" s="15">
        <f>IF($A403="","",DATE(YEAR($A403),MONTH($A403),1))</f>
        <v/>
      </c>
      <c r="L403" s="13">
        <f>IF($A403="","",$A403-WEEKDAY($A403,1)+1)</f>
        <v/>
      </c>
      <c r="M403" s="14">
        <f>IF($A403="","",IF(AND($K403='السجل الشهري'!$B$4,$B403='السجل الشهري'!$B$5),ROW(),""))</f>
        <v/>
      </c>
    </row>
    <row r="404">
      <c r="A404" s="5" t="n"/>
      <c r="B404" s="4" t="n"/>
      <c r="C404" s="6" t="n"/>
      <c r="D404" s="4" t="n"/>
      <c r="E404" s="6" t="n"/>
      <c r="F404" s="6" t="n"/>
      <c r="G404" s="4" t="n"/>
      <c r="H404" s="4" t="n"/>
      <c r="I404" s="4" t="n"/>
      <c r="J404" s="4" t="n"/>
      <c r="K404" s="15">
        <f>IF($A404="","",DATE(YEAR($A404),MONTH($A404),1))</f>
        <v/>
      </c>
      <c r="L404" s="13">
        <f>IF($A404="","",$A404-WEEKDAY($A404,1)+1)</f>
        <v/>
      </c>
      <c r="M404" s="14">
        <f>IF($A404="","",IF(AND($K404='السجل الشهري'!$B$4,$B404='السجل الشهري'!$B$5),ROW(),""))</f>
        <v/>
      </c>
    </row>
    <row r="405">
      <c r="A405" s="5" t="n"/>
      <c r="B405" s="4" t="n"/>
      <c r="C405" s="6" t="n"/>
      <c r="D405" s="4" t="n"/>
      <c r="E405" s="6" t="n"/>
      <c r="F405" s="6" t="n"/>
      <c r="G405" s="4" t="n"/>
      <c r="H405" s="4" t="n"/>
      <c r="I405" s="4" t="n"/>
      <c r="J405" s="4" t="n"/>
      <c r="K405" s="15">
        <f>IF($A405="","",DATE(YEAR($A405),MONTH($A405),1))</f>
        <v/>
      </c>
      <c r="L405" s="13">
        <f>IF($A405="","",$A405-WEEKDAY($A405,1)+1)</f>
        <v/>
      </c>
      <c r="M405" s="14">
        <f>IF($A405="","",IF(AND($K405='السجل الشهري'!$B$4,$B405='السجل الشهري'!$B$5),ROW(),""))</f>
        <v/>
      </c>
    </row>
    <row r="406">
      <c r="A406" s="5" t="n"/>
      <c r="B406" s="4" t="n"/>
      <c r="C406" s="6" t="n"/>
      <c r="D406" s="4" t="n"/>
      <c r="E406" s="6" t="n"/>
      <c r="F406" s="6" t="n"/>
      <c r="G406" s="4" t="n"/>
      <c r="H406" s="4" t="n"/>
      <c r="I406" s="4" t="n"/>
      <c r="J406" s="4" t="n"/>
      <c r="K406" s="15">
        <f>IF($A406="","",DATE(YEAR($A406),MONTH($A406),1))</f>
        <v/>
      </c>
      <c r="L406" s="13">
        <f>IF($A406="","",$A406-WEEKDAY($A406,1)+1)</f>
        <v/>
      </c>
      <c r="M406" s="14">
        <f>IF($A406="","",IF(AND($K406='السجل الشهري'!$B$4,$B406='السجل الشهري'!$B$5),ROW(),""))</f>
        <v/>
      </c>
    </row>
    <row r="407">
      <c r="A407" s="5" t="n"/>
      <c r="B407" s="4" t="n"/>
      <c r="C407" s="6" t="n"/>
      <c r="D407" s="4" t="n"/>
      <c r="E407" s="6" t="n"/>
      <c r="F407" s="6" t="n"/>
      <c r="G407" s="4" t="n"/>
      <c r="H407" s="4" t="n"/>
      <c r="I407" s="4" t="n"/>
      <c r="J407" s="4" t="n"/>
      <c r="K407" s="15">
        <f>IF($A407="","",DATE(YEAR($A407),MONTH($A407),1))</f>
        <v/>
      </c>
      <c r="L407" s="13">
        <f>IF($A407="","",$A407-WEEKDAY($A407,1)+1)</f>
        <v/>
      </c>
      <c r="M407" s="14">
        <f>IF($A407="","",IF(AND($K407='السجل الشهري'!$B$4,$B407='السجل الشهري'!$B$5),ROW(),""))</f>
        <v/>
      </c>
    </row>
    <row r="408">
      <c r="A408" s="5" t="n"/>
      <c r="B408" s="4" t="n"/>
      <c r="C408" s="6" t="n"/>
      <c r="D408" s="4" t="n"/>
      <c r="E408" s="6" t="n"/>
      <c r="F408" s="6" t="n"/>
      <c r="G408" s="4" t="n"/>
      <c r="H408" s="4" t="n"/>
      <c r="I408" s="4" t="n"/>
      <c r="J408" s="4" t="n"/>
      <c r="K408" s="15">
        <f>IF($A408="","",DATE(YEAR($A408),MONTH($A408),1))</f>
        <v/>
      </c>
      <c r="L408" s="13">
        <f>IF($A408="","",$A408-WEEKDAY($A408,1)+1)</f>
        <v/>
      </c>
      <c r="M408" s="14">
        <f>IF($A408="","",IF(AND($K408='السجل الشهري'!$B$4,$B408='السجل الشهري'!$B$5),ROW(),""))</f>
        <v/>
      </c>
    </row>
    <row r="409">
      <c r="A409" s="5" t="n"/>
      <c r="B409" s="4" t="n"/>
      <c r="C409" s="6" t="n"/>
      <c r="D409" s="4" t="n"/>
      <c r="E409" s="6" t="n"/>
      <c r="F409" s="6" t="n"/>
      <c r="G409" s="4" t="n"/>
      <c r="H409" s="4" t="n"/>
      <c r="I409" s="4" t="n"/>
      <c r="J409" s="4" t="n"/>
      <c r="K409" s="15">
        <f>IF($A409="","",DATE(YEAR($A409),MONTH($A409),1))</f>
        <v/>
      </c>
      <c r="L409" s="13">
        <f>IF($A409="","",$A409-WEEKDAY($A409,1)+1)</f>
        <v/>
      </c>
      <c r="M409" s="14">
        <f>IF($A409="","",IF(AND($K409='السجل الشهري'!$B$4,$B409='السجل الشهري'!$B$5),ROW(),""))</f>
        <v/>
      </c>
    </row>
    <row r="410">
      <c r="A410" s="5" t="n"/>
      <c r="B410" s="4" t="n"/>
      <c r="C410" s="6" t="n"/>
      <c r="D410" s="4" t="n"/>
      <c r="E410" s="6" t="n"/>
      <c r="F410" s="6" t="n"/>
      <c r="G410" s="4" t="n"/>
      <c r="H410" s="4" t="n"/>
      <c r="I410" s="4" t="n"/>
      <c r="J410" s="4" t="n"/>
      <c r="K410" s="15">
        <f>IF($A410="","",DATE(YEAR($A410),MONTH($A410),1))</f>
        <v/>
      </c>
      <c r="L410" s="13">
        <f>IF($A410="","",$A410-WEEKDAY($A410,1)+1)</f>
        <v/>
      </c>
      <c r="M410" s="14">
        <f>IF($A410="","",IF(AND($K410='السجل الشهري'!$B$4,$B410='السجل الشهري'!$B$5),ROW(),""))</f>
        <v/>
      </c>
    </row>
    <row r="411">
      <c r="A411" s="5" t="n"/>
      <c r="B411" s="4" t="n"/>
      <c r="C411" s="6" t="n"/>
      <c r="D411" s="4" t="n"/>
      <c r="E411" s="6" t="n"/>
      <c r="F411" s="6" t="n"/>
      <c r="G411" s="4" t="n"/>
      <c r="H411" s="4" t="n"/>
      <c r="I411" s="4" t="n"/>
      <c r="J411" s="4" t="n"/>
      <c r="K411" s="15">
        <f>IF($A411="","",DATE(YEAR($A411),MONTH($A411),1))</f>
        <v/>
      </c>
      <c r="L411" s="13">
        <f>IF($A411="","",$A411-WEEKDAY($A411,1)+1)</f>
        <v/>
      </c>
      <c r="M411" s="14">
        <f>IF($A411="","",IF(AND($K411='السجل الشهري'!$B$4,$B411='السجل الشهري'!$B$5),ROW(),""))</f>
        <v/>
      </c>
    </row>
    <row r="412">
      <c r="A412" s="5" t="n"/>
      <c r="B412" s="4" t="n"/>
      <c r="C412" s="6" t="n"/>
      <c r="D412" s="4" t="n"/>
      <c r="E412" s="6" t="n"/>
      <c r="F412" s="6" t="n"/>
      <c r="G412" s="4" t="n"/>
      <c r="H412" s="4" t="n"/>
      <c r="I412" s="4" t="n"/>
      <c r="J412" s="4" t="n"/>
      <c r="K412" s="15">
        <f>IF($A412="","",DATE(YEAR($A412),MONTH($A412),1))</f>
        <v/>
      </c>
      <c r="L412" s="13">
        <f>IF($A412="","",$A412-WEEKDAY($A412,1)+1)</f>
        <v/>
      </c>
      <c r="M412" s="14">
        <f>IF($A412="","",IF(AND($K412='السجل الشهري'!$B$4,$B412='السجل الشهري'!$B$5),ROW(),""))</f>
        <v/>
      </c>
    </row>
    <row r="413">
      <c r="A413" s="5" t="n"/>
      <c r="B413" s="4" t="n"/>
      <c r="C413" s="6" t="n"/>
      <c r="D413" s="4" t="n"/>
      <c r="E413" s="6" t="n"/>
      <c r="F413" s="6" t="n"/>
      <c r="G413" s="4" t="n"/>
      <c r="H413" s="4" t="n"/>
      <c r="I413" s="4" t="n"/>
      <c r="J413" s="4" t="n"/>
      <c r="K413" s="15">
        <f>IF($A413="","",DATE(YEAR($A413),MONTH($A413),1))</f>
        <v/>
      </c>
      <c r="L413" s="13">
        <f>IF($A413="","",$A413-WEEKDAY($A413,1)+1)</f>
        <v/>
      </c>
      <c r="M413" s="14">
        <f>IF($A413="","",IF(AND($K413='السجل الشهري'!$B$4,$B413='السجل الشهري'!$B$5),ROW(),""))</f>
        <v/>
      </c>
    </row>
    <row r="414">
      <c r="A414" s="5" t="n"/>
      <c r="B414" s="4" t="n"/>
      <c r="C414" s="6" t="n"/>
      <c r="D414" s="4" t="n"/>
      <c r="E414" s="6" t="n"/>
      <c r="F414" s="6" t="n"/>
      <c r="G414" s="4" t="n"/>
      <c r="H414" s="4" t="n"/>
      <c r="I414" s="4" t="n"/>
      <c r="J414" s="4" t="n"/>
      <c r="K414" s="15">
        <f>IF($A414="","",DATE(YEAR($A414),MONTH($A414),1))</f>
        <v/>
      </c>
      <c r="L414" s="13">
        <f>IF($A414="","",$A414-WEEKDAY($A414,1)+1)</f>
        <v/>
      </c>
      <c r="M414" s="14">
        <f>IF($A414="","",IF(AND($K414='السجل الشهري'!$B$4,$B414='السجل الشهري'!$B$5),ROW(),""))</f>
        <v/>
      </c>
    </row>
    <row r="415">
      <c r="A415" s="5" t="n"/>
      <c r="B415" s="4" t="n"/>
      <c r="C415" s="6" t="n"/>
      <c r="D415" s="4" t="n"/>
      <c r="E415" s="6" t="n"/>
      <c r="F415" s="6" t="n"/>
      <c r="G415" s="4" t="n"/>
      <c r="H415" s="4" t="n"/>
      <c r="I415" s="4" t="n"/>
      <c r="J415" s="4" t="n"/>
      <c r="K415" s="15">
        <f>IF($A415="","",DATE(YEAR($A415),MONTH($A415),1))</f>
        <v/>
      </c>
      <c r="L415" s="13">
        <f>IF($A415="","",$A415-WEEKDAY($A415,1)+1)</f>
        <v/>
      </c>
      <c r="M415" s="14">
        <f>IF($A415="","",IF(AND($K415='السجل الشهري'!$B$4,$B415='السجل الشهري'!$B$5),ROW(),""))</f>
        <v/>
      </c>
    </row>
    <row r="416">
      <c r="A416" s="5" t="n"/>
      <c r="B416" s="4" t="n"/>
      <c r="C416" s="6" t="n"/>
      <c r="D416" s="4" t="n"/>
      <c r="E416" s="6" t="n"/>
      <c r="F416" s="6" t="n"/>
      <c r="G416" s="4" t="n"/>
      <c r="H416" s="4" t="n"/>
      <c r="I416" s="4" t="n"/>
      <c r="J416" s="4" t="n"/>
      <c r="K416" s="15">
        <f>IF($A416="","",DATE(YEAR($A416),MONTH($A416),1))</f>
        <v/>
      </c>
      <c r="L416" s="13">
        <f>IF($A416="","",$A416-WEEKDAY($A416,1)+1)</f>
        <v/>
      </c>
      <c r="M416" s="14">
        <f>IF($A416="","",IF(AND($K416='السجل الشهري'!$B$4,$B416='السجل الشهري'!$B$5),ROW(),""))</f>
        <v/>
      </c>
    </row>
    <row r="417">
      <c r="A417" s="5" t="n"/>
      <c r="B417" s="4" t="n"/>
      <c r="C417" s="6" t="n"/>
      <c r="D417" s="4" t="n"/>
      <c r="E417" s="6" t="n"/>
      <c r="F417" s="6" t="n"/>
      <c r="G417" s="4" t="n"/>
      <c r="H417" s="4" t="n"/>
      <c r="I417" s="4" t="n"/>
      <c r="J417" s="4" t="n"/>
      <c r="K417" s="15">
        <f>IF($A417="","",DATE(YEAR($A417),MONTH($A417),1))</f>
        <v/>
      </c>
      <c r="L417" s="13">
        <f>IF($A417="","",$A417-WEEKDAY($A417,1)+1)</f>
        <v/>
      </c>
      <c r="M417" s="14">
        <f>IF($A417="","",IF(AND($K417='السجل الشهري'!$B$4,$B417='السجل الشهري'!$B$5),ROW(),""))</f>
        <v/>
      </c>
    </row>
    <row r="418">
      <c r="A418" s="5" t="n"/>
      <c r="B418" s="4" t="n"/>
      <c r="C418" s="6" t="n"/>
      <c r="D418" s="4" t="n"/>
      <c r="E418" s="6" t="n"/>
      <c r="F418" s="6" t="n"/>
      <c r="G418" s="4" t="n"/>
      <c r="H418" s="4" t="n"/>
      <c r="I418" s="4" t="n"/>
      <c r="J418" s="4" t="n"/>
      <c r="K418" s="15">
        <f>IF($A418="","",DATE(YEAR($A418),MONTH($A418),1))</f>
        <v/>
      </c>
      <c r="L418" s="13">
        <f>IF($A418="","",$A418-WEEKDAY($A418,1)+1)</f>
        <v/>
      </c>
      <c r="M418" s="14">
        <f>IF($A418="","",IF(AND($K418='السجل الشهري'!$B$4,$B418='السجل الشهري'!$B$5),ROW(),""))</f>
        <v/>
      </c>
    </row>
    <row r="419">
      <c r="A419" s="5" t="n"/>
      <c r="B419" s="4" t="n"/>
      <c r="C419" s="6" t="n"/>
      <c r="D419" s="4" t="n"/>
      <c r="E419" s="6" t="n"/>
      <c r="F419" s="6" t="n"/>
      <c r="G419" s="4" t="n"/>
      <c r="H419" s="4" t="n"/>
      <c r="I419" s="4" t="n"/>
      <c r="J419" s="4" t="n"/>
      <c r="K419" s="15">
        <f>IF($A419="","",DATE(YEAR($A419),MONTH($A419),1))</f>
        <v/>
      </c>
      <c r="L419" s="13">
        <f>IF($A419="","",$A419-WEEKDAY($A419,1)+1)</f>
        <v/>
      </c>
      <c r="M419" s="14">
        <f>IF($A419="","",IF(AND($K419='السجل الشهري'!$B$4,$B419='السجل الشهري'!$B$5),ROW(),""))</f>
        <v/>
      </c>
    </row>
    <row r="420">
      <c r="A420" s="5" t="n"/>
      <c r="B420" s="4" t="n"/>
      <c r="C420" s="6" t="n"/>
      <c r="D420" s="4" t="n"/>
      <c r="E420" s="6" t="n"/>
      <c r="F420" s="6" t="n"/>
      <c r="G420" s="4" t="n"/>
      <c r="H420" s="4" t="n"/>
      <c r="I420" s="4" t="n"/>
      <c r="J420" s="4" t="n"/>
      <c r="K420" s="15">
        <f>IF($A420="","",DATE(YEAR($A420),MONTH($A420),1))</f>
        <v/>
      </c>
      <c r="L420" s="13">
        <f>IF($A420="","",$A420-WEEKDAY($A420,1)+1)</f>
        <v/>
      </c>
      <c r="M420" s="14">
        <f>IF($A420="","",IF(AND($K420='السجل الشهري'!$B$4,$B420='السجل الشهري'!$B$5),ROW(),""))</f>
        <v/>
      </c>
    </row>
    <row r="421">
      <c r="A421" s="5" t="n"/>
      <c r="B421" s="4" t="n"/>
      <c r="C421" s="6" t="n"/>
      <c r="D421" s="4" t="n"/>
      <c r="E421" s="6" t="n"/>
      <c r="F421" s="6" t="n"/>
      <c r="G421" s="4" t="n"/>
      <c r="H421" s="4" t="n"/>
      <c r="I421" s="4" t="n"/>
      <c r="J421" s="4" t="n"/>
      <c r="K421" s="15">
        <f>IF($A421="","",DATE(YEAR($A421),MONTH($A421),1))</f>
        <v/>
      </c>
      <c r="L421" s="13">
        <f>IF($A421="","",$A421-WEEKDAY($A421,1)+1)</f>
        <v/>
      </c>
      <c r="M421" s="14">
        <f>IF($A421="","",IF(AND($K421='السجل الشهري'!$B$4,$B421='السجل الشهري'!$B$5),ROW(),""))</f>
        <v/>
      </c>
    </row>
    <row r="422">
      <c r="A422" s="5" t="n"/>
      <c r="B422" s="4" t="n"/>
      <c r="C422" s="6" t="n"/>
      <c r="D422" s="4" t="n"/>
      <c r="E422" s="6" t="n"/>
      <c r="F422" s="6" t="n"/>
      <c r="G422" s="4" t="n"/>
      <c r="H422" s="4" t="n"/>
      <c r="I422" s="4" t="n"/>
      <c r="J422" s="4" t="n"/>
      <c r="K422" s="15">
        <f>IF($A422="","",DATE(YEAR($A422),MONTH($A422),1))</f>
        <v/>
      </c>
      <c r="L422" s="13">
        <f>IF($A422="","",$A422-WEEKDAY($A422,1)+1)</f>
        <v/>
      </c>
      <c r="M422" s="14">
        <f>IF($A422="","",IF(AND($K422='السجل الشهري'!$B$4,$B422='السجل الشهري'!$B$5),ROW(),""))</f>
        <v/>
      </c>
    </row>
    <row r="423">
      <c r="A423" s="5" t="n"/>
      <c r="B423" s="4" t="n"/>
      <c r="C423" s="6" t="n"/>
      <c r="D423" s="4" t="n"/>
      <c r="E423" s="6" t="n"/>
      <c r="F423" s="6" t="n"/>
      <c r="G423" s="4" t="n"/>
      <c r="H423" s="4" t="n"/>
      <c r="I423" s="4" t="n"/>
      <c r="J423" s="4" t="n"/>
      <c r="K423" s="15">
        <f>IF($A423="","",DATE(YEAR($A423),MONTH($A423),1))</f>
        <v/>
      </c>
      <c r="L423" s="13">
        <f>IF($A423="","",$A423-WEEKDAY($A423,1)+1)</f>
        <v/>
      </c>
      <c r="M423" s="14">
        <f>IF($A423="","",IF(AND($K423='السجل الشهري'!$B$4,$B423='السجل الشهري'!$B$5),ROW(),""))</f>
        <v/>
      </c>
    </row>
    <row r="424">
      <c r="A424" s="5" t="n"/>
      <c r="B424" s="4" t="n"/>
      <c r="C424" s="6" t="n"/>
      <c r="D424" s="4" t="n"/>
      <c r="E424" s="6" t="n"/>
      <c r="F424" s="6" t="n"/>
      <c r="G424" s="4" t="n"/>
      <c r="H424" s="4" t="n"/>
      <c r="I424" s="4" t="n"/>
      <c r="J424" s="4" t="n"/>
      <c r="K424" s="15">
        <f>IF($A424="","",DATE(YEAR($A424),MONTH($A424),1))</f>
        <v/>
      </c>
      <c r="L424" s="13">
        <f>IF($A424="","",$A424-WEEKDAY($A424,1)+1)</f>
        <v/>
      </c>
      <c r="M424" s="14">
        <f>IF($A424="","",IF(AND($K424='السجل الشهري'!$B$4,$B424='السجل الشهري'!$B$5),ROW(),""))</f>
        <v/>
      </c>
    </row>
    <row r="425">
      <c r="A425" s="5" t="n"/>
      <c r="B425" s="4" t="n"/>
      <c r="C425" s="6" t="n"/>
      <c r="D425" s="4" t="n"/>
      <c r="E425" s="6" t="n"/>
      <c r="F425" s="6" t="n"/>
      <c r="G425" s="4" t="n"/>
      <c r="H425" s="4" t="n"/>
      <c r="I425" s="4" t="n"/>
      <c r="J425" s="4" t="n"/>
      <c r="K425" s="15">
        <f>IF($A425="","",DATE(YEAR($A425),MONTH($A425),1))</f>
        <v/>
      </c>
      <c r="L425" s="13">
        <f>IF($A425="","",$A425-WEEKDAY($A425,1)+1)</f>
        <v/>
      </c>
      <c r="M425" s="14">
        <f>IF($A425="","",IF(AND($K425='السجل الشهري'!$B$4,$B425='السجل الشهري'!$B$5),ROW(),""))</f>
        <v/>
      </c>
    </row>
    <row r="426">
      <c r="A426" s="5" t="n"/>
      <c r="B426" s="4" t="n"/>
      <c r="C426" s="6" t="n"/>
      <c r="D426" s="4" t="n"/>
      <c r="E426" s="6" t="n"/>
      <c r="F426" s="6" t="n"/>
      <c r="G426" s="4" t="n"/>
      <c r="H426" s="4" t="n"/>
      <c r="I426" s="4" t="n"/>
      <c r="J426" s="4" t="n"/>
      <c r="K426" s="15">
        <f>IF($A426="","",DATE(YEAR($A426),MONTH($A426),1))</f>
        <v/>
      </c>
      <c r="L426" s="13">
        <f>IF($A426="","",$A426-WEEKDAY($A426,1)+1)</f>
        <v/>
      </c>
      <c r="M426" s="14">
        <f>IF($A426="","",IF(AND($K426='السجل الشهري'!$B$4,$B426='السجل الشهري'!$B$5),ROW(),""))</f>
        <v/>
      </c>
    </row>
    <row r="427">
      <c r="A427" s="5" t="n"/>
      <c r="B427" s="4" t="n"/>
      <c r="C427" s="6" t="n"/>
      <c r="D427" s="4" t="n"/>
      <c r="E427" s="6" t="n"/>
      <c r="F427" s="6" t="n"/>
      <c r="G427" s="4" t="n"/>
      <c r="H427" s="4" t="n"/>
      <c r="I427" s="4" t="n"/>
      <c r="J427" s="4" t="n"/>
      <c r="K427" s="15">
        <f>IF($A427="","",DATE(YEAR($A427),MONTH($A427),1))</f>
        <v/>
      </c>
      <c r="L427" s="13">
        <f>IF($A427="","",$A427-WEEKDAY($A427,1)+1)</f>
        <v/>
      </c>
      <c r="M427" s="14">
        <f>IF($A427="","",IF(AND($K427='السجل الشهري'!$B$4,$B427='السجل الشهري'!$B$5),ROW(),""))</f>
        <v/>
      </c>
    </row>
    <row r="428">
      <c r="A428" s="5" t="n"/>
      <c r="B428" s="4" t="n"/>
      <c r="C428" s="6" t="n"/>
      <c r="D428" s="4" t="n"/>
      <c r="E428" s="6" t="n"/>
      <c r="F428" s="6" t="n"/>
      <c r="G428" s="4" t="n"/>
      <c r="H428" s="4" t="n"/>
      <c r="I428" s="4" t="n"/>
      <c r="J428" s="4" t="n"/>
      <c r="K428" s="15">
        <f>IF($A428="","",DATE(YEAR($A428),MONTH($A428),1))</f>
        <v/>
      </c>
      <c r="L428" s="13">
        <f>IF($A428="","",$A428-WEEKDAY($A428,1)+1)</f>
        <v/>
      </c>
      <c r="M428" s="14">
        <f>IF($A428="","",IF(AND($K428='السجل الشهري'!$B$4,$B428='السجل الشهري'!$B$5),ROW(),""))</f>
        <v/>
      </c>
    </row>
    <row r="429">
      <c r="A429" s="5" t="n"/>
      <c r="B429" s="4" t="n"/>
      <c r="C429" s="6" t="n"/>
      <c r="D429" s="4" t="n"/>
      <c r="E429" s="6" t="n"/>
      <c r="F429" s="6" t="n"/>
      <c r="G429" s="4" t="n"/>
      <c r="H429" s="4" t="n"/>
      <c r="I429" s="4" t="n"/>
      <c r="J429" s="4" t="n"/>
      <c r="K429" s="15">
        <f>IF($A429="","",DATE(YEAR($A429),MONTH($A429),1))</f>
        <v/>
      </c>
      <c r="L429" s="13">
        <f>IF($A429="","",$A429-WEEKDAY($A429,1)+1)</f>
        <v/>
      </c>
      <c r="M429" s="14">
        <f>IF($A429="","",IF(AND($K429='السجل الشهري'!$B$4,$B429='السجل الشهري'!$B$5),ROW(),""))</f>
        <v/>
      </c>
    </row>
    <row r="430">
      <c r="A430" s="5" t="n"/>
      <c r="B430" s="4" t="n"/>
      <c r="C430" s="6" t="n"/>
      <c r="D430" s="4" t="n"/>
      <c r="E430" s="6" t="n"/>
      <c r="F430" s="6" t="n"/>
      <c r="G430" s="4" t="n"/>
      <c r="H430" s="4" t="n"/>
      <c r="I430" s="4" t="n"/>
      <c r="J430" s="4" t="n"/>
      <c r="K430" s="15">
        <f>IF($A430="","",DATE(YEAR($A430),MONTH($A430),1))</f>
        <v/>
      </c>
      <c r="L430" s="13">
        <f>IF($A430="","",$A430-WEEKDAY($A430,1)+1)</f>
        <v/>
      </c>
      <c r="M430" s="14">
        <f>IF($A430="","",IF(AND($K430='السجل الشهري'!$B$4,$B430='السجل الشهري'!$B$5),ROW(),""))</f>
        <v/>
      </c>
    </row>
    <row r="431">
      <c r="A431" s="5" t="n"/>
      <c r="B431" s="4" t="n"/>
      <c r="C431" s="6" t="n"/>
      <c r="D431" s="4" t="n"/>
      <c r="E431" s="6" t="n"/>
      <c r="F431" s="6" t="n"/>
      <c r="G431" s="4" t="n"/>
      <c r="H431" s="4" t="n"/>
      <c r="I431" s="4" t="n"/>
      <c r="J431" s="4" t="n"/>
      <c r="K431" s="15">
        <f>IF($A431="","",DATE(YEAR($A431),MONTH($A431),1))</f>
        <v/>
      </c>
      <c r="L431" s="13">
        <f>IF($A431="","",$A431-WEEKDAY($A431,1)+1)</f>
        <v/>
      </c>
      <c r="M431" s="14">
        <f>IF($A431="","",IF(AND($K431='السجل الشهري'!$B$4,$B431='السجل الشهري'!$B$5),ROW(),""))</f>
        <v/>
      </c>
    </row>
    <row r="432">
      <c r="A432" s="5" t="n"/>
      <c r="B432" s="4" t="n"/>
      <c r="C432" s="6" t="n"/>
      <c r="D432" s="4" t="n"/>
      <c r="E432" s="6" t="n"/>
      <c r="F432" s="6" t="n"/>
      <c r="G432" s="4" t="n"/>
      <c r="H432" s="4" t="n"/>
      <c r="I432" s="4" t="n"/>
      <c r="J432" s="4" t="n"/>
      <c r="K432" s="15">
        <f>IF($A432="","",DATE(YEAR($A432),MONTH($A432),1))</f>
        <v/>
      </c>
      <c r="L432" s="13">
        <f>IF($A432="","",$A432-WEEKDAY($A432,1)+1)</f>
        <v/>
      </c>
      <c r="M432" s="14">
        <f>IF($A432="","",IF(AND($K432='السجل الشهري'!$B$4,$B432='السجل الشهري'!$B$5),ROW(),""))</f>
        <v/>
      </c>
    </row>
    <row r="433">
      <c r="A433" s="5" t="n"/>
      <c r="B433" s="4" t="n"/>
      <c r="C433" s="6" t="n"/>
      <c r="D433" s="4" t="n"/>
      <c r="E433" s="6" t="n"/>
      <c r="F433" s="6" t="n"/>
      <c r="G433" s="4" t="n"/>
      <c r="H433" s="4" t="n"/>
      <c r="I433" s="4" t="n"/>
      <c r="J433" s="4" t="n"/>
      <c r="K433" s="15">
        <f>IF($A433="","",DATE(YEAR($A433),MONTH($A433),1))</f>
        <v/>
      </c>
      <c r="L433" s="13">
        <f>IF($A433="","",$A433-WEEKDAY($A433,1)+1)</f>
        <v/>
      </c>
      <c r="M433" s="14">
        <f>IF($A433="","",IF(AND($K433='السجل الشهري'!$B$4,$B433='السجل الشهري'!$B$5),ROW(),""))</f>
        <v/>
      </c>
    </row>
    <row r="434">
      <c r="A434" s="5" t="n"/>
      <c r="B434" s="4" t="n"/>
      <c r="C434" s="6" t="n"/>
      <c r="D434" s="4" t="n"/>
      <c r="E434" s="6" t="n"/>
      <c r="F434" s="6" t="n"/>
      <c r="G434" s="4" t="n"/>
      <c r="H434" s="4" t="n"/>
      <c r="I434" s="4" t="n"/>
      <c r="J434" s="4" t="n"/>
      <c r="K434" s="15">
        <f>IF($A434="","",DATE(YEAR($A434),MONTH($A434),1))</f>
        <v/>
      </c>
      <c r="L434" s="13">
        <f>IF($A434="","",$A434-WEEKDAY($A434,1)+1)</f>
        <v/>
      </c>
      <c r="M434" s="14">
        <f>IF($A434="","",IF(AND($K434='السجل الشهري'!$B$4,$B434='السجل الشهري'!$B$5),ROW(),""))</f>
        <v/>
      </c>
    </row>
    <row r="435">
      <c r="A435" s="5" t="n"/>
      <c r="B435" s="4" t="n"/>
      <c r="C435" s="6" t="n"/>
      <c r="D435" s="4" t="n"/>
      <c r="E435" s="6" t="n"/>
      <c r="F435" s="6" t="n"/>
      <c r="G435" s="4" t="n"/>
      <c r="H435" s="4" t="n"/>
      <c r="I435" s="4" t="n"/>
      <c r="J435" s="4" t="n"/>
      <c r="K435" s="15">
        <f>IF($A435="","",DATE(YEAR($A435),MONTH($A435),1))</f>
        <v/>
      </c>
      <c r="L435" s="13">
        <f>IF($A435="","",$A435-WEEKDAY($A435,1)+1)</f>
        <v/>
      </c>
      <c r="M435" s="14">
        <f>IF($A435="","",IF(AND($K435='السجل الشهري'!$B$4,$B435='السجل الشهري'!$B$5),ROW(),""))</f>
        <v/>
      </c>
    </row>
    <row r="436">
      <c r="A436" s="5" t="n"/>
      <c r="B436" s="4" t="n"/>
      <c r="C436" s="6" t="n"/>
      <c r="D436" s="4" t="n"/>
      <c r="E436" s="6" t="n"/>
      <c r="F436" s="6" t="n"/>
      <c r="G436" s="4" t="n"/>
      <c r="H436" s="4" t="n"/>
      <c r="I436" s="4" t="n"/>
      <c r="J436" s="4" t="n"/>
      <c r="K436" s="15">
        <f>IF($A436="","",DATE(YEAR($A436),MONTH($A436),1))</f>
        <v/>
      </c>
      <c r="L436" s="13">
        <f>IF($A436="","",$A436-WEEKDAY($A436,1)+1)</f>
        <v/>
      </c>
      <c r="M436" s="14">
        <f>IF($A436="","",IF(AND($K436='السجل الشهري'!$B$4,$B436='السجل الشهري'!$B$5),ROW(),""))</f>
        <v/>
      </c>
    </row>
    <row r="437">
      <c r="A437" s="5" t="n"/>
      <c r="B437" s="4" t="n"/>
      <c r="C437" s="6" t="n"/>
      <c r="D437" s="4" t="n"/>
      <c r="E437" s="6" t="n"/>
      <c r="F437" s="6" t="n"/>
      <c r="G437" s="4" t="n"/>
      <c r="H437" s="4" t="n"/>
      <c r="I437" s="4" t="n"/>
      <c r="J437" s="4" t="n"/>
      <c r="K437" s="15">
        <f>IF($A437="","",DATE(YEAR($A437),MONTH($A437),1))</f>
        <v/>
      </c>
      <c r="L437" s="13">
        <f>IF($A437="","",$A437-WEEKDAY($A437,1)+1)</f>
        <v/>
      </c>
      <c r="M437" s="14">
        <f>IF($A437="","",IF(AND($K437='السجل الشهري'!$B$4,$B437='السجل الشهري'!$B$5),ROW(),""))</f>
        <v/>
      </c>
    </row>
    <row r="438">
      <c r="A438" s="5" t="n"/>
      <c r="B438" s="4" t="n"/>
      <c r="C438" s="6" t="n"/>
      <c r="D438" s="4" t="n"/>
      <c r="E438" s="6" t="n"/>
      <c r="F438" s="6" t="n"/>
      <c r="G438" s="4" t="n"/>
      <c r="H438" s="4" t="n"/>
      <c r="I438" s="4" t="n"/>
      <c r="J438" s="4" t="n"/>
      <c r="K438" s="15">
        <f>IF($A438="","",DATE(YEAR($A438),MONTH($A438),1))</f>
        <v/>
      </c>
      <c r="L438" s="13">
        <f>IF($A438="","",$A438-WEEKDAY($A438,1)+1)</f>
        <v/>
      </c>
      <c r="M438" s="14">
        <f>IF($A438="","",IF(AND($K438='السجل الشهري'!$B$4,$B438='السجل الشهري'!$B$5),ROW(),""))</f>
        <v/>
      </c>
    </row>
    <row r="439">
      <c r="A439" s="5" t="n"/>
      <c r="B439" s="4" t="n"/>
      <c r="C439" s="6" t="n"/>
      <c r="D439" s="4" t="n"/>
      <c r="E439" s="6" t="n"/>
      <c r="F439" s="6" t="n"/>
      <c r="G439" s="4" t="n"/>
      <c r="H439" s="4" t="n"/>
      <c r="I439" s="4" t="n"/>
      <c r="J439" s="4" t="n"/>
      <c r="K439" s="15">
        <f>IF($A439="","",DATE(YEAR($A439),MONTH($A439),1))</f>
        <v/>
      </c>
      <c r="L439" s="13">
        <f>IF($A439="","",$A439-WEEKDAY($A439,1)+1)</f>
        <v/>
      </c>
      <c r="M439" s="14">
        <f>IF($A439="","",IF(AND($K439='السجل الشهري'!$B$4,$B439='السجل الشهري'!$B$5),ROW(),""))</f>
        <v/>
      </c>
    </row>
    <row r="440">
      <c r="A440" s="5" t="n"/>
      <c r="B440" s="4" t="n"/>
      <c r="C440" s="6" t="n"/>
      <c r="D440" s="4" t="n"/>
      <c r="E440" s="6" t="n"/>
      <c r="F440" s="6" t="n"/>
      <c r="G440" s="4" t="n"/>
      <c r="H440" s="4" t="n"/>
      <c r="I440" s="4" t="n"/>
      <c r="J440" s="4" t="n"/>
      <c r="K440" s="15">
        <f>IF($A440="","",DATE(YEAR($A440),MONTH($A440),1))</f>
        <v/>
      </c>
      <c r="L440" s="13">
        <f>IF($A440="","",$A440-WEEKDAY($A440,1)+1)</f>
        <v/>
      </c>
      <c r="M440" s="14">
        <f>IF($A440="","",IF(AND($K440='السجل الشهري'!$B$4,$B440='السجل الشهري'!$B$5),ROW(),""))</f>
        <v/>
      </c>
    </row>
    <row r="441">
      <c r="A441" s="5" t="n"/>
      <c r="B441" s="4" t="n"/>
      <c r="C441" s="6" t="n"/>
      <c r="D441" s="4" t="n"/>
      <c r="E441" s="6" t="n"/>
      <c r="F441" s="6" t="n"/>
      <c r="G441" s="4" t="n"/>
      <c r="H441" s="4" t="n"/>
      <c r="I441" s="4" t="n"/>
      <c r="J441" s="4" t="n"/>
      <c r="K441" s="15">
        <f>IF($A441="","",DATE(YEAR($A441),MONTH($A441),1))</f>
        <v/>
      </c>
      <c r="L441" s="13">
        <f>IF($A441="","",$A441-WEEKDAY($A441,1)+1)</f>
        <v/>
      </c>
      <c r="M441" s="14">
        <f>IF($A441="","",IF(AND($K441='السجل الشهري'!$B$4,$B441='السجل الشهري'!$B$5),ROW(),""))</f>
        <v/>
      </c>
    </row>
    <row r="442">
      <c r="A442" s="5" t="n"/>
      <c r="B442" s="4" t="n"/>
      <c r="C442" s="6" t="n"/>
      <c r="D442" s="4" t="n"/>
      <c r="E442" s="6" t="n"/>
      <c r="F442" s="6" t="n"/>
      <c r="G442" s="4" t="n"/>
      <c r="H442" s="4" t="n"/>
      <c r="I442" s="4" t="n"/>
      <c r="J442" s="4" t="n"/>
      <c r="K442" s="15">
        <f>IF($A442="","",DATE(YEAR($A442),MONTH($A442),1))</f>
        <v/>
      </c>
      <c r="L442" s="13">
        <f>IF($A442="","",$A442-WEEKDAY($A442,1)+1)</f>
        <v/>
      </c>
      <c r="M442" s="14">
        <f>IF($A442="","",IF(AND($K442='السجل الشهري'!$B$4,$B442='السجل الشهري'!$B$5),ROW(),""))</f>
        <v/>
      </c>
    </row>
    <row r="443">
      <c r="A443" s="5" t="n"/>
      <c r="B443" s="4" t="n"/>
      <c r="C443" s="6" t="n"/>
      <c r="D443" s="4" t="n"/>
      <c r="E443" s="6" t="n"/>
      <c r="F443" s="6" t="n"/>
      <c r="G443" s="4" t="n"/>
      <c r="H443" s="4" t="n"/>
      <c r="I443" s="4" t="n"/>
      <c r="J443" s="4" t="n"/>
      <c r="K443" s="15">
        <f>IF($A443="","",DATE(YEAR($A443),MONTH($A443),1))</f>
        <v/>
      </c>
      <c r="L443" s="13">
        <f>IF($A443="","",$A443-WEEKDAY($A443,1)+1)</f>
        <v/>
      </c>
      <c r="M443" s="14">
        <f>IF($A443="","",IF(AND($K443='السجل الشهري'!$B$4,$B443='السجل الشهري'!$B$5),ROW(),""))</f>
        <v/>
      </c>
    </row>
    <row r="444">
      <c r="A444" s="5" t="n"/>
      <c r="B444" s="4" t="n"/>
      <c r="C444" s="6" t="n"/>
      <c r="D444" s="4" t="n"/>
      <c r="E444" s="6" t="n"/>
      <c r="F444" s="6" t="n"/>
      <c r="G444" s="4" t="n"/>
      <c r="H444" s="4" t="n"/>
      <c r="I444" s="4" t="n"/>
      <c r="J444" s="4" t="n"/>
      <c r="K444" s="15">
        <f>IF($A444="","",DATE(YEAR($A444),MONTH($A444),1))</f>
        <v/>
      </c>
      <c r="L444" s="13">
        <f>IF($A444="","",$A444-WEEKDAY($A444,1)+1)</f>
        <v/>
      </c>
      <c r="M444" s="14">
        <f>IF($A444="","",IF(AND($K444='السجل الشهري'!$B$4,$B444='السجل الشهري'!$B$5),ROW(),""))</f>
        <v/>
      </c>
    </row>
    <row r="445">
      <c r="A445" s="5" t="n"/>
      <c r="B445" s="4" t="n"/>
      <c r="C445" s="6" t="n"/>
      <c r="D445" s="4" t="n"/>
      <c r="E445" s="6" t="n"/>
      <c r="F445" s="6" t="n"/>
      <c r="G445" s="4" t="n"/>
      <c r="H445" s="4" t="n"/>
      <c r="I445" s="4" t="n"/>
      <c r="J445" s="4" t="n"/>
      <c r="K445" s="15">
        <f>IF($A445="","",DATE(YEAR($A445),MONTH($A445),1))</f>
        <v/>
      </c>
      <c r="L445" s="13">
        <f>IF($A445="","",$A445-WEEKDAY($A445,1)+1)</f>
        <v/>
      </c>
      <c r="M445" s="14">
        <f>IF($A445="","",IF(AND($K445='السجل الشهري'!$B$4,$B445='السجل الشهري'!$B$5),ROW(),""))</f>
        <v/>
      </c>
    </row>
    <row r="446">
      <c r="A446" s="5" t="n"/>
      <c r="B446" s="4" t="n"/>
      <c r="C446" s="6" t="n"/>
      <c r="D446" s="4" t="n"/>
      <c r="E446" s="6" t="n"/>
      <c r="F446" s="6" t="n"/>
      <c r="G446" s="4" t="n"/>
      <c r="H446" s="4" t="n"/>
      <c r="I446" s="4" t="n"/>
      <c r="J446" s="4" t="n"/>
      <c r="K446" s="15">
        <f>IF($A446="","",DATE(YEAR($A446),MONTH($A446),1))</f>
        <v/>
      </c>
      <c r="L446" s="13">
        <f>IF($A446="","",$A446-WEEKDAY($A446,1)+1)</f>
        <v/>
      </c>
      <c r="M446" s="14">
        <f>IF($A446="","",IF(AND($K446='السجل الشهري'!$B$4,$B446='السجل الشهري'!$B$5),ROW(),""))</f>
        <v/>
      </c>
    </row>
    <row r="447">
      <c r="A447" s="5" t="n"/>
      <c r="B447" s="4" t="n"/>
      <c r="C447" s="6" t="n"/>
      <c r="D447" s="4" t="n"/>
      <c r="E447" s="6" t="n"/>
      <c r="F447" s="6" t="n"/>
      <c r="G447" s="4" t="n"/>
      <c r="H447" s="4" t="n"/>
      <c r="I447" s="4" t="n"/>
      <c r="J447" s="4" t="n"/>
      <c r="K447" s="15">
        <f>IF($A447="","",DATE(YEAR($A447),MONTH($A447),1))</f>
        <v/>
      </c>
      <c r="L447" s="13">
        <f>IF($A447="","",$A447-WEEKDAY($A447,1)+1)</f>
        <v/>
      </c>
      <c r="M447" s="14">
        <f>IF($A447="","",IF(AND($K447='السجل الشهري'!$B$4,$B447='السجل الشهري'!$B$5),ROW(),""))</f>
        <v/>
      </c>
    </row>
    <row r="448">
      <c r="A448" s="5" t="n"/>
      <c r="B448" s="4" t="n"/>
      <c r="C448" s="6" t="n"/>
      <c r="D448" s="4" t="n"/>
      <c r="E448" s="6" t="n"/>
      <c r="F448" s="6" t="n"/>
      <c r="G448" s="4" t="n"/>
      <c r="H448" s="4" t="n"/>
      <c r="I448" s="4" t="n"/>
      <c r="J448" s="4" t="n"/>
      <c r="K448" s="15">
        <f>IF($A448="","",DATE(YEAR($A448),MONTH($A448),1))</f>
        <v/>
      </c>
      <c r="L448" s="13">
        <f>IF($A448="","",$A448-WEEKDAY($A448,1)+1)</f>
        <v/>
      </c>
      <c r="M448" s="14">
        <f>IF($A448="","",IF(AND($K448='السجل الشهري'!$B$4,$B448='السجل الشهري'!$B$5),ROW(),""))</f>
        <v/>
      </c>
    </row>
    <row r="449">
      <c r="A449" s="5" t="n"/>
      <c r="B449" s="4" t="n"/>
      <c r="C449" s="6" t="n"/>
      <c r="D449" s="4" t="n"/>
      <c r="E449" s="6" t="n"/>
      <c r="F449" s="6" t="n"/>
      <c r="G449" s="4" t="n"/>
      <c r="H449" s="4" t="n"/>
      <c r="I449" s="4" t="n"/>
      <c r="J449" s="4" t="n"/>
      <c r="K449" s="15">
        <f>IF($A449="","",DATE(YEAR($A449),MONTH($A449),1))</f>
        <v/>
      </c>
      <c r="L449" s="13">
        <f>IF($A449="","",$A449-WEEKDAY($A449,1)+1)</f>
        <v/>
      </c>
      <c r="M449" s="14">
        <f>IF($A449="","",IF(AND($K449='السجل الشهري'!$B$4,$B449='السجل الشهري'!$B$5),ROW(),""))</f>
        <v/>
      </c>
    </row>
    <row r="450">
      <c r="A450" s="5" t="n"/>
      <c r="B450" s="4" t="n"/>
      <c r="C450" s="6" t="n"/>
      <c r="D450" s="4" t="n"/>
      <c r="E450" s="6" t="n"/>
      <c r="F450" s="6" t="n"/>
      <c r="G450" s="4" t="n"/>
      <c r="H450" s="4" t="n"/>
      <c r="I450" s="4" t="n"/>
      <c r="J450" s="4" t="n"/>
      <c r="K450" s="15">
        <f>IF($A450="","",DATE(YEAR($A450),MONTH($A450),1))</f>
        <v/>
      </c>
      <c r="L450" s="13">
        <f>IF($A450="","",$A450-WEEKDAY($A450,1)+1)</f>
        <v/>
      </c>
      <c r="M450" s="14">
        <f>IF($A450="","",IF(AND($K450='السجل الشهري'!$B$4,$B450='السجل الشهري'!$B$5),ROW(),""))</f>
        <v/>
      </c>
    </row>
    <row r="451">
      <c r="A451" s="5" t="n"/>
      <c r="B451" s="4" t="n"/>
      <c r="C451" s="6" t="n"/>
      <c r="D451" s="4" t="n"/>
      <c r="E451" s="6" t="n"/>
      <c r="F451" s="6" t="n"/>
      <c r="G451" s="4" t="n"/>
      <c r="H451" s="4" t="n"/>
      <c r="I451" s="4" t="n"/>
      <c r="J451" s="4" t="n"/>
      <c r="K451" s="15">
        <f>IF($A451="","",DATE(YEAR($A451),MONTH($A451),1))</f>
        <v/>
      </c>
      <c r="L451" s="13">
        <f>IF($A451="","",$A451-WEEKDAY($A451,1)+1)</f>
        <v/>
      </c>
      <c r="M451" s="14">
        <f>IF($A451="","",IF(AND($K451='السجل الشهري'!$B$4,$B451='السجل الشهري'!$B$5),ROW(),""))</f>
        <v/>
      </c>
    </row>
    <row r="452">
      <c r="A452" s="5" t="n"/>
      <c r="B452" s="4" t="n"/>
      <c r="C452" s="6" t="n"/>
      <c r="D452" s="4" t="n"/>
      <c r="E452" s="6" t="n"/>
      <c r="F452" s="6" t="n"/>
      <c r="G452" s="4" t="n"/>
      <c r="H452" s="4" t="n"/>
      <c r="I452" s="4" t="n"/>
      <c r="J452" s="4" t="n"/>
      <c r="K452" s="15">
        <f>IF($A452="","",DATE(YEAR($A452),MONTH($A452),1))</f>
        <v/>
      </c>
      <c r="L452" s="13">
        <f>IF($A452="","",$A452-WEEKDAY($A452,1)+1)</f>
        <v/>
      </c>
      <c r="M452" s="14">
        <f>IF($A452="","",IF(AND($K452='السجل الشهري'!$B$4,$B452='السجل الشهري'!$B$5),ROW(),""))</f>
        <v/>
      </c>
    </row>
    <row r="453">
      <c r="A453" s="5" t="n"/>
      <c r="B453" s="4" t="n"/>
      <c r="C453" s="6" t="n"/>
      <c r="D453" s="4" t="n"/>
      <c r="E453" s="6" t="n"/>
      <c r="F453" s="6" t="n"/>
      <c r="G453" s="4" t="n"/>
      <c r="H453" s="4" t="n"/>
      <c r="I453" s="4" t="n"/>
      <c r="J453" s="4" t="n"/>
      <c r="K453" s="15">
        <f>IF($A453="","",DATE(YEAR($A453),MONTH($A453),1))</f>
        <v/>
      </c>
      <c r="L453" s="13">
        <f>IF($A453="","",$A453-WEEKDAY($A453,1)+1)</f>
        <v/>
      </c>
      <c r="M453" s="14">
        <f>IF($A453="","",IF(AND($K453='السجل الشهري'!$B$4,$B453='السجل الشهري'!$B$5),ROW(),""))</f>
        <v/>
      </c>
    </row>
    <row r="454">
      <c r="A454" s="5" t="n"/>
      <c r="B454" s="4" t="n"/>
      <c r="C454" s="6" t="n"/>
      <c r="D454" s="4" t="n"/>
      <c r="E454" s="6" t="n"/>
      <c r="F454" s="6" t="n"/>
      <c r="G454" s="4" t="n"/>
      <c r="H454" s="4" t="n"/>
      <c r="I454" s="4" t="n"/>
      <c r="J454" s="4" t="n"/>
      <c r="K454" s="15">
        <f>IF($A454="","",DATE(YEAR($A454),MONTH($A454),1))</f>
        <v/>
      </c>
      <c r="L454" s="13">
        <f>IF($A454="","",$A454-WEEKDAY($A454,1)+1)</f>
        <v/>
      </c>
      <c r="M454" s="14">
        <f>IF($A454="","",IF(AND($K454='السجل الشهري'!$B$4,$B454='السجل الشهري'!$B$5),ROW(),""))</f>
        <v/>
      </c>
    </row>
    <row r="455">
      <c r="A455" s="5" t="n"/>
      <c r="B455" s="4" t="n"/>
      <c r="C455" s="6" t="n"/>
      <c r="D455" s="4" t="n"/>
      <c r="E455" s="6" t="n"/>
      <c r="F455" s="6" t="n"/>
      <c r="G455" s="4" t="n"/>
      <c r="H455" s="4" t="n"/>
      <c r="I455" s="4" t="n"/>
      <c r="J455" s="4" t="n"/>
      <c r="K455" s="15">
        <f>IF($A455="","",DATE(YEAR($A455),MONTH($A455),1))</f>
        <v/>
      </c>
      <c r="L455" s="13">
        <f>IF($A455="","",$A455-WEEKDAY($A455,1)+1)</f>
        <v/>
      </c>
      <c r="M455" s="14">
        <f>IF($A455="","",IF(AND($K455='السجل الشهري'!$B$4,$B455='السجل الشهري'!$B$5),ROW(),""))</f>
        <v/>
      </c>
    </row>
    <row r="456">
      <c r="A456" s="5" t="n"/>
      <c r="B456" s="4" t="n"/>
      <c r="C456" s="6" t="n"/>
      <c r="D456" s="4" t="n"/>
      <c r="E456" s="6" t="n"/>
      <c r="F456" s="6" t="n"/>
      <c r="G456" s="4" t="n"/>
      <c r="H456" s="4" t="n"/>
      <c r="I456" s="4" t="n"/>
      <c r="J456" s="4" t="n"/>
      <c r="K456" s="15">
        <f>IF($A456="","",DATE(YEAR($A456),MONTH($A456),1))</f>
        <v/>
      </c>
      <c r="L456" s="13">
        <f>IF($A456="","",$A456-WEEKDAY($A456,1)+1)</f>
        <v/>
      </c>
      <c r="M456" s="14">
        <f>IF($A456="","",IF(AND($K456='السجل الشهري'!$B$4,$B456='السجل الشهري'!$B$5),ROW(),""))</f>
        <v/>
      </c>
    </row>
    <row r="457">
      <c r="A457" s="5" t="n"/>
      <c r="B457" s="4" t="n"/>
      <c r="C457" s="6" t="n"/>
      <c r="D457" s="4" t="n"/>
      <c r="E457" s="6" t="n"/>
      <c r="F457" s="6" t="n"/>
      <c r="G457" s="4" t="n"/>
      <c r="H457" s="4" t="n"/>
      <c r="I457" s="4" t="n"/>
      <c r="J457" s="4" t="n"/>
      <c r="K457" s="15">
        <f>IF($A457="","",DATE(YEAR($A457),MONTH($A457),1))</f>
        <v/>
      </c>
      <c r="L457" s="13">
        <f>IF($A457="","",$A457-WEEKDAY($A457,1)+1)</f>
        <v/>
      </c>
      <c r="M457" s="14">
        <f>IF($A457="","",IF(AND($K457='السجل الشهري'!$B$4,$B457='السجل الشهري'!$B$5),ROW(),""))</f>
        <v/>
      </c>
    </row>
    <row r="458">
      <c r="A458" s="5" t="n"/>
      <c r="B458" s="4" t="n"/>
      <c r="C458" s="6" t="n"/>
      <c r="D458" s="4" t="n"/>
      <c r="E458" s="6" t="n"/>
      <c r="F458" s="6" t="n"/>
      <c r="G458" s="4" t="n"/>
      <c r="H458" s="4" t="n"/>
      <c r="I458" s="4" t="n"/>
      <c r="J458" s="4" t="n"/>
      <c r="K458" s="15">
        <f>IF($A458="","",DATE(YEAR($A458),MONTH($A458),1))</f>
        <v/>
      </c>
      <c r="L458" s="13">
        <f>IF($A458="","",$A458-WEEKDAY($A458,1)+1)</f>
        <v/>
      </c>
      <c r="M458" s="14">
        <f>IF($A458="","",IF(AND($K458='السجل الشهري'!$B$4,$B458='السجل الشهري'!$B$5),ROW(),""))</f>
        <v/>
      </c>
    </row>
    <row r="459">
      <c r="A459" s="5" t="n"/>
      <c r="B459" s="4" t="n"/>
      <c r="C459" s="6" t="n"/>
      <c r="D459" s="4" t="n"/>
      <c r="E459" s="6" t="n"/>
      <c r="F459" s="6" t="n"/>
      <c r="G459" s="4" t="n"/>
      <c r="H459" s="4" t="n"/>
      <c r="I459" s="4" t="n"/>
      <c r="J459" s="4" t="n"/>
      <c r="K459" s="15">
        <f>IF($A459="","",DATE(YEAR($A459),MONTH($A459),1))</f>
        <v/>
      </c>
      <c r="L459" s="13">
        <f>IF($A459="","",$A459-WEEKDAY($A459,1)+1)</f>
        <v/>
      </c>
      <c r="M459" s="14">
        <f>IF($A459="","",IF(AND($K459='السجل الشهري'!$B$4,$B459='السجل الشهري'!$B$5),ROW(),""))</f>
        <v/>
      </c>
    </row>
    <row r="460">
      <c r="A460" s="5" t="n"/>
      <c r="B460" s="4" t="n"/>
      <c r="C460" s="6" t="n"/>
      <c r="D460" s="4" t="n"/>
      <c r="E460" s="6" t="n"/>
      <c r="F460" s="6" t="n"/>
      <c r="G460" s="4" t="n"/>
      <c r="H460" s="4" t="n"/>
      <c r="I460" s="4" t="n"/>
      <c r="J460" s="4" t="n"/>
      <c r="K460" s="15">
        <f>IF($A460="","",DATE(YEAR($A460),MONTH($A460),1))</f>
        <v/>
      </c>
      <c r="L460" s="13">
        <f>IF($A460="","",$A460-WEEKDAY($A460,1)+1)</f>
        <v/>
      </c>
      <c r="M460" s="14">
        <f>IF($A460="","",IF(AND($K460='السجل الشهري'!$B$4,$B460='السجل الشهري'!$B$5),ROW(),""))</f>
        <v/>
      </c>
    </row>
    <row r="461">
      <c r="A461" s="5" t="n"/>
      <c r="B461" s="4" t="n"/>
      <c r="C461" s="6" t="n"/>
      <c r="D461" s="4" t="n"/>
      <c r="E461" s="6" t="n"/>
      <c r="F461" s="6" t="n"/>
      <c r="G461" s="4" t="n"/>
      <c r="H461" s="4" t="n"/>
      <c r="I461" s="4" t="n"/>
      <c r="J461" s="4" t="n"/>
      <c r="K461" s="15">
        <f>IF($A461="","",DATE(YEAR($A461),MONTH($A461),1))</f>
        <v/>
      </c>
      <c r="L461" s="13">
        <f>IF($A461="","",$A461-WEEKDAY($A461,1)+1)</f>
        <v/>
      </c>
      <c r="M461" s="14">
        <f>IF($A461="","",IF(AND($K461='السجل الشهري'!$B$4,$B461='السجل الشهري'!$B$5),ROW(),""))</f>
        <v/>
      </c>
    </row>
    <row r="462">
      <c r="A462" s="5" t="n"/>
      <c r="B462" s="4" t="n"/>
      <c r="C462" s="6" t="n"/>
      <c r="D462" s="4" t="n"/>
      <c r="E462" s="6" t="n"/>
      <c r="F462" s="6" t="n"/>
      <c r="G462" s="4" t="n"/>
      <c r="H462" s="4" t="n"/>
      <c r="I462" s="4" t="n"/>
      <c r="J462" s="4" t="n"/>
      <c r="K462" s="15">
        <f>IF($A462="","",DATE(YEAR($A462),MONTH($A462),1))</f>
        <v/>
      </c>
      <c r="L462" s="13">
        <f>IF($A462="","",$A462-WEEKDAY($A462,1)+1)</f>
        <v/>
      </c>
      <c r="M462" s="14">
        <f>IF($A462="","",IF(AND($K462='السجل الشهري'!$B$4,$B462='السجل الشهري'!$B$5),ROW(),""))</f>
        <v/>
      </c>
    </row>
    <row r="463">
      <c r="A463" s="5" t="n"/>
      <c r="B463" s="4" t="n"/>
      <c r="C463" s="6" t="n"/>
      <c r="D463" s="4" t="n"/>
      <c r="E463" s="6" t="n"/>
      <c r="F463" s="6" t="n"/>
      <c r="G463" s="4" t="n"/>
      <c r="H463" s="4" t="n"/>
      <c r="I463" s="4" t="n"/>
      <c r="J463" s="4" t="n"/>
      <c r="K463" s="15">
        <f>IF($A463="","",DATE(YEAR($A463),MONTH($A463),1))</f>
        <v/>
      </c>
      <c r="L463" s="13">
        <f>IF($A463="","",$A463-WEEKDAY($A463,1)+1)</f>
        <v/>
      </c>
      <c r="M463" s="14">
        <f>IF($A463="","",IF(AND($K463='السجل الشهري'!$B$4,$B463='السجل الشهري'!$B$5),ROW(),""))</f>
        <v/>
      </c>
    </row>
    <row r="464">
      <c r="A464" s="5" t="n"/>
      <c r="B464" s="4" t="n"/>
      <c r="C464" s="6" t="n"/>
      <c r="D464" s="4" t="n"/>
      <c r="E464" s="6" t="n"/>
      <c r="F464" s="6" t="n"/>
      <c r="G464" s="4" t="n"/>
      <c r="H464" s="4" t="n"/>
      <c r="I464" s="4" t="n"/>
      <c r="J464" s="4" t="n"/>
      <c r="K464" s="15">
        <f>IF($A464="","",DATE(YEAR($A464),MONTH($A464),1))</f>
        <v/>
      </c>
      <c r="L464" s="13">
        <f>IF($A464="","",$A464-WEEKDAY($A464,1)+1)</f>
        <v/>
      </c>
      <c r="M464" s="14">
        <f>IF($A464="","",IF(AND($K464='السجل الشهري'!$B$4,$B464='السجل الشهري'!$B$5),ROW(),""))</f>
        <v/>
      </c>
    </row>
    <row r="465">
      <c r="A465" s="5" t="n"/>
      <c r="B465" s="4" t="n"/>
      <c r="C465" s="6" t="n"/>
      <c r="D465" s="4" t="n"/>
      <c r="E465" s="6" t="n"/>
      <c r="F465" s="6" t="n"/>
      <c r="G465" s="4" t="n"/>
      <c r="H465" s="4" t="n"/>
      <c r="I465" s="4" t="n"/>
      <c r="J465" s="4" t="n"/>
      <c r="K465" s="15">
        <f>IF($A465="","",DATE(YEAR($A465),MONTH($A465),1))</f>
        <v/>
      </c>
      <c r="L465" s="13">
        <f>IF($A465="","",$A465-WEEKDAY($A465,1)+1)</f>
        <v/>
      </c>
      <c r="M465" s="14">
        <f>IF($A465="","",IF(AND($K465='السجل الشهري'!$B$4,$B465='السجل الشهري'!$B$5),ROW(),""))</f>
        <v/>
      </c>
    </row>
    <row r="466">
      <c r="A466" s="5" t="n"/>
      <c r="B466" s="4" t="n"/>
      <c r="C466" s="6" t="n"/>
      <c r="D466" s="4" t="n"/>
      <c r="E466" s="6" t="n"/>
      <c r="F466" s="6" t="n"/>
      <c r="G466" s="4" t="n"/>
      <c r="H466" s="4" t="n"/>
      <c r="I466" s="4" t="n"/>
      <c r="J466" s="4" t="n"/>
      <c r="K466" s="15">
        <f>IF($A466="","",DATE(YEAR($A466),MONTH($A466),1))</f>
        <v/>
      </c>
      <c r="L466" s="13">
        <f>IF($A466="","",$A466-WEEKDAY($A466,1)+1)</f>
        <v/>
      </c>
      <c r="M466" s="14">
        <f>IF($A466="","",IF(AND($K466='السجل الشهري'!$B$4,$B466='السجل الشهري'!$B$5),ROW(),""))</f>
        <v/>
      </c>
    </row>
    <row r="467">
      <c r="A467" s="5" t="n"/>
      <c r="B467" s="4" t="n"/>
      <c r="C467" s="6" t="n"/>
      <c r="D467" s="4" t="n"/>
      <c r="E467" s="6" t="n"/>
      <c r="F467" s="6" t="n"/>
      <c r="G467" s="4" t="n"/>
      <c r="H467" s="4" t="n"/>
      <c r="I467" s="4" t="n"/>
      <c r="J467" s="4" t="n"/>
      <c r="K467" s="15">
        <f>IF($A467="","",DATE(YEAR($A467),MONTH($A467),1))</f>
        <v/>
      </c>
      <c r="L467" s="13">
        <f>IF($A467="","",$A467-WEEKDAY($A467,1)+1)</f>
        <v/>
      </c>
      <c r="M467" s="14">
        <f>IF($A467="","",IF(AND($K467='السجل الشهري'!$B$4,$B467='السجل الشهري'!$B$5),ROW(),""))</f>
        <v/>
      </c>
    </row>
    <row r="468">
      <c r="A468" s="5" t="n"/>
      <c r="B468" s="4" t="n"/>
      <c r="C468" s="6" t="n"/>
      <c r="D468" s="4" t="n"/>
      <c r="E468" s="6" t="n"/>
      <c r="F468" s="6" t="n"/>
      <c r="G468" s="4" t="n"/>
      <c r="H468" s="4" t="n"/>
      <c r="I468" s="4" t="n"/>
      <c r="J468" s="4" t="n"/>
      <c r="K468" s="15">
        <f>IF($A468="","",DATE(YEAR($A468),MONTH($A468),1))</f>
        <v/>
      </c>
      <c r="L468" s="13">
        <f>IF($A468="","",$A468-WEEKDAY($A468,1)+1)</f>
        <v/>
      </c>
      <c r="M468" s="14">
        <f>IF($A468="","",IF(AND($K468='السجل الشهري'!$B$4,$B468='السجل الشهري'!$B$5),ROW(),""))</f>
        <v/>
      </c>
    </row>
    <row r="469">
      <c r="A469" s="5" t="n"/>
      <c r="B469" s="4" t="n"/>
      <c r="C469" s="6" t="n"/>
      <c r="D469" s="4" t="n"/>
      <c r="E469" s="6" t="n"/>
      <c r="F469" s="6" t="n"/>
      <c r="G469" s="4" t="n"/>
      <c r="H469" s="4" t="n"/>
      <c r="I469" s="4" t="n"/>
      <c r="J469" s="4" t="n"/>
      <c r="K469" s="15">
        <f>IF($A469="","",DATE(YEAR($A469),MONTH($A469),1))</f>
        <v/>
      </c>
      <c r="L469" s="13">
        <f>IF($A469="","",$A469-WEEKDAY($A469,1)+1)</f>
        <v/>
      </c>
      <c r="M469" s="14">
        <f>IF($A469="","",IF(AND($K469='السجل الشهري'!$B$4,$B469='السجل الشهري'!$B$5),ROW(),""))</f>
        <v/>
      </c>
    </row>
    <row r="470">
      <c r="A470" s="5" t="n"/>
      <c r="B470" s="4" t="n"/>
      <c r="C470" s="6" t="n"/>
      <c r="D470" s="4" t="n"/>
      <c r="E470" s="6" t="n"/>
      <c r="F470" s="6" t="n"/>
      <c r="G470" s="4" t="n"/>
      <c r="H470" s="4" t="n"/>
      <c r="I470" s="4" t="n"/>
      <c r="J470" s="4" t="n"/>
      <c r="K470" s="15">
        <f>IF($A470="","",DATE(YEAR($A470),MONTH($A470),1))</f>
        <v/>
      </c>
      <c r="L470" s="13">
        <f>IF($A470="","",$A470-WEEKDAY($A470,1)+1)</f>
        <v/>
      </c>
      <c r="M470" s="14">
        <f>IF($A470="","",IF(AND($K470='السجل الشهري'!$B$4,$B470='السجل الشهري'!$B$5),ROW(),""))</f>
        <v/>
      </c>
    </row>
    <row r="471">
      <c r="A471" s="5" t="n"/>
      <c r="B471" s="4" t="n"/>
      <c r="C471" s="6" t="n"/>
      <c r="D471" s="4" t="n"/>
      <c r="E471" s="6" t="n"/>
      <c r="F471" s="6" t="n"/>
      <c r="G471" s="4" t="n"/>
      <c r="H471" s="4" t="n"/>
      <c r="I471" s="4" t="n"/>
      <c r="J471" s="4" t="n"/>
      <c r="K471" s="15">
        <f>IF($A471="","",DATE(YEAR($A471),MONTH($A471),1))</f>
        <v/>
      </c>
      <c r="L471" s="13">
        <f>IF($A471="","",$A471-WEEKDAY($A471,1)+1)</f>
        <v/>
      </c>
      <c r="M471" s="14">
        <f>IF($A471="","",IF(AND($K471='السجل الشهري'!$B$4,$B471='السجل الشهري'!$B$5),ROW(),""))</f>
        <v/>
      </c>
    </row>
    <row r="472">
      <c r="A472" s="5" t="n"/>
      <c r="B472" s="4" t="n"/>
      <c r="C472" s="6" t="n"/>
      <c r="D472" s="4" t="n"/>
      <c r="E472" s="6" t="n"/>
      <c r="F472" s="6" t="n"/>
      <c r="G472" s="4" t="n"/>
      <c r="H472" s="4" t="n"/>
      <c r="I472" s="4" t="n"/>
      <c r="J472" s="4" t="n"/>
      <c r="K472" s="15">
        <f>IF($A472="","",DATE(YEAR($A472),MONTH($A472),1))</f>
        <v/>
      </c>
      <c r="L472" s="13">
        <f>IF($A472="","",$A472-WEEKDAY($A472,1)+1)</f>
        <v/>
      </c>
      <c r="M472" s="14">
        <f>IF($A472="","",IF(AND($K472='السجل الشهري'!$B$4,$B472='السجل الشهري'!$B$5),ROW(),""))</f>
        <v/>
      </c>
    </row>
    <row r="473">
      <c r="A473" s="5" t="n"/>
      <c r="B473" s="4" t="n"/>
      <c r="C473" s="6" t="n"/>
      <c r="D473" s="4" t="n"/>
      <c r="E473" s="6" t="n"/>
      <c r="F473" s="6" t="n"/>
      <c r="G473" s="4" t="n"/>
      <c r="H473" s="4" t="n"/>
      <c r="I473" s="4" t="n"/>
      <c r="J473" s="4" t="n"/>
      <c r="K473" s="15">
        <f>IF($A473="","",DATE(YEAR($A473),MONTH($A473),1))</f>
        <v/>
      </c>
      <c r="L473" s="13">
        <f>IF($A473="","",$A473-WEEKDAY($A473,1)+1)</f>
        <v/>
      </c>
      <c r="M473" s="14">
        <f>IF($A473="","",IF(AND($K473='السجل الشهري'!$B$4,$B473='السجل الشهري'!$B$5),ROW(),""))</f>
        <v/>
      </c>
    </row>
    <row r="474">
      <c r="A474" s="5" t="n"/>
      <c r="B474" s="4" t="n"/>
      <c r="C474" s="6" t="n"/>
      <c r="D474" s="4" t="n"/>
      <c r="E474" s="6" t="n"/>
      <c r="F474" s="6" t="n"/>
      <c r="G474" s="4" t="n"/>
      <c r="H474" s="4" t="n"/>
      <c r="I474" s="4" t="n"/>
      <c r="J474" s="4" t="n"/>
      <c r="K474" s="15">
        <f>IF($A474="","",DATE(YEAR($A474),MONTH($A474),1))</f>
        <v/>
      </c>
      <c r="L474" s="13">
        <f>IF($A474="","",$A474-WEEKDAY($A474,1)+1)</f>
        <v/>
      </c>
      <c r="M474" s="14">
        <f>IF($A474="","",IF(AND($K474='السجل الشهري'!$B$4,$B474='السجل الشهري'!$B$5),ROW(),""))</f>
        <v/>
      </c>
    </row>
    <row r="475">
      <c r="A475" s="5" t="n"/>
      <c r="B475" s="4" t="n"/>
      <c r="C475" s="6" t="n"/>
      <c r="D475" s="4" t="n"/>
      <c r="E475" s="6" t="n"/>
      <c r="F475" s="6" t="n"/>
      <c r="G475" s="4" t="n"/>
      <c r="H475" s="4" t="n"/>
      <c r="I475" s="4" t="n"/>
      <c r="J475" s="4" t="n"/>
      <c r="K475" s="15">
        <f>IF($A475="","",DATE(YEAR($A475),MONTH($A475),1))</f>
        <v/>
      </c>
      <c r="L475" s="13">
        <f>IF($A475="","",$A475-WEEKDAY($A475,1)+1)</f>
        <v/>
      </c>
      <c r="M475" s="14">
        <f>IF($A475="","",IF(AND($K475='السجل الشهري'!$B$4,$B475='السجل الشهري'!$B$5),ROW(),""))</f>
        <v/>
      </c>
    </row>
    <row r="476">
      <c r="A476" s="5" t="n"/>
      <c r="B476" s="4" t="n"/>
      <c r="C476" s="6" t="n"/>
      <c r="D476" s="4" t="n"/>
      <c r="E476" s="6" t="n"/>
      <c r="F476" s="6" t="n"/>
      <c r="G476" s="4" t="n"/>
      <c r="H476" s="4" t="n"/>
      <c r="I476" s="4" t="n"/>
      <c r="J476" s="4" t="n"/>
      <c r="K476" s="15">
        <f>IF($A476="","",DATE(YEAR($A476),MONTH($A476),1))</f>
        <v/>
      </c>
      <c r="L476" s="13">
        <f>IF($A476="","",$A476-WEEKDAY($A476,1)+1)</f>
        <v/>
      </c>
      <c r="M476" s="14">
        <f>IF($A476="","",IF(AND($K476='السجل الشهري'!$B$4,$B476='السجل الشهري'!$B$5),ROW(),""))</f>
        <v/>
      </c>
    </row>
    <row r="477">
      <c r="A477" s="5" t="n"/>
      <c r="B477" s="4" t="n"/>
      <c r="C477" s="6" t="n"/>
      <c r="D477" s="4" t="n"/>
      <c r="E477" s="6" t="n"/>
      <c r="F477" s="6" t="n"/>
      <c r="G477" s="4" t="n"/>
      <c r="H477" s="4" t="n"/>
      <c r="I477" s="4" t="n"/>
      <c r="J477" s="4" t="n"/>
      <c r="K477" s="15">
        <f>IF($A477="","",DATE(YEAR($A477),MONTH($A477),1))</f>
        <v/>
      </c>
      <c r="L477" s="13">
        <f>IF($A477="","",$A477-WEEKDAY($A477,1)+1)</f>
        <v/>
      </c>
      <c r="M477" s="14">
        <f>IF($A477="","",IF(AND($K477='السجل الشهري'!$B$4,$B477='السجل الشهري'!$B$5),ROW(),""))</f>
        <v/>
      </c>
    </row>
    <row r="478">
      <c r="A478" s="5" t="n"/>
      <c r="B478" s="4" t="n"/>
      <c r="C478" s="6" t="n"/>
      <c r="D478" s="4" t="n"/>
      <c r="E478" s="6" t="n"/>
      <c r="F478" s="6" t="n"/>
      <c r="G478" s="4" t="n"/>
      <c r="H478" s="4" t="n"/>
      <c r="I478" s="4" t="n"/>
      <c r="J478" s="4" t="n"/>
      <c r="K478" s="15">
        <f>IF($A478="","",DATE(YEAR($A478),MONTH($A478),1))</f>
        <v/>
      </c>
      <c r="L478" s="13">
        <f>IF($A478="","",$A478-WEEKDAY($A478,1)+1)</f>
        <v/>
      </c>
      <c r="M478" s="14">
        <f>IF($A478="","",IF(AND($K478='السجل الشهري'!$B$4,$B478='السجل الشهري'!$B$5),ROW(),""))</f>
        <v/>
      </c>
    </row>
    <row r="479">
      <c r="A479" s="5" t="n"/>
      <c r="B479" s="4" t="n"/>
      <c r="C479" s="6" t="n"/>
      <c r="D479" s="4" t="n"/>
      <c r="E479" s="6" t="n"/>
      <c r="F479" s="6" t="n"/>
      <c r="G479" s="4" t="n"/>
      <c r="H479" s="4" t="n"/>
      <c r="I479" s="4" t="n"/>
      <c r="J479" s="4" t="n"/>
      <c r="K479" s="15">
        <f>IF($A479="","",DATE(YEAR($A479),MONTH($A479),1))</f>
        <v/>
      </c>
      <c r="L479" s="13">
        <f>IF($A479="","",$A479-WEEKDAY($A479,1)+1)</f>
        <v/>
      </c>
      <c r="M479" s="14">
        <f>IF($A479="","",IF(AND($K479='السجل الشهري'!$B$4,$B479='السجل الشهري'!$B$5),ROW(),""))</f>
        <v/>
      </c>
    </row>
    <row r="480">
      <c r="A480" s="5" t="n"/>
      <c r="B480" s="4" t="n"/>
      <c r="C480" s="6" t="n"/>
      <c r="D480" s="4" t="n"/>
      <c r="E480" s="6" t="n"/>
      <c r="F480" s="6" t="n"/>
      <c r="G480" s="4" t="n"/>
      <c r="H480" s="4" t="n"/>
      <c r="I480" s="4" t="n"/>
      <c r="J480" s="4" t="n"/>
      <c r="K480" s="15">
        <f>IF($A480="","",DATE(YEAR($A480),MONTH($A480),1))</f>
        <v/>
      </c>
      <c r="L480" s="13">
        <f>IF($A480="","",$A480-WEEKDAY($A480,1)+1)</f>
        <v/>
      </c>
      <c r="M480" s="14">
        <f>IF($A480="","",IF(AND($K480='السجل الشهري'!$B$4,$B480='السجل الشهري'!$B$5),ROW(),""))</f>
        <v/>
      </c>
    </row>
    <row r="481">
      <c r="A481" s="5" t="n"/>
      <c r="B481" s="4" t="n"/>
      <c r="C481" s="6" t="n"/>
      <c r="D481" s="4" t="n"/>
      <c r="E481" s="6" t="n"/>
      <c r="F481" s="6" t="n"/>
      <c r="G481" s="4" t="n"/>
      <c r="H481" s="4" t="n"/>
      <c r="I481" s="4" t="n"/>
      <c r="J481" s="4" t="n"/>
      <c r="K481" s="15">
        <f>IF($A481="","",DATE(YEAR($A481),MONTH($A481),1))</f>
        <v/>
      </c>
      <c r="L481" s="13">
        <f>IF($A481="","",$A481-WEEKDAY($A481,1)+1)</f>
        <v/>
      </c>
      <c r="M481" s="14">
        <f>IF($A481="","",IF(AND($K481='السجل الشهري'!$B$4,$B481='السجل الشهري'!$B$5),ROW(),""))</f>
        <v/>
      </c>
    </row>
    <row r="482">
      <c r="A482" s="5" t="n"/>
      <c r="B482" s="4" t="n"/>
      <c r="C482" s="6" t="n"/>
      <c r="D482" s="4" t="n"/>
      <c r="E482" s="6" t="n"/>
      <c r="F482" s="6" t="n"/>
      <c r="G482" s="4" t="n"/>
      <c r="H482" s="4" t="n"/>
      <c r="I482" s="4" t="n"/>
      <c r="J482" s="4" t="n"/>
      <c r="K482" s="15">
        <f>IF($A482="","",DATE(YEAR($A482),MONTH($A482),1))</f>
        <v/>
      </c>
      <c r="L482" s="13">
        <f>IF($A482="","",$A482-WEEKDAY($A482,1)+1)</f>
        <v/>
      </c>
      <c r="M482" s="14">
        <f>IF($A482="","",IF(AND($K482='السجل الشهري'!$B$4,$B482='السجل الشهري'!$B$5),ROW(),""))</f>
        <v/>
      </c>
    </row>
    <row r="483">
      <c r="A483" s="5" t="n"/>
      <c r="B483" s="4" t="n"/>
      <c r="C483" s="6" t="n"/>
      <c r="D483" s="4" t="n"/>
      <c r="E483" s="6" t="n"/>
      <c r="F483" s="6" t="n"/>
      <c r="G483" s="4" t="n"/>
      <c r="H483" s="4" t="n"/>
      <c r="I483" s="4" t="n"/>
      <c r="J483" s="4" t="n"/>
      <c r="K483" s="15">
        <f>IF($A483="","",DATE(YEAR($A483),MONTH($A483),1))</f>
        <v/>
      </c>
      <c r="L483" s="13">
        <f>IF($A483="","",$A483-WEEKDAY($A483,1)+1)</f>
        <v/>
      </c>
      <c r="M483" s="14">
        <f>IF($A483="","",IF(AND($K483='السجل الشهري'!$B$4,$B483='السجل الشهري'!$B$5),ROW(),""))</f>
        <v/>
      </c>
    </row>
    <row r="484">
      <c r="A484" s="5" t="n"/>
      <c r="B484" s="4" t="n"/>
      <c r="C484" s="6" t="n"/>
      <c r="D484" s="4" t="n"/>
      <c r="E484" s="6" t="n"/>
      <c r="F484" s="6" t="n"/>
      <c r="G484" s="4" t="n"/>
      <c r="H484" s="4" t="n"/>
      <c r="I484" s="4" t="n"/>
      <c r="J484" s="4" t="n"/>
      <c r="K484" s="15">
        <f>IF($A484="","",DATE(YEAR($A484),MONTH($A484),1))</f>
        <v/>
      </c>
      <c r="L484" s="13">
        <f>IF($A484="","",$A484-WEEKDAY($A484,1)+1)</f>
        <v/>
      </c>
      <c r="M484" s="14">
        <f>IF($A484="","",IF(AND($K484='السجل الشهري'!$B$4,$B484='السجل الشهري'!$B$5),ROW(),""))</f>
        <v/>
      </c>
    </row>
    <row r="485">
      <c r="A485" s="5" t="n"/>
      <c r="B485" s="4" t="n"/>
      <c r="C485" s="6" t="n"/>
      <c r="D485" s="4" t="n"/>
      <c r="E485" s="6" t="n"/>
      <c r="F485" s="6" t="n"/>
      <c r="G485" s="4" t="n"/>
      <c r="H485" s="4" t="n"/>
      <c r="I485" s="4" t="n"/>
      <c r="J485" s="4" t="n"/>
      <c r="K485" s="15">
        <f>IF($A485="","",DATE(YEAR($A485),MONTH($A485),1))</f>
        <v/>
      </c>
      <c r="L485" s="13">
        <f>IF($A485="","",$A485-WEEKDAY($A485,1)+1)</f>
        <v/>
      </c>
      <c r="M485" s="14">
        <f>IF($A485="","",IF(AND($K485='السجل الشهري'!$B$4,$B485='السجل الشهري'!$B$5),ROW(),""))</f>
        <v/>
      </c>
    </row>
    <row r="486">
      <c r="A486" s="5" t="n"/>
      <c r="B486" s="4" t="n"/>
      <c r="C486" s="6" t="n"/>
      <c r="D486" s="4" t="n"/>
      <c r="E486" s="6" t="n"/>
      <c r="F486" s="6" t="n"/>
      <c r="G486" s="4" t="n"/>
      <c r="H486" s="4" t="n"/>
      <c r="I486" s="4" t="n"/>
      <c r="J486" s="4" t="n"/>
      <c r="K486" s="15">
        <f>IF($A486="","",DATE(YEAR($A486),MONTH($A486),1))</f>
        <v/>
      </c>
      <c r="L486" s="13">
        <f>IF($A486="","",$A486-WEEKDAY($A486,1)+1)</f>
        <v/>
      </c>
      <c r="M486" s="14">
        <f>IF($A486="","",IF(AND($K486='السجل الشهري'!$B$4,$B486='السجل الشهري'!$B$5),ROW(),""))</f>
        <v/>
      </c>
    </row>
    <row r="487">
      <c r="A487" s="5" t="n"/>
      <c r="B487" s="4" t="n"/>
      <c r="C487" s="6" t="n"/>
      <c r="D487" s="4" t="n"/>
      <c r="E487" s="6" t="n"/>
      <c r="F487" s="6" t="n"/>
      <c r="G487" s="4" t="n"/>
      <c r="H487" s="4" t="n"/>
      <c r="I487" s="4" t="n"/>
      <c r="J487" s="4" t="n"/>
      <c r="K487" s="15">
        <f>IF($A487="","",DATE(YEAR($A487),MONTH($A487),1))</f>
        <v/>
      </c>
      <c r="L487" s="13">
        <f>IF($A487="","",$A487-WEEKDAY($A487,1)+1)</f>
        <v/>
      </c>
      <c r="M487" s="14">
        <f>IF($A487="","",IF(AND($K487='السجل الشهري'!$B$4,$B487='السجل الشهري'!$B$5),ROW(),""))</f>
        <v/>
      </c>
    </row>
    <row r="488">
      <c r="A488" s="5" t="n"/>
      <c r="B488" s="4" t="n"/>
      <c r="C488" s="6" t="n"/>
      <c r="D488" s="4" t="n"/>
      <c r="E488" s="6" t="n"/>
      <c r="F488" s="6" t="n"/>
      <c r="G488" s="4" t="n"/>
      <c r="H488" s="4" t="n"/>
      <c r="I488" s="4" t="n"/>
      <c r="J488" s="4" t="n"/>
      <c r="K488" s="15">
        <f>IF($A488="","",DATE(YEAR($A488),MONTH($A488),1))</f>
        <v/>
      </c>
      <c r="L488" s="13">
        <f>IF($A488="","",$A488-WEEKDAY($A488,1)+1)</f>
        <v/>
      </c>
      <c r="M488" s="14">
        <f>IF($A488="","",IF(AND($K488='السجل الشهري'!$B$4,$B488='السجل الشهري'!$B$5),ROW(),""))</f>
        <v/>
      </c>
    </row>
    <row r="489">
      <c r="A489" s="5" t="n"/>
      <c r="B489" s="4" t="n"/>
      <c r="C489" s="6" t="n"/>
      <c r="D489" s="4" t="n"/>
      <c r="E489" s="6" t="n"/>
      <c r="F489" s="6" t="n"/>
      <c r="G489" s="4" t="n"/>
      <c r="H489" s="4" t="n"/>
      <c r="I489" s="4" t="n"/>
      <c r="J489" s="4" t="n"/>
      <c r="K489" s="15">
        <f>IF($A489="","",DATE(YEAR($A489),MONTH($A489),1))</f>
        <v/>
      </c>
      <c r="L489" s="13">
        <f>IF($A489="","",$A489-WEEKDAY($A489,1)+1)</f>
        <v/>
      </c>
      <c r="M489" s="14">
        <f>IF($A489="","",IF(AND($K489='السجل الشهري'!$B$4,$B489='السجل الشهري'!$B$5),ROW(),""))</f>
        <v/>
      </c>
    </row>
    <row r="490">
      <c r="A490" s="5" t="n"/>
      <c r="B490" s="4" t="n"/>
      <c r="C490" s="6" t="n"/>
      <c r="D490" s="4" t="n"/>
      <c r="E490" s="6" t="n"/>
      <c r="F490" s="6" t="n"/>
      <c r="G490" s="4" t="n"/>
      <c r="H490" s="4" t="n"/>
      <c r="I490" s="4" t="n"/>
      <c r="J490" s="4" t="n"/>
      <c r="K490" s="15">
        <f>IF($A490="","",DATE(YEAR($A490),MONTH($A490),1))</f>
        <v/>
      </c>
      <c r="L490" s="13">
        <f>IF($A490="","",$A490-WEEKDAY($A490,1)+1)</f>
        <v/>
      </c>
      <c r="M490" s="14">
        <f>IF($A490="","",IF(AND($K490='السجل الشهري'!$B$4,$B490='السجل الشهري'!$B$5),ROW(),""))</f>
        <v/>
      </c>
    </row>
    <row r="491">
      <c r="A491" s="5" t="n"/>
      <c r="B491" s="4" t="n"/>
      <c r="C491" s="6" t="n"/>
      <c r="D491" s="4" t="n"/>
      <c r="E491" s="6" t="n"/>
      <c r="F491" s="6" t="n"/>
      <c r="G491" s="4" t="n"/>
      <c r="H491" s="4" t="n"/>
      <c r="I491" s="4" t="n"/>
      <c r="J491" s="4" t="n"/>
      <c r="K491" s="15">
        <f>IF($A491="","",DATE(YEAR($A491),MONTH($A491),1))</f>
        <v/>
      </c>
      <c r="L491" s="13">
        <f>IF($A491="","",$A491-WEEKDAY($A491,1)+1)</f>
        <v/>
      </c>
      <c r="M491" s="14">
        <f>IF($A491="","",IF(AND($K491='السجل الشهري'!$B$4,$B491='السجل الشهري'!$B$5),ROW(),""))</f>
        <v/>
      </c>
    </row>
    <row r="492">
      <c r="A492" s="5" t="n"/>
      <c r="B492" s="4" t="n"/>
      <c r="C492" s="6" t="n"/>
      <c r="D492" s="4" t="n"/>
      <c r="E492" s="6" t="n"/>
      <c r="F492" s="6" t="n"/>
      <c r="G492" s="4" t="n"/>
      <c r="H492" s="4" t="n"/>
      <c r="I492" s="4" t="n"/>
      <c r="J492" s="4" t="n"/>
      <c r="K492" s="15">
        <f>IF($A492="","",DATE(YEAR($A492),MONTH($A492),1))</f>
        <v/>
      </c>
      <c r="L492" s="13">
        <f>IF($A492="","",$A492-WEEKDAY($A492,1)+1)</f>
        <v/>
      </c>
      <c r="M492" s="14">
        <f>IF($A492="","",IF(AND($K492='السجل الشهري'!$B$4,$B492='السجل الشهري'!$B$5),ROW(),""))</f>
        <v/>
      </c>
    </row>
    <row r="493">
      <c r="A493" s="5" t="n"/>
      <c r="B493" s="4" t="n"/>
      <c r="C493" s="6" t="n"/>
      <c r="D493" s="4" t="n"/>
      <c r="E493" s="6" t="n"/>
      <c r="F493" s="6" t="n"/>
      <c r="G493" s="4" t="n"/>
      <c r="H493" s="4" t="n"/>
      <c r="I493" s="4" t="n"/>
      <c r="J493" s="4" t="n"/>
      <c r="K493" s="15">
        <f>IF($A493="","",DATE(YEAR($A493),MONTH($A493),1))</f>
        <v/>
      </c>
      <c r="L493" s="13">
        <f>IF($A493="","",$A493-WEEKDAY($A493,1)+1)</f>
        <v/>
      </c>
      <c r="M493" s="14">
        <f>IF($A493="","",IF(AND($K493='السجل الشهري'!$B$4,$B493='السجل الشهري'!$B$5),ROW(),""))</f>
        <v/>
      </c>
    </row>
    <row r="494">
      <c r="A494" s="5" t="n"/>
      <c r="B494" s="4" t="n"/>
      <c r="C494" s="6" t="n"/>
      <c r="D494" s="4" t="n"/>
      <c r="E494" s="6" t="n"/>
      <c r="F494" s="6" t="n"/>
      <c r="G494" s="4" t="n"/>
      <c r="H494" s="4" t="n"/>
      <c r="I494" s="4" t="n"/>
      <c r="J494" s="4" t="n"/>
      <c r="K494" s="15">
        <f>IF($A494="","",DATE(YEAR($A494),MONTH($A494),1))</f>
        <v/>
      </c>
      <c r="L494" s="13">
        <f>IF($A494="","",$A494-WEEKDAY($A494,1)+1)</f>
        <v/>
      </c>
      <c r="M494" s="14">
        <f>IF($A494="","",IF(AND($K494='السجل الشهري'!$B$4,$B494='السجل الشهري'!$B$5),ROW(),""))</f>
        <v/>
      </c>
    </row>
    <row r="495">
      <c r="A495" s="5" t="n"/>
      <c r="B495" s="4" t="n"/>
      <c r="C495" s="6" t="n"/>
      <c r="D495" s="4" t="n"/>
      <c r="E495" s="6" t="n"/>
      <c r="F495" s="6" t="n"/>
      <c r="G495" s="4" t="n"/>
      <c r="H495" s="4" t="n"/>
      <c r="I495" s="4" t="n"/>
      <c r="J495" s="4" t="n"/>
      <c r="K495" s="15">
        <f>IF($A495="","",DATE(YEAR($A495),MONTH($A495),1))</f>
        <v/>
      </c>
      <c r="L495" s="13">
        <f>IF($A495="","",$A495-WEEKDAY($A495,1)+1)</f>
        <v/>
      </c>
      <c r="M495" s="14">
        <f>IF($A495="","",IF(AND($K495='السجل الشهري'!$B$4,$B495='السجل الشهري'!$B$5),ROW(),""))</f>
        <v/>
      </c>
    </row>
    <row r="496">
      <c r="A496" s="5" t="n"/>
      <c r="B496" s="4" t="n"/>
      <c r="C496" s="6" t="n"/>
      <c r="D496" s="4" t="n"/>
      <c r="E496" s="6" t="n"/>
      <c r="F496" s="6" t="n"/>
      <c r="G496" s="4" t="n"/>
      <c r="H496" s="4" t="n"/>
      <c r="I496" s="4" t="n"/>
      <c r="J496" s="4" t="n"/>
      <c r="K496" s="15">
        <f>IF($A496="","",DATE(YEAR($A496),MONTH($A496),1))</f>
        <v/>
      </c>
      <c r="L496" s="13">
        <f>IF($A496="","",$A496-WEEKDAY($A496,1)+1)</f>
        <v/>
      </c>
      <c r="M496" s="14">
        <f>IF($A496="","",IF(AND($K496='السجل الشهري'!$B$4,$B496='السجل الشهري'!$B$5),ROW(),""))</f>
        <v/>
      </c>
    </row>
    <row r="497">
      <c r="A497" s="5" t="n"/>
      <c r="B497" s="4" t="n"/>
      <c r="C497" s="6" t="n"/>
      <c r="D497" s="4" t="n"/>
      <c r="E497" s="6" t="n"/>
      <c r="F497" s="6" t="n"/>
      <c r="G497" s="4" t="n"/>
      <c r="H497" s="4" t="n"/>
      <c r="I497" s="4" t="n"/>
      <c r="J497" s="4" t="n"/>
      <c r="K497" s="15">
        <f>IF($A497="","",DATE(YEAR($A497),MONTH($A497),1))</f>
        <v/>
      </c>
      <c r="L497" s="13">
        <f>IF($A497="","",$A497-WEEKDAY($A497,1)+1)</f>
        <v/>
      </c>
      <c r="M497" s="14">
        <f>IF($A497="","",IF(AND($K497='السجل الشهري'!$B$4,$B497='السجل الشهري'!$B$5),ROW(),""))</f>
        <v/>
      </c>
    </row>
    <row r="498">
      <c r="A498" s="5" t="n"/>
      <c r="B498" s="4" t="n"/>
      <c r="C498" s="6" t="n"/>
      <c r="D498" s="4" t="n"/>
      <c r="E498" s="6" t="n"/>
      <c r="F498" s="6" t="n"/>
      <c r="G498" s="4" t="n"/>
      <c r="H498" s="4" t="n"/>
      <c r="I498" s="4" t="n"/>
      <c r="J498" s="4" t="n"/>
      <c r="K498" s="15">
        <f>IF($A498="","",DATE(YEAR($A498),MONTH($A498),1))</f>
        <v/>
      </c>
      <c r="L498" s="13">
        <f>IF($A498="","",$A498-WEEKDAY($A498,1)+1)</f>
        <v/>
      </c>
      <c r="M498" s="14">
        <f>IF($A498="","",IF(AND($K498='السجل الشهري'!$B$4,$B498='السجل الشهري'!$B$5),ROW(),""))</f>
        <v/>
      </c>
    </row>
    <row r="499">
      <c r="A499" s="5" t="n"/>
      <c r="B499" s="4" t="n"/>
      <c r="C499" s="6" t="n"/>
      <c r="D499" s="4" t="n"/>
      <c r="E499" s="6" t="n"/>
      <c r="F499" s="6" t="n"/>
      <c r="G499" s="4" t="n"/>
      <c r="H499" s="4" t="n"/>
      <c r="I499" s="4" t="n"/>
      <c r="J499" s="4" t="n"/>
      <c r="K499" s="15">
        <f>IF($A499="","",DATE(YEAR($A499),MONTH($A499),1))</f>
        <v/>
      </c>
      <c r="L499" s="13">
        <f>IF($A499="","",$A499-WEEKDAY($A499,1)+1)</f>
        <v/>
      </c>
      <c r="M499" s="14">
        <f>IF($A499="","",IF(AND($K499='السجل الشهري'!$B$4,$B499='السجل الشهري'!$B$5),ROW(),""))</f>
        <v/>
      </c>
    </row>
    <row r="500">
      <c r="A500" s="5" t="n"/>
      <c r="B500" s="4" t="n"/>
      <c r="C500" s="6" t="n"/>
      <c r="D500" s="4" t="n"/>
      <c r="E500" s="6" t="n"/>
      <c r="F500" s="6" t="n"/>
      <c r="G500" s="4" t="n"/>
      <c r="H500" s="4" t="n"/>
      <c r="I500" s="4" t="n"/>
      <c r="J500" s="4" t="n"/>
      <c r="K500" s="15">
        <f>IF($A500="","",DATE(YEAR($A500),MONTH($A500),1))</f>
        <v/>
      </c>
      <c r="L500" s="13">
        <f>IF($A500="","",$A500-WEEKDAY($A500,1)+1)</f>
        <v/>
      </c>
      <c r="M500" s="14">
        <f>IF($A500="","",IF(AND($K500='السجل الشهري'!$B$4,$B500='السجل الشهري'!$B$5),ROW(),""))</f>
        <v/>
      </c>
    </row>
    <row r="501">
      <c r="A501" s="5" t="n"/>
      <c r="B501" s="4" t="n"/>
      <c r="C501" s="6" t="n"/>
      <c r="D501" s="4" t="n"/>
      <c r="E501" s="6" t="n"/>
      <c r="F501" s="6" t="n"/>
      <c r="G501" s="4" t="n"/>
      <c r="H501" s="4" t="n"/>
      <c r="I501" s="4" t="n"/>
      <c r="J501" s="4" t="n"/>
      <c r="K501" s="15">
        <f>IF($A501="","",DATE(YEAR($A501),MONTH($A501),1))</f>
        <v/>
      </c>
      <c r="L501" s="13">
        <f>IF($A501="","",$A501-WEEKDAY($A501,1)+1)</f>
        <v/>
      </c>
      <c r="M501" s="14">
        <f>IF($A501="","",IF(AND($K501='السجل الشهري'!$B$4,$B501='السجل الشهري'!$B$5),ROW(),""))</f>
        <v/>
      </c>
    </row>
    <row r="502">
      <c r="A502" s="5" t="n"/>
      <c r="B502" s="4" t="n"/>
      <c r="C502" s="6" t="n"/>
      <c r="D502" s="4" t="n"/>
      <c r="E502" s="6" t="n"/>
      <c r="F502" s="6" t="n"/>
      <c r="G502" s="4" t="n"/>
      <c r="H502" s="4" t="n"/>
      <c r="I502" s="4" t="n"/>
      <c r="J502" s="4" t="n"/>
      <c r="K502" s="15">
        <f>IF($A502="","",DATE(YEAR($A502),MONTH($A502),1))</f>
        <v/>
      </c>
      <c r="L502" s="13">
        <f>IF($A502="","",$A502-WEEKDAY($A502,1)+1)</f>
        <v/>
      </c>
      <c r="M502" s="14">
        <f>IF($A502="","",IF(AND($K502='السجل الشهري'!$B$4,$B502='السجل الشهري'!$B$5),ROW(),""))</f>
        <v/>
      </c>
    </row>
    <row r="503">
      <c r="A503" s="5" t="n"/>
      <c r="B503" s="4" t="n"/>
      <c r="C503" s="6" t="n"/>
      <c r="D503" s="4" t="n"/>
      <c r="E503" s="6" t="n"/>
      <c r="F503" s="6" t="n"/>
      <c r="G503" s="4" t="n"/>
      <c r="H503" s="4" t="n"/>
      <c r="I503" s="4" t="n"/>
      <c r="J503" s="4" t="n"/>
      <c r="K503" s="15">
        <f>IF($A503="","",DATE(YEAR($A503),MONTH($A503),1))</f>
        <v/>
      </c>
      <c r="L503" s="13">
        <f>IF($A503="","",$A503-WEEKDAY($A503,1)+1)</f>
        <v/>
      </c>
      <c r="M503" s="14">
        <f>IF($A503="","",IF(AND($K503='السجل الشهري'!$B$4,$B503='السجل الشهري'!$B$5),ROW(),""))</f>
        <v/>
      </c>
    </row>
    <row r="504">
      <c r="A504" s="5" t="n"/>
      <c r="B504" s="4" t="n"/>
      <c r="C504" s="6" t="n"/>
      <c r="D504" s="4" t="n"/>
      <c r="E504" s="6" t="n"/>
      <c r="F504" s="6" t="n"/>
      <c r="G504" s="4" t="n"/>
      <c r="H504" s="4" t="n"/>
      <c r="I504" s="4" t="n"/>
      <c r="J504" s="4" t="n"/>
      <c r="K504" s="15">
        <f>IF($A504="","",DATE(YEAR($A504),MONTH($A504),1))</f>
        <v/>
      </c>
      <c r="L504" s="13">
        <f>IF($A504="","",$A504-WEEKDAY($A504,1)+1)</f>
        <v/>
      </c>
      <c r="M504" s="14">
        <f>IF($A504="","",IF(AND($K504='السجل الشهري'!$B$4,$B504='السجل الشهري'!$B$5),ROW(),""))</f>
        <v/>
      </c>
    </row>
    <row r="505">
      <c r="A505" s="5" t="n"/>
      <c r="B505" s="4" t="n"/>
      <c r="C505" s="6" t="n"/>
      <c r="D505" s="4" t="n"/>
      <c r="E505" s="6" t="n"/>
      <c r="F505" s="6" t="n"/>
      <c r="G505" s="4" t="n"/>
      <c r="H505" s="4" t="n"/>
      <c r="I505" s="4" t="n"/>
      <c r="J505" s="4" t="n"/>
      <c r="K505" s="15">
        <f>IF($A505="","",DATE(YEAR($A505),MONTH($A505),1))</f>
        <v/>
      </c>
      <c r="L505" s="13">
        <f>IF($A505="","",$A505-WEEKDAY($A505,1)+1)</f>
        <v/>
      </c>
      <c r="M505" s="14">
        <f>IF($A505="","",IF(AND($K505='السجل الشهري'!$B$4,$B505='السجل الشهري'!$B$5),ROW(),""))</f>
        <v/>
      </c>
    </row>
    <row r="506">
      <c r="A506" s="5" t="n"/>
      <c r="B506" s="4" t="n"/>
      <c r="C506" s="6" t="n"/>
      <c r="D506" s="4" t="n"/>
      <c r="E506" s="6" t="n"/>
      <c r="F506" s="6" t="n"/>
      <c r="G506" s="4" t="n"/>
      <c r="H506" s="4" t="n"/>
      <c r="I506" s="4" t="n"/>
      <c r="J506" s="4" t="n"/>
      <c r="K506" s="15">
        <f>IF($A506="","",DATE(YEAR($A506),MONTH($A506),1))</f>
        <v/>
      </c>
      <c r="L506" s="13">
        <f>IF($A506="","",$A506-WEEKDAY($A506,1)+1)</f>
        <v/>
      </c>
      <c r="M506" s="14">
        <f>IF($A506="","",IF(AND($K506='السجل الشهري'!$B$4,$B506='السجل الشهري'!$B$5),ROW(),""))</f>
        <v/>
      </c>
    </row>
    <row r="507">
      <c r="A507" s="5" t="n"/>
      <c r="B507" s="4" t="n"/>
      <c r="C507" s="6" t="n"/>
      <c r="D507" s="4" t="n"/>
      <c r="E507" s="6" t="n"/>
      <c r="F507" s="6" t="n"/>
      <c r="G507" s="4" t="n"/>
      <c r="H507" s="4" t="n"/>
      <c r="I507" s="4" t="n"/>
      <c r="J507" s="4" t="n"/>
      <c r="K507" s="15">
        <f>IF($A507="","",DATE(YEAR($A507),MONTH($A507),1))</f>
        <v/>
      </c>
      <c r="L507" s="13">
        <f>IF($A507="","",$A507-WEEKDAY($A507,1)+1)</f>
        <v/>
      </c>
      <c r="M507" s="14">
        <f>IF($A507="","",IF(AND($K507='السجل الشهري'!$B$4,$B507='السجل الشهري'!$B$5),ROW(),""))</f>
        <v/>
      </c>
    </row>
    <row r="508">
      <c r="A508" s="5" t="n"/>
      <c r="B508" s="4" t="n"/>
      <c r="C508" s="6" t="n"/>
      <c r="D508" s="4" t="n"/>
      <c r="E508" s="6" t="n"/>
      <c r="F508" s="6" t="n"/>
      <c r="G508" s="4" t="n"/>
      <c r="H508" s="4" t="n"/>
      <c r="I508" s="4" t="n"/>
      <c r="J508" s="4" t="n"/>
      <c r="K508" s="15">
        <f>IF($A508="","",DATE(YEAR($A508),MONTH($A508),1))</f>
        <v/>
      </c>
      <c r="L508" s="13">
        <f>IF($A508="","",$A508-WEEKDAY($A508,1)+1)</f>
        <v/>
      </c>
      <c r="M508" s="14">
        <f>IF($A508="","",IF(AND($K508='السجل الشهري'!$B$4,$B508='السجل الشهري'!$B$5),ROW(),""))</f>
        <v/>
      </c>
    </row>
    <row r="509">
      <c r="A509" s="5" t="n"/>
      <c r="B509" s="4" t="n"/>
      <c r="C509" s="6" t="n"/>
      <c r="D509" s="4" t="n"/>
      <c r="E509" s="6" t="n"/>
      <c r="F509" s="6" t="n"/>
      <c r="G509" s="4" t="n"/>
      <c r="H509" s="4" t="n"/>
      <c r="I509" s="4" t="n"/>
      <c r="J509" s="4" t="n"/>
      <c r="K509" s="15">
        <f>IF($A509="","",DATE(YEAR($A509),MONTH($A509),1))</f>
        <v/>
      </c>
      <c r="L509" s="13">
        <f>IF($A509="","",$A509-WEEKDAY($A509,1)+1)</f>
        <v/>
      </c>
      <c r="M509" s="14">
        <f>IF($A509="","",IF(AND($K509='السجل الشهري'!$B$4,$B509='السجل الشهري'!$B$5),ROW(),""))</f>
        <v/>
      </c>
    </row>
    <row r="510">
      <c r="A510" s="5" t="n"/>
      <c r="B510" s="4" t="n"/>
      <c r="C510" s="6" t="n"/>
      <c r="D510" s="4" t="n"/>
      <c r="E510" s="6" t="n"/>
      <c r="F510" s="6" t="n"/>
      <c r="G510" s="4" t="n"/>
      <c r="H510" s="4" t="n"/>
      <c r="I510" s="4" t="n"/>
      <c r="J510" s="4" t="n"/>
      <c r="K510" s="15">
        <f>IF($A510="","",DATE(YEAR($A510),MONTH($A510),1))</f>
        <v/>
      </c>
      <c r="L510" s="13">
        <f>IF($A510="","",$A510-WEEKDAY($A510,1)+1)</f>
        <v/>
      </c>
      <c r="M510" s="14">
        <f>IF($A510="","",IF(AND($K510='السجل الشهري'!$B$4,$B510='السجل الشهري'!$B$5),ROW(),""))</f>
        <v/>
      </c>
    </row>
    <row r="511">
      <c r="A511" s="5" t="n"/>
      <c r="B511" s="4" t="n"/>
      <c r="C511" s="6" t="n"/>
      <c r="D511" s="4" t="n"/>
      <c r="E511" s="6" t="n"/>
      <c r="F511" s="6" t="n"/>
      <c r="G511" s="4" t="n"/>
      <c r="H511" s="4" t="n"/>
      <c r="I511" s="4" t="n"/>
      <c r="J511" s="4" t="n"/>
      <c r="K511" s="15">
        <f>IF($A511="","",DATE(YEAR($A511),MONTH($A511),1))</f>
        <v/>
      </c>
      <c r="L511" s="13">
        <f>IF($A511="","",$A511-WEEKDAY($A511,1)+1)</f>
        <v/>
      </c>
      <c r="M511" s="14">
        <f>IF($A511="","",IF(AND($K511='السجل الشهري'!$B$4,$B511='السجل الشهري'!$B$5),ROW(),""))</f>
        <v/>
      </c>
    </row>
    <row r="512">
      <c r="A512" s="5" t="n"/>
      <c r="B512" s="4" t="n"/>
      <c r="C512" s="6" t="n"/>
      <c r="D512" s="4" t="n"/>
      <c r="E512" s="6" t="n"/>
      <c r="F512" s="6" t="n"/>
      <c r="G512" s="4" t="n"/>
      <c r="H512" s="4" t="n"/>
      <c r="I512" s="4" t="n"/>
      <c r="J512" s="4" t="n"/>
      <c r="K512" s="15">
        <f>IF($A512="","",DATE(YEAR($A512),MONTH($A512),1))</f>
        <v/>
      </c>
      <c r="L512" s="13">
        <f>IF($A512="","",$A512-WEEKDAY($A512,1)+1)</f>
        <v/>
      </c>
      <c r="M512" s="14">
        <f>IF($A512="","",IF(AND($K512='السجل الشهري'!$B$4,$B512='السجل الشهري'!$B$5),ROW(),""))</f>
        <v/>
      </c>
    </row>
    <row r="513">
      <c r="A513" s="5" t="n"/>
      <c r="B513" s="4" t="n"/>
      <c r="C513" s="6" t="n"/>
      <c r="D513" s="4" t="n"/>
      <c r="E513" s="6" t="n"/>
      <c r="F513" s="6" t="n"/>
      <c r="G513" s="4" t="n"/>
      <c r="H513" s="4" t="n"/>
      <c r="I513" s="4" t="n"/>
      <c r="J513" s="4" t="n"/>
      <c r="K513" s="15">
        <f>IF($A513="","",DATE(YEAR($A513),MONTH($A513),1))</f>
        <v/>
      </c>
      <c r="L513" s="13">
        <f>IF($A513="","",$A513-WEEKDAY($A513,1)+1)</f>
        <v/>
      </c>
      <c r="M513" s="14">
        <f>IF($A513="","",IF(AND($K513='السجل الشهري'!$B$4,$B513='السجل الشهري'!$B$5),ROW(),""))</f>
        <v/>
      </c>
    </row>
    <row r="514">
      <c r="A514" s="5" t="n"/>
      <c r="B514" s="4" t="n"/>
      <c r="C514" s="6" t="n"/>
      <c r="D514" s="4" t="n"/>
      <c r="E514" s="6" t="n"/>
      <c r="F514" s="6" t="n"/>
      <c r="G514" s="4" t="n"/>
      <c r="H514" s="4" t="n"/>
      <c r="I514" s="4" t="n"/>
      <c r="J514" s="4" t="n"/>
      <c r="K514" s="15">
        <f>IF($A514="","",DATE(YEAR($A514),MONTH($A514),1))</f>
        <v/>
      </c>
      <c r="L514" s="13">
        <f>IF($A514="","",$A514-WEEKDAY($A514,1)+1)</f>
        <v/>
      </c>
      <c r="M514" s="14">
        <f>IF($A514="","",IF(AND($K514='السجل الشهري'!$B$4,$B514='السجل الشهري'!$B$5),ROW(),""))</f>
        <v/>
      </c>
    </row>
    <row r="515">
      <c r="A515" s="5" t="n"/>
      <c r="B515" s="4" t="n"/>
      <c r="C515" s="6" t="n"/>
      <c r="D515" s="4" t="n"/>
      <c r="E515" s="6" t="n"/>
      <c r="F515" s="6" t="n"/>
      <c r="G515" s="4" t="n"/>
      <c r="H515" s="4" t="n"/>
      <c r="I515" s="4" t="n"/>
      <c r="J515" s="4" t="n"/>
      <c r="K515" s="15">
        <f>IF($A515="","",DATE(YEAR($A515),MONTH($A515),1))</f>
        <v/>
      </c>
      <c r="L515" s="13">
        <f>IF($A515="","",$A515-WEEKDAY($A515,1)+1)</f>
        <v/>
      </c>
      <c r="M515" s="14">
        <f>IF($A515="","",IF(AND($K515='السجل الشهري'!$B$4,$B515='السجل الشهري'!$B$5),ROW(),""))</f>
        <v/>
      </c>
    </row>
    <row r="516">
      <c r="A516" s="5" t="n"/>
      <c r="B516" s="4" t="n"/>
      <c r="C516" s="6" t="n"/>
      <c r="D516" s="4" t="n"/>
      <c r="E516" s="6" t="n"/>
      <c r="F516" s="6" t="n"/>
      <c r="G516" s="4" t="n"/>
      <c r="H516" s="4" t="n"/>
      <c r="I516" s="4" t="n"/>
      <c r="J516" s="4" t="n"/>
      <c r="K516" s="15">
        <f>IF($A516="","",DATE(YEAR($A516),MONTH($A516),1))</f>
        <v/>
      </c>
      <c r="L516" s="13">
        <f>IF($A516="","",$A516-WEEKDAY($A516,1)+1)</f>
        <v/>
      </c>
      <c r="M516" s="14">
        <f>IF($A516="","",IF(AND($K516='السجل الشهري'!$B$4,$B516='السجل الشهري'!$B$5),ROW(),""))</f>
        <v/>
      </c>
    </row>
    <row r="517">
      <c r="A517" s="5" t="n"/>
      <c r="B517" s="4" t="n"/>
      <c r="C517" s="6" t="n"/>
      <c r="D517" s="4" t="n"/>
      <c r="E517" s="6" t="n"/>
      <c r="F517" s="6" t="n"/>
      <c r="G517" s="4" t="n"/>
      <c r="H517" s="4" t="n"/>
      <c r="I517" s="4" t="n"/>
      <c r="J517" s="4" t="n"/>
      <c r="K517" s="15">
        <f>IF($A517="","",DATE(YEAR($A517),MONTH($A517),1))</f>
        <v/>
      </c>
      <c r="L517" s="13">
        <f>IF($A517="","",$A517-WEEKDAY($A517,1)+1)</f>
        <v/>
      </c>
      <c r="M517" s="14">
        <f>IF($A517="","",IF(AND($K517='السجل الشهري'!$B$4,$B517='السجل الشهري'!$B$5),ROW(),""))</f>
        <v/>
      </c>
    </row>
    <row r="518">
      <c r="A518" s="5" t="n"/>
      <c r="B518" s="4" t="n"/>
      <c r="C518" s="6" t="n"/>
      <c r="D518" s="4" t="n"/>
      <c r="E518" s="6" t="n"/>
      <c r="F518" s="6" t="n"/>
      <c r="G518" s="4" t="n"/>
      <c r="H518" s="4" t="n"/>
      <c r="I518" s="4" t="n"/>
      <c r="J518" s="4" t="n"/>
      <c r="K518" s="15">
        <f>IF($A518="","",DATE(YEAR($A518),MONTH($A518),1))</f>
        <v/>
      </c>
      <c r="L518" s="13">
        <f>IF($A518="","",$A518-WEEKDAY($A518,1)+1)</f>
        <v/>
      </c>
      <c r="M518" s="14">
        <f>IF($A518="","",IF(AND($K518='السجل الشهري'!$B$4,$B518='السجل الشهري'!$B$5),ROW(),""))</f>
        <v/>
      </c>
    </row>
    <row r="519">
      <c r="A519" s="5" t="n"/>
      <c r="B519" s="4" t="n"/>
      <c r="C519" s="6" t="n"/>
      <c r="D519" s="4" t="n"/>
      <c r="E519" s="6" t="n"/>
      <c r="F519" s="6" t="n"/>
      <c r="G519" s="4" t="n"/>
      <c r="H519" s="4" t="n"/>
      <c r="I519" s="4" t="n"/>
      <c r="J519" s="4" t="n"/>
      <c r="K519" s="15">
        <f>IF($A519="","",DATE(YEAR($A519),MONTH($A519),1))</f>
        <v/>
      </c>
      <c r="L519" s="13">
        <f>IF($A519="","",$A519-WEEKDAY($A519,1)+1)</f>
        <v/>
      </c>
      <c r="M519" s="14">
        <f>IF($A519="","",IF(AND($K519='السجل الشهري'!$B$4,$B519='السجل الشهري'!$B$5),ROW(),""))</f>
        <v/>
      </c>
    </row>
    <row r="520">
      <c r="A520" s="5" t="n"/>
      <c r="B520" s="4" t="n"/>
      <c r="C520" s="6" t="n"/>
      <c r="D520" s="4" t="n"/>
      <c r="E520" s="6" t="n"/>
      <c r="F520" s="6" t="n"/>
      <c r="G520" s="4" t="n"/>
      <c r="H520" s="4" t="n"/>
      <c r="I520" s="4" t="n"/>
      <c r="J520" s="4" t="n"/>
      <c r="K520" s="15">
        <f>IF($A520="","",DATE(YEAR($A520),MONTH($A520),1))</f>
        <v/>
      </c>
      <c r="L520" s="13">
        <f>IF($A520="","",$A520-WEEKDAY($A520,1)+1)</f>
        <v/>
      </c>
      <c r="M520" s="14">
        <f>IF($A520="","",IF(AND($K520='السجل الشهري'!$B$4,$B520='السجل الشهري'!$B$5),ROW(),""))</f>
        <v/>
      </c>
    </row>
    <row r="521">
      <c r="A521" s="5" t="n"/>
      <c r="B521" s="4" t="n"/>
      <c r="C521" s="6" t="n"/>
      <c r="D521" s="4" t="n"/>
      <c r="E521" s="6" t="n"/>
      <c r="F521" s="6" t="n"/>
      <c r="G521" s="4" t="n"/>
      <c r="H521" s="4" t="n"/>
      <c r="I521" s="4" t="n"/>
      <c r="J521" s="4" t="n"/>
      <c r="K521" s="15">
        <f>IF($A521="","",DATE(YEAR($A521),MONTH($A521),1))</f>
        <v/>
      </c>
      <c r="L521" s="13">
        <f>IF($A521="","",$A521-WEEKDAY($A521,1)+1)</f>
        <v/>
      </c>
      <c r="M521" s="14">
        <f>IF($A521="","",IF(AND($K521='السجل الشهري'!$B$4,$B521='السجل الشهري'!$B$5),ROW(),""))</f>
        <v/>
      </c>
    </row>
    <row r="522">
      <c r="A522" s="5" t="n"/>
      <c r="B522" s="4" t="n"/>
      <c r="C522" s="6" t="n"/>
      <c r="D522" s="4" t="n"/>
      <c r="E522" s="6" t="n"/>
      <c r="F522" s="6" t="n"/>
      <c r="G522" s="4" t="n"/>
      <c r="H522" s="4" t="n"/>
      <c r="I522" s="4" t="n"/>
      <c r="J522" s="4" t="n"/>
      <c r="K522" s="15">
        <f>IF($A522="","",DATE(YEAR($A522),MONTH($A522),1))</f>
        <v/>
      </c>
      <c r="L522" s="13">
        <f>IF($A522="","",$A522-WEEKDAY($A522,1)+1)</f>
        <v/>
      </c>
      <c r="M522" s="14">
        <f>IF($A522="","",IF(AND($K522='السجل الشهري'!$B$4,$B522='السجل الشهري'!$B$5),ROW(),""))</f>
        <v/>
      </c>
    </row>
    <row r="523">
      <c r="A523" s="5" t="n"/>
      <c r="B523" s="4" t="n"/>
      <c r="C523" s="6" t="n"/>
      <c r="D523" s="4" t="n"/>
      <c r="E523" s="6" t="n"/>
      <c r="F523" s="6" t="n"/>
      <c r="G523" s="4" t="n"/>
      <c r="H523" s="4" t="n"/>
      <c r="I523" s="4" t="n"/>
      <c r="J523" s="4" t="n"/>
      <c r="K523" s="15">
        <f>IF($A523="","",DATE(YEAR($A523),MONTH($A523),1))</f>
        <v/>
      </c>
      <c r="L523" s="13">
        <f>IF($A523="","",$A523-WEEKDAY($A523,1)+1)</f>
        <v/>
      </c>
      <c r="M523" s="14">
        <f>IF($A523="","",IF(AND($K523='السجل الشهري'!$B$4,$B523='السجل الشهري'!$B$5),ROW(),""))</f>
        <v/>
      </c>
    </row>
    <row r="524">
      <c r="A524" s="5" t="n"/>
      <c r="B524" s="4" t="n"/>
      <c r="C524" s="6" t="n"/>
      <c r="D524" s="4" t="n"/>
      <c r="E524" s="6" t="n"/>
      <c r="F524" s="6" t="n"/>
      <c r="G524" s="4" t="n"/>
      <c r="H524" s="4" t="n"/>
      <c r="I524" s="4" t="n"/>
      <c r="J524" s="4" t="n"/>
      <c r="K524" s="15">
        <f>IF($A524="","",DATE(YEAR($A524),MONTH($A524),1))</f>
        <v/>
      </c>
      <c r="L524" s="13">
        <f>IF($A524="","",$A524-WEEKDAY($A524,1)+1)</f>
        <v/>
      </c>
      <c r="M524" s="14">
        <f>IF($A524="","",IF(AND($K524='السجل الشهري'!$B$4,$B524='السجل الشهري'!$B$5),ROW(),""))</f>
        <v/>
      </c>
    </row>
    <row r="525">
      <c r="A525" s="5" t="n"/>
      <c r="B525" s="4" t="n"/>
      <c r="C525" s="6" t="n"/>
      <c r="D525" s="4" t="n"/>
      <c r="E525" s="6" t="n"/>
      <c r="F525" s="6" t="n"/>
      <c r="G525" s="4" t="n"/>
      <c r="H525" s="4" t="n"/>
      <c r="I525" s="4" t="n"/>
      <c r="J525" s="4" t="n"/>
      <c r="K525" s="15">
        <f>IF($A525="","",DATE(YEAR($A525),MONTH($A525),1))</f>
        <v/>
      </c>
      <c r="L525" s="13">
        <f>IF($A525="","",$A525-WEEKDAY($A525,1)+1)</f>
        <v/>
      </c>
      <c r="M525" s="14">
        <f>IF($A525="","",IF(AND($K525='السجل الشهري'!$B$4,$B525='السجل الشهري'!$B$5),ROW(),""))</f>
        <v/>
      </c>
    </row>
    <row r="526">
      <c r="A526" s="5" t="n"/>
      <c r="B526" s="4" t="n"/>
      <c r="C526" s="6" t="n"/>
      <c r="D526" s="4" t="n"/>
      <c r="E526" s="6" t="n"/>
      <c r="F526" s="6" t="n"/>
      <c r="G526" s="4" t="n"/>
      <c r="H526" s="4" t="n"/>
      <c r="I526" s="4" t="n"/>
      <c r="J526" s="4" t="n"/>
      <c r="K526" s="15">
        <f>IF($A526="","",DATE(YEAR($A526),MONTH($A526),1))</f>
        <v/>
      </c>
      <c r="L526" s="13">
        <f>IF($A526="","",$A526-WEEKDAY($A526,1)+1)</f>
        <v/>
      </c>
      <c r="M526" s="14">
        <f>IF($A526="","",IF(AND($K526='السجل الشهري'!$B$4,$B526='السجل الشهري'!$B$5),ROW(),""))</f>
        <v/>
      </c>
    </row>
    <row r="527">
      <c r="A527" s="5" t="n"/>
      <c r="B527" s="4" t="n"/>
      <c r="C527" s="6" t="n"/>
      <c r="D527" s="4" t="n"/>
      <c r="E527" s="6" t="n"/>
      <c r="F527" s="6" t="n"/>
      <c r="G527" s="4" t="n"/>
      <c r="H527" s="4" t="n"/>
      <c r="I527" s="4" t="n"/>
      <c r="J527" s="4" t="n"/>
      <c r="K527" s="15">
        <f>IF($A527="","",DATE(YEAR($A527),MONTH($A527),1))</f>
        <v/>
      </c>
      <c r="L527" s="13">
        <f>IF($A527="","",$A527-WEEKDAY($A527,1)+1)</f>
        <v/>
      </c>
      <c r="M527" s="14">
        <f>IF($A527="","",IF(AND($K527='السجل الشهري'!$B$4,$B527='السجل الشهري'!$B$5),ROW(),""))</f>
        <v/>
      </c>
    </row>
    <row r="528">
      <c r="A528" s="5" t="n"/>
      <c r="B528" s="4" t="n"/>
      <c r="C528" s="6" t="n"/>
      <c r="D528" s="4" t="n"/>
      <c r="E528" s="6" t="n"/>
      <c r="F528" s="6" t="n"/>
      <c r="G528" s="4" t="n"/>
      <c r="H528" s="4" t="n"/>
      <c r="I528" s="4" t="n"/>
      <c r="J528" s="4" t="n"/>
      <c r="K528" s="15">
        <f>IF($A528="","",DATE(YEAR($A528),MONTH($A528),1))</f>
        <v/>
      </c>
      <c r="L528" s="13">
        <f>IF($A528="","",$A528-WEEKDAY($A528,1)+1)</f>
        <v/>
      </c>
      <c r="M528" s="14">
        <f>IF($A528="","",IF(AND($K528='السجل الشهري'!$B$4,$B528='السجل الشهري'!$B$5),ROW(),""))</f>
        <v/>
      </c>
    </row>
    <row r="529">
      <c r="A529" s="5" t="n"/>
      <c r="B529" s="4" t="n"/>
      <c r="C529" s="6" t="n"/>
      <c r="D529" s="4" t="n"/>
      <c r="E529" s="6" t="n"/>
      <c r="F529" s="6" t="n"/>
      <c r="G529" s="4" t="n"/>
      <c r="H529" s="4" t="n"/>
      <c r="I529" s="4" t="n"/>
      <c r="J529" s="4" t="n"/>
      <c r="K529" s="15">
        <f>IF($A529="","",DATE(YEAR($A529),MONTH($A529),1))</f>
        <v/>
      </c>
      <c r="L529" s="13">
        <f>IF($A529="","",$A529-WEEKDAY($A529,1)+1)</f>
        <v/>
      </c>
      <c r="M529" s="14">
        <f>IF($A529="","",IF(AND($K529='السجل الشهري'!$B$4,$B529='السجل الشهري'!$B$5),ROW(),""))</f>
        <v/>
      </c>
    </row>
    <row r="530">
      <c r="A530" s="5" t="n"/>
      <c r="B530" s="4" t="n"/>
      <c r="C530" s="6" t="n"/>
      <c r="D530" s="4" t="n"/>
      <c r="E530" s="6" t="n"/>
      <c r="F530" s="6" t="n"/>
      <c r="G530" s="4" t="n"/>
      <c r="H530" s="4" t="n"/>
      <c r="I530" s="4" t="n"/>
      <c r="J530" s="4" t="n"/>
      <c r="K530" s="15">
        <f>IF($A530="","",DATE(YEAR($A530),MONTH($A530),1))</f>
        <v/>
      </c>
      <c r="L530" s="13">
        <f>IF($A530="","",$A530-WEEKDAY($A530,1)+1)</f>
        <v/>
      </c>
      <c r="M530" s="14">
        <f>IF($A530="","",IF(AND($K530='السجل الشهري'!$B$4,$B530='السجل الشهري'!$B$5),ROW(),""))</f>
        <v/>
      </c>
    </row>
    <row r="531">
      <c r="A531" s="5" t="n"/>
      <c r="B531" s="4" t="n"/>
      <c r="C531" s="6" t="n"/>
      <c r="D531" s="4" t="n"/>
      <c r="E531" s="6" t="n"/>
      <c r="F531" s="6" t="n"/>
      <c r="G531" s="4" t="n"/>
      <c r="H531" s="4" t="n"/>
      <c r="I531" s="4" t="n"/>
      <c r="J531" s="4" t="n"/>
      <c r="K531" s="15">
        <f>IF($A531="","",DATE(YEAR($A531),MONTH($A531),1))</f>
        <v/>
      </c>
      <c r="L531" s="13">
        <f>IF($A531="","",$A531-WEEKDAY($A531,1)+1)</f>
        <v/>
      </c>
      <c r="M531" s="14">
        <f>IF($A531="","",IF(AND($K531='السجل الشهري'!$B$4,$B531='السجل الشهري'!$B$5),ROW(),""))</f>
        <v/>
      </c>
    </row>
    <row r="532">
      <c r="A532" s="5" t="n"/>
      <c r="B532" s="4" t="n"/>
      <c r="C532" s="6" t="n"/>
      <c r="D532" s="4" t="n"/>
      <c r="E532" s="6" t="n"/>
      <c r="F532" s="6" t="n"/>
      <c r="G532" s="4" t="n"/>
      <c r="H532" s="4" t="n"/>
      <c r="I532" s="4" t="n"/>
      <c r="J532" s="4" t="n"/>
      <c r="K532" s="15">
        <f>IF($A532="","",DATE(YEAR($A532),MONTH($A532),1))</f>
        <v/>
      </c>
      <c r="L532" s="13">
        <f>IF($A532="","",$A532-WEEKDAY($A532,1)+1)</f>
        <v/>
      </c>
      <c r="M532" s="14">
        <f>IF($A532="","",IF(AND($K532='السجل الشهري'!$B$4,$B532='السجل الشهري'!$B$5),ROW(),""))</f>
        <v/>
      </c>
    </row>
    <row r="533">
      <c r="A533" s="5" t="n"/>
      <c r="B533" s="4" t="n"/>
      <c r="C533" s="6" t="n"/>
      <c r="D533" s="4" t="n"/>
      <c r="E533" s="6" t="n"/>
      <c r="F533" s="6" t="n"/>
      <c r="G533" s="4" t="n"/>
      <c r="H533" s="4" t="n"/>
      <c r="I533" s="4" t="n"/>
      <c r="J533" s="4" t="n"/>
      <c r="K533" s="15">
        <f>IF($A533="","",DATE(YEAR($A533),MONTH($A533),1))</f>
        <v/>
      </c>
      <c r="L533" s="13">
        <f>IF($A533="","",$A533-WEEKDAY($A533,1)+1)</f>
        <v/>
      </c>
      <c r="M533" s="14">
        <f>IF($A533="","",IF(AND($K533='السجل الشهري'!$B$4,$B533='السجل الشهري'!$B$5),ROW(),""))</f>
        <v/>
      </c>
    </row>
    <row r="534">
      <c r="A534" s="5" t="n"/>
      <c r="B534" s="4" t="n"/>
      <c r="C534" s="6" t="n"/>
      <c r="D534" s="4" t="n"/>
      <c r="E534" s="6" t="n"/>
      <c r="F534" s="6" t="n"/>
      <c r="G534" s="4" t="n"/>
      <c r="H534" s="4" t="n"/>
      <c r="I534" s="4" t="n"/>
      <c r="J534" s="4" t="n"/>
      <c r="K534" s="15">
        <f>IF($A534="","",DATE(YEAR($A534),MONTH($A534),1))</f>
        <v/>
      </c>
      <c r="L534" s="13">
        <f>IF($A534="","",$A534-WEEKDAY($A534,1)+1)</f>
        <v/>
      </c>
      <c r="M534" s="14">
        <f>IF($A534="","",IF(AND($K534='السجل الشهري'!$B$4,$B534='السجل الشهري'!$B$5),ROW(),""))</f>
        <v/>
      </c>
    </row>
    <row r="535">
      <c r="A535" s="5" t="n"/>
      <c r="B535" s="4" t="n"/>
      <c r="C535" s="6" t="n"/>
      <c r="D535" s="4" t="n"/>
      <c r="E535" s="6" t="n"/>
      <c r="F535" s="6" t="n"/>
      <c r="G535" s="4" t="n"/>
      <c r="H535" s="4" t="n"/>
      <c r="I535" s="4" t="n"/>
      <c r="J535" s="4" t="n"/>
      <c r="K535" s="15">
        <f>IF($A535="","",DATE(YEAR($A535),MONTH($A535),1))</f>
        <v/>
      </c>
      <c r="L535" s="13">
        <f>IF($A535="","",$A535-WEEKDAY($A535,1)+1)</f>
        <v/>
      </c>
      <c r="M535" s="14">
        <f>IF($A535="","",IF(AND($K535='السجل الشهري'!$B$4,$B535='السجل الشهري'!$B$5),ROW(),""))</f>
        <v/>
      </c>
    </row>
    <row r="536">
      <c r="A536" s="5" t="n"/>
      <c r="B536" s="4" t="n"/>
      <c r="C536" s="6" t="n"/>
      <c r="D536" s="4" t="n"/>
      <c r="E536" s="6" t="n"/>
      <c r="F536" s="6" t="n"/>
      <c r="G536" s="4" t="n"/>
      <c r="H536" s="4" t="n"/>
      <c r="I536" s="4" t="n"/>
      <c r="J536" s="4" t="n"/>
      <c r="K536" s="15">
        <f>IF($A536="","",DATE(YEAR($A536),MONTH($A536),1))</f>
        <v/>
      </c>
      <c r="L536" s="13">
        <f>IF($A536="","",$A536-WEEKDAY($A536,1)+1)</f>
        <v/>
      </c>
      <c r="M536" s="14">
        <f>IF($A536="","",IF(AND($K536='السجل الشهري'!$B$4,$B536='السجل الشهري'!$B$5),ROW(),""))</f>
        <v/>
      </c>
    </row>
    <row r="537">
      <c r="A537" s="5" t="n"/>
      <c r="B537" s="4" t="n"/>
      <c r="C537" s="6" t="n"/>
      <c r="D537" s="4" t="n"/>
      <c r="E537" s="6" t="n"/>
      <c r="F537" s="6" t="n"/>
      <c r="G537" s="4" t="n"/>
      <c r="H537" s="4" t="n"/>
      <c r="I537" s="4" t="n"/>
      <c r="J537" s="4" t="n"/>
      <c r="K537" s="15">
        <f>IF($A537="","",DATE(YEAR($A537),MONTH($A537),1))</f>
        <v/>
      </c>
      <c r="L537" s="13">
        <f>IF($A537="","",$A537-WEEKDAY($A537,1)+1)</f>
        <v/>
      </c>
      <c r="M537" s="14">
        <f>IF($A537="","",IF(AND($K537='السجل الشهري'!$B$4,$B537='السجل الشهري'!$B$5),ROW(),""))</f>
        <v/>
      </c>
    </row>
    <row r="538">
      <c r="A538" s="5" t="n"/>
      <c r="B538" s="4" t="n"/>
      <c r="C538" s="6" t="n"/>
      <c r="D538" s="4" t="n"/>
      <c r="E538" s="6" t="n"/>
      <c r="F538" s="6" t="n"/>
      <c r="G538" s="4" t="n"/>
      <c r="H538" s="4" t="n"/>
      <c r="I538" s="4" t="n"/>
      <c r="J538" s="4" t="n"/>
      <c r="K538" s="15">
        <f>IF($A538="","",DATE(YEAR($A538),MONTH($A538),1))</f>
        <v/>
      </c>
      <c r="L538" s="13">
        <f>IF($A538="","",$A538-WEEKDAY($A538,1)+1)</f>
        <v/>
      </c>
      <c r="M538" s="14">
        <f>IF($A538="","",IF(AND($K538='السجل الشهري'!$B$4,$B538='السجل الشهري'!$B$5),ROW(),""))</f>
        <v/>
      </c>
    </row>
    <row r="539">
      <c r="A539" s="5" t="n"/>
      <c r="B539" s="4" t="n"/>
      <c r="C539" s="6" t="n"/>
      <c r="D539" s="4" t="n"/>
      <c r="E539" s="6" t="n"/>
      <c r="F539" s="6" t="n"/>
      <c r="G539" s="4" t="n"/>
      <c r="H539" s="4" t="n"/>
      <c r="I539" s="4" t="n"/>
      <c r="J539" s="4" t="n"/>
      <c r="K539" s="15">
        <f>IF($A539="","",DATE(YEAR($A539),MONTH($A539),1))</f>
        <v/>
      </c>
      <c r="L539" s="13">
        <f>IF($A539="","",$A539-WEEKDAY($A539,1)+1)</f>
        <v/>
      </c>
      <c r="M539" s="14">
        <f>IF($A539="","",IF(AND($K539='السجل الشهري'!$B$4,$B539='السجل الشهري'!$B$5),ROW(),""))</f>
        <v/>
      </c>
    </row>
    <row r="540">
      <c r="A540" s="5" t="n"/>
      <c r="B540" s="4" t="n"/>
      <c r="C540" s="6" t="n"/>
      <c r="D540" s="4" t="n"/>
      <c r="E540" s="6" t="n"/>
      <c r="F540" s="6" t="n"/>
      <c r="G540" s="4" t="n"/>
      <c r="H540" s="4" t="n"/>
      <c r="I540" s="4" t="n"/>
      <c r="J540" s="4" t="n"/>
      <c r="K540" s="15">
        <f>IF($A540="","",DATE(YEAR($A540),MONTH($A540),1))</f>
        <v/>
      </c>
      <c r="L540" s="13">
        <f>IF($A540="","",$A540-WEEKDAY($A540,1)+1)</f>
        <v/>
      </c>
      <c r="M540" s="14">
        <f>IF($A540="","",IF(AND($K540='السجل الشهري'!$B$4,$B540='السجل الشهري'!$B$5),ROW(),""))</f>
        <v/>
      </c>
    </row>
    <row r="541">
      <c r="A541" s="5" t="n"/>
      <c r="B541" s="4" t="n"/>
      <c r="C541" s="6" t="n"/>
      <c r="D541" s="4" t="n"/>
      <c r="E541" s="6" t="n"/>
      <c r="F541" s="6" t="n"/>
      <c r="G541" s="4" t="n"/>
      <c r="H541" s="4" t="n"/>
      <c r="I541" s="4" t="n"/>
      <c r="J541" s="4" t="n"/>
      <c r="K541" s="15">
        <f>IF($A541="","",DATE(YEAR($A541),MONTH($A541),1))</f>
        <v/>
      </c>
      <c r="L541" s="13">
        <f>IF($A541="","",$A541-WEEKDAY($A541,1)+1)</f>
        <v/>
      </c>
      <c r="M541" s="14">
        <f>IF($A541="","",IF(AND($K541='السجل الشهري'!$B$4,$B541='السجل الشهري'!$B$5),ROW(),""))</f>
        <v/>
      </c>
    </row>
    <row r="542">
      <c r="A542" s="5" t="n"/>
      <c r="B542" s="4" t="n"/>
      <c r="C542" s="6" t="n"/>
      <c r="D542" s="4" t="n"/>
      <c r="E542" s="6" t="n"/>
      <c r="F542" s="6" t="n"/>
      <c r="G542" s="4" t="n"/>
      <c r="H542" s="4" t="n"/>
      <c r="I542" s="4" t="n"/>
      <c r="J542" s="4" t="n"/>
      <c r="K542" s="15">
        <f>IF($A542="","",DATE(YEAR($A542),MONTH($A542),1))</f>
        <v/>
      </c>
      <c r="L542" s="13">
        <f>IF($A542="","",$A542-WEEKDAY($A542,1)+1)</f>
        <v/>
      </c>
      <c r="M542" s="14">
        <f>IF($A542="","",IF(AND($K542='السجل الشهري'!$B$4,$B542='السجل الشهري'!$B$5),ROW(),""))</f>
        <v/>
      </c>
    </row>
    <row r="543">
      <c r="A543" s="5" t="n"/>
      <c r="B543" s="4" t="n"/>
      <c r="C543" s="6" t="n"/>
      <c r="D543" s="4" t="n"/>
      <c r="E543" s="6" t="n"/>
      <c r="F543" s="6" t="n"/>
      <c r="G543" s="4" t="n"/>
      <c r="H543" s="4" t="n"/>
      <c r="I543" s="4" t="n"/>
      <c r="J543" s="4" t="n"/>
      <c r="K543" s="15">
        <f>IF($A543="","",DATE(YEAR($A543),MONTH($A543),1))</f>
        <v/>
      </c>
      <c r="L543" s="13">
        <f>IF($A543="","",$A543-WEEKDAY($A543,1)+1)</f>
        <v/>
      </c>
      <c r="M543" s="14">
        <f>IF($A543="","",IF(AND($K543='السجل الشهري'!$B$4,$B543='السجل الشهري'!$B$5),ROW(),""))</f>
        <v/>
      </c>
    </row>
    <row r="544">
      <c r="A544" s="5" t="n"/>
      <c r="B544" s="4" t="n"/>
      <c r="C544" s="6" t="n"/>
      <c r="D544" s="4" t="n"/>
      <c r="E544" s="6" t="n"/>
      <c r="F544" s="6" t="n"/>
      <c r="G544" s="4" t="n"/>
      <c r="H544" s="4" t="n"/>
      <c r="I544" s="4" t="n"/>
      <c r="J544" s="4" t="n"/>
      <c r="K544" s="15">
        <f>IF($A544="","",DATE(YEAR($A544),MONTH($A544),1))</f>
        <v/>
      </c>
      <c r="L544" s="13">
        <f>IF($A544="","",$A544-WEEKDAY($A544,1)+1)</f>
        <v/>
      </c>
      <c r="M544" s="14">
        <f>IF($A544="","",IF(AND($K544='السجل الشهري'!$B$4,$B544='السجل الشهري'!$B$5),ROW(),""))</f>
        <v/>
      </c>
    </row>
    <row r="545">
      <c r="A545" s="5" t="n"/>
      <c r="B545" s="4" t="n"/>
      <c r="C545" s="6" t="n"/>
      <c r="D545" s="4" t="n"/>
      <c r="E545" s="6" t="n"/>
      <c r="F545" s="6" t="n"/>
      <c r="G545" s="4" t="n"/>
      <c r="H545" s="4" t="n"/>
      <c r="I545" s="4" t="n"/>
      <c r="J545" s="4" t="n"/>
      <c r="K545" s="15">
        <f>IF($A545="","",DATE(YEAR($A545),MONTH($A545),1))</f>
        <v/>
      </c>
      <c r="L545" s="13">
        <f>IF($A545="","",$A545-WEEKDAY($A545,1)+1)</f>
        <v/>
      </c>
      <c r="M545" s="14">
        <f>IF($A545="","",IF(AND($K545='السجل الشهري'!$B$4,$B545='السجل الشهري'!$B$5),ROW(),""))</f>
        <v/>
      </c>
    </row>
    <row r="546">
      <c r="A546" s="5" t="n"/>
      <c r="B546" s="4" t="n"/>
      <c r="C546" s="6" t="n"/>
      <c r="D546" s="4" t="n"/>
      <c r="E546" s="6" t="n"/>
      <c r="F546" s="6" t="n"/>
      <c r="G546" s="4" t="n"/>
      <c r="H546" s="4" t="n"/>
      <c r="I546" s="4" t="n"/>
      <c r="J546" s="4" t="n"/>
      <c r="K546" s="15">
        <f>IF($A546="","",DATE(YEAR($A546),MONTH($A546),1))</f>
        <v/>
      </c>
      <c r="L546" s="13">
        <f>IF($A546="","",$A546-WEEKDAY($A546,1)+1)</f>
        <v/>
      </c>
      <c r="M546" s="14">
        <f>IF($A546="","",IF(AND($K546='السجل الشهري'!$B$4,$B546='السجل الشهري'!$B$5),ROW(),""))</f>
        <v/>
      </c>
    </row>
    <row r="547">
      <c r="A547" s="5" t="n"/>
      <c r="B547" s="4" t="n"/>
      <c r="C547" s="6" t="n"/>
      <c r="D547" s="4" t="n"/>
      <c r="E547" s="6" t="n"/>
      <c r="F547" s="6" t="n"/>
      <c r="G547" s="4" t="n"/>
      <c r="H547" s="4" t="n"/>
      <c r="I547" s="4" t="n"/>
      <c r="J547" s="4" t="n"/>
      <c r="K547" s="15">
        <f>IF($A547="","",DATE(YEAR($A547),MONTH($A547),1))</f>
        <v/>
      </c>
      <c r="L547" s="13">
        <f>IF($A547="","",$A547-WEEKDAY($A547,1)+1)</f>
        <v/>
      </c>
      <c r="M547" s="14">
        <f>IF($A547="","",IF(AND($K547='السجل الشهري'!$B$4,$B547='السجل الشهري'!$B$5),ROW(),""))</f>
        <v/>
      </c>
    </row>
    <row r="548">
      <c r="A548" s="5" t="n"/>
      <c r="B548" s="4" t="n"/>
      <c r="C548" s="6" t="n"/>
      <c r="D548" s="4" t="n"/>
      <c r="E548" s="6" t="n"/>
      <c r="F548" s="6" t="n"/>
      <c r="G548" s="4" t="n"/>
      <c r="H548" s="4" t="n"/>
      <c r="I548" s="4" t="n"/>
      <c r="J548" s="4" t="n"/>
      <c r="K548" s="15">
        <f>IF($A548="","",DATE(YEAR($A548),MONTH($A548),1))</f>
        <v/>
      </c>
      <c r="L548" s="13">
        <f>IF($A548="","",$A548-WEEKDAY($A548,1)+1)</f>
        <v/>
      </c>
      <c r="M548" s="14">
        <f>IF($A548="","",IF(AND($K548='السجل الشهري'!$B$4,$B548='السجل الشهري'!$B$5),ROW(),""))</f>
        <v/>
      </c>
    </row>
    <row r="549">
      <c r="A549" s="5" t="n"/>
      <c r="B549" s="4" t="n"/>
      <c r="C549" s="6" t="n"/>
      <c r="D549" s="4" t="n"/>
      <c r="E549" s="6" t="n"/>
      <c r="F549" s="6" t="n"/>
      <c r="G549" s="4" t="n"/>
      <c r="H549" s="4" t="n"/>
      <c r="I549" s="4" t="n"/>
      <c r="J549" s="4" t="n"/>
      <c r="K549" s="15">
        <f>IF($A549="","",DATE(YEAR($A549),MONTH($A549),1))</f>
        <v/>
      </c>
      <c r="L549" s="13">
        <f>IF($A549="","",$A549-WEEKDAY($A549,1)+1)</f>
        <v/>
      </c>
      <c r="M549" s="14">
        <f>IF($A549="","",IF(AND($K549='السجل الشهري'!$B$4,$B549='السجل الشهري'!$B$5),ROW(),""))</f>
        <v/>
      </c>
    </row>
    <row r="550">
      <c r="A550" s="5" t="n"/>
      <c r="B550" s="4" t="n"/>
      <c r="C550" s="6" t="n"/>
      <c r="D550" s="4" t="n"/>
      <c r="E550" s="6" t="n"/>
      <c r="F550" s="6" t="n"/>
      <c r="G550" s="4" t="n"/>
      <c r="H550" s="4" t="n"/>
      <c r="I550" s="4" t="n"/>
      <c r="J550" s="4" t="n"/>
      <c r="K550" s="15">
        <f>IF($A550="","",DATE(YEAR($A550),MONTH($A550),1))</f>
        <v/>
      </c>
      <c r="L550" s="13">
        <f>IF($A550="","",$A550-WEEKDAY($A550,1)+1)</f>
        <v/>
      </c>
      <c r="M550" s="14">
        <f>IF($A550="","",IF(AND($K550='السجل الشهري'!$B$4,$B550='السجل الشهري'!$B$5),ROW(),""))</f>
        <v/>
      </c>
    </row>
    <row r="551">
      <c r="A551" s="5" t="n"/>
      <c r="B551" s="4" t="n"/>
      <c r="C551" s="6" t="n"/>
      <c r="D551" s="4" t="n"/>
      <c r="E551" s="6" t="n"/>
      <c r="F551" s="6" t="n"/>
      <c r="G551" s="4" t="n"/>
      <c r="H551" s="4" t="n"/>
      <c r="I551" s="4" t="n"/>
      <c r="J551" s="4" t="n"/>
      <c r="K551" s="15">
        <f>IF($A551="","",DATE(YEAR($A551),MONTH($A551),1))</f>
        <v/>
      </c>
      <c r="L551" s="13">
        <f>IF($A551="","",$A551-WEEKDAY($A551,1)+1)</f>
        <v/>
      </c>
      <c r="M551" s="14">
        <f>IF($A551="","",IF(AND($K551='السجل الشهري'!$B$4,$B551='السجل الشهري'!$B$5),ROW(),""))</f>
        <v/>
      </c>
    </row>
    <row r="552">
      <c r="A552" s="5" t="n"/>
      <c r="B552" s="4" t="n"/>
      <c r="C552" s="6" t="n"/>
      <c r="D552" s="4" t="n"/>
      <c r="E552" s="6" t="n"/>
      <c r="F552" s="6" t="n"/>
      <c r="G552" s="4" t="n"/>
      <c r="H552" s="4" t="n"/>
      <c r="I552" s="4" t="n"/>
      <c r="J552" s="4" t="n"/>
      <c r="K552" s="15">
        <f>IF($A552="","",DATE(YEAR($A552),MONTH($A552),1))</f>
        <v/>
      </c>
      <c r="L552" s="13">
        <f>IF($A552="","",$A552-WEEKDAY($A552,1)+1)</f>
        <v/>
      </c>
      <c r="M552" s="14">
        <f>IF($A552="","",IF(AND($K552='السجل الشهري'!$B$4,$B552='السجل الشهري'!$B$5),ROW(),""))</f>
        <v/>
      </c>
    </row>
    <row r="553">
      <c r="A553" s="5" t="n"/>
      <c r="B553" s="4" t="n"/>
      <c r="C553" s="6" t="n"/>
      <c r="D553" s="4" t="n"/>
      <c r="E553" s="6" t="n"/>
      <c r="F553" s="6" t="n"/>
      <c r="G553" s="4" t="n"/>
      <c r="H553" s="4" t="n"/>
      <c r="I553" s="4" t="n"/>
      <c r="J553" s="4" t="n"/>
      <c r="K553" s="15">
        <f>IF($A553="","",DATE(YEAR($A553),MONTH($A553),1))</f>
        <v/>
      </c>
      <c r="L553" s="13">
        <f>IF($A553="","",$A553-WEEKDAY($A553,1)+1)</f>
        <v/>
      </c>
      <c r="M553" s="14">
        <f>IF($A553="","",IF(AND($K553='السجل الشهري'!$B$4,$B553='السجل الشهري'!$B$5),ROW(),""))</f>
        <v/>
      </c>
    </row>
    <row r="554">
      <c r="A554" s="5" t="n"/>
      <c r="B554" s="4" t="n"/>
      <c r="C554" s="6" t="n"/>
      <c r="D554" s="4" t="n"/>
      <c r="E554" s="6" t="n"/>
      <c r="F554" s="6" t="n"/>
      <c r="G554" s="4" t="n"/>
      <c r="H554" s="4" t="n"/>
      <c r="I554" s="4" t="n"/>
      <c r="J554" s="4" t="n"/>
      <c r="K554" s="15">
        <f>IF($A554="","",DATE(YEAR($A554),MONTH($A554),1))</f>
        <v/>
      </c>
      <c r="L554" s="13">
        <f>IF($A554="","",$A554-WEEKDAY($A554,1)+1)</f>
        <v/>
      </c>
      <c r="M554" s="14">
        <f>IF($A554="","",IF(AND($K554='السجل الشهري'!$B$4,$B554='السجل الشهري'!$B$5),ROW(),""))</f>
        <v/>
      </c>
    </row>
    <row r="555">
      <c r="A555" s="5" t="n"/>
      <c r="B555" s="4" t="n"/>
      <c r="C555" s="6" t="n"/>
      <c r="D555" s="4" t="n"/>
      <c r="E555" s="6" t="n"/>
      <c r="F555" s="6" t="n"/>
      <c r="G555" s="4" t="n"/>
      <c r="H555" s="4" t="n"/>
      <c r="I555" s="4" t="n"/>
      <c r="J555" s="4" t="n"/>
      <c r="K555" s="15">
        <f>IF($A555="","",DATE(YEAR($A555),MONTH($A555),1))</f>
        <v/>
      </c>
      <c r="L555" s="13">
        <f>IF($A555="","",$A555-WEEKDAY($A555,1)+1)</f>
        <v/>
      </c>
      <c r="M555" s="14">
        <f>IF($A555="","",IF(AND($K555='السجل الشهري'!$B$4,$B555='السجل الشهري'!$B$5),ROW(),""))</f>
        <v/>
      </c>
    </row>
    <row r="556">
      <c r="A556" s="5" t="n"/>
      <c r="B556" s="4" t="n"/>
      <c r="C556" s="6" t="n"/>
      <c r="D556" s="4" t="n"/>
      <c r="E556" s="6" t="n"/>
      <c r="F556" s="6" t="n"/>
      <c r="G556" s="4" t="n"/>
      <c r="H556" s="4" t="n"/>
      <c r="I556" s="4" t="n"/>
      <c r="J556" s="4" t="n"/>
      <c r="K556" s="15">
        <f>IF($A556="","",DATE(YEAR($A556),MONTH($A556),1))</f>
        <v/>
      </c>
      <c r="L556" s="13">
        <f>IF($A556="","",$A556-WEEKDAY($A556,1)+1)</f>
        <v/>
      </c>
      <c r="M556" s="14">
        <f>IF($A556="","",IF(AND($K556='السجل الشهري'!$B$4,$B556='السجل الشهري'!$B$5),ROW(),""))</f>
        <v/>
      </c>
    </row>
    <row r="557">
      <c r="A557" s="5" t="n"/>
      <c r="B557" s="4" t="n"/>
      <c r="C557" s="6" t="n"/>
      <c r="D557" s="4" t="n"/>
      <c r="E557" s="6" t="n"/>
      <c r="F557" s="6" t="n"/>
      <c r="G557" s="4" t="n"/>
      <c r="H557" s="4" t="n"/>
      <c r="I557" s="4" t="n"/>
      <c r="J557" s="4" t="n"/>
      <c r="K557" s="15">
        <f>IF($A557="","",DATE(YEAR($A557),MONTH($A557),1))</f>
        <v/>
      </c>
      <c r="L557" s="13">
        <f>IF($A557="","",$A557-WEEKDAY($A557,1)+1)</f>
        <v/>
      </c>
      <c r="M557" s="14">
        <f>IF($A557="","",IF(AND($K557='السجل الشهري'!$B$4,$B557='السجل الشهري'!$B$5),ROW(),""))</f>
        <v/>
      </c>
    </row>
    <row r="558">
      <c r="A558" s="5" t="n"/>
      <c r="B558" s="4" t="n"/>
      <c r="C558" s="6" t="n"/>
      <c r="D558" s="4" t="n"/>
      <c r="E558" s="6" t="n"/>
      <c r="F558" s="6" t="n"/>
      <c r="G558" s="4" t="n"/>
      <c r="H558" s="4" t="n"/>
      <c r="I558" s="4" t="n"/>
      <c r="J558" s="4" t="n"/>
      <c r="K558" s="15">
        <f>IF($A558="","",DATE(YEAR($A558),MONTH($A558),1))</f>
        <v/>
      </c>
      <c r="L558" s="13">
        <f>IF($A558="","",$A558-WEEKDAY($A558,1)+1)</f>
        <v/>
      </c>
      <c r="M558" s="14">
        <f>IF($A558="","",IF(AND($K558='السجل الشهري'!$B$4,$B558='السجل الشهري'!$B$5),ROW(),""))</f>
        <v/>
      </c>
    </row>
    <row r="559">
      <c r="A559" s="5" t="n"/>
      <c r="B559" s="4" t="n"/>
      <c r="C559" s="6" t="n"/>
      <c r="D559" s="4" t="n"/>
      <c r="E559" s="6" t="n"/>
      <c r="F559" s="6" t="n"/>
      <c r="G559" s="4" t="n"/>
      <c r="H559" s="4" t="n"/>
      <c r="I559" s="4" t="n"/>
      <c r="J559" s="4" t="n"/>
      <c r="K559" s="15">
        <f>IF($A559="","",DATE(YEAR($A559),MONTH($A559),1))</f>
        <v/>
      </c>
      <c r="L559" s="13">
        <f>IF($A559="","",$A559-WEEKDAY($A559,1)+1)</f>
        <v/>
      </c>
      <c r="M559" s="14">
        <f>IF($A559="","",IF(AND($K559='السجل الشهري'!$B$4,$B559='السجل الشهري'!$B$5),ROW(),""))</f>
        <v/>
      </c>
    </row>
    <row r="560">
      <c r="A560" s="5" t="n"/>
      <c r="B560" s="4" t="n"/>
      <c r="C560" s="6" t="n"/>
      <c r="D560" s="4" t="n"/>
      <c r="E560" s="6" t="n"/>
      <c r="F560" s="6" t="n"/>
      <c r="G560" s="4" t="n"/>
      <c r="H560" s="4" t="n"/>
      <c r="I560" s="4" t="n"/>
      <c r="J560" s="4" t="n"/>
      <c r="K560" s="15">
        <f>IF($A560="","",DATE(YEAR($A560),MONTH($A560),1))</f>
        <v/>
      </c>
      <c r="L560" s="13">
        <f>IF($A560="","",$A560-WEEKDAY($A560,1)+1)</f>
        <v/>
      </c>
      <c r="M560" s="14">
        <f>IF($A560="","",IF(AND($K560='السجل الشهري'!$B$4,$B560='السجل الشهري'!$B$5),ROW(),""))</f>
        <v/>
      </c>
    </row>
    <row r="561">
      <c r="A561" s="5" t="n"/>
      <c r="B561" s="4" t="n"/>
      <c r="C561" s="6" t="n"/>
      <c r="D561" s="4" t="n"/>
      <c r="E561" s="6" t="n"/>
      <c r="F561" s="6" t="n"/>
      <c r="G561" s="4" t="n"/>
      <c r="H561" s="4" t="n"/>
      <c r="I561" s="4" t="n"/>
      <c r="J561" s="4" t="n"/>
      <c r="K561" s="15">
        <f>IF($A561="","",DATE(YEAR($A561),MONTH($A561),1))</f>
        <v/>
      </c>
      <c r="L561" s="13">
        <f>IF($A561="","",$A561-WEEKDAY($A561,1)+1)</f>
        <v/>
      </c>
      <c r="M561" s="14">
        <f>IF($A561="","",IF(AND($K561='السجل الشهري'!$B$4,$B561='السجل الشهري'!$B$5),ROW(),""))</f>
        <v/>
      </c>
    </row>
    <row r="562">
      <c r="A562" s="5" t="n"/>
      <c r="B562" s="4" t="n"/>
      <c r="C562" s="6" t="n"/>
      <c r="D562" s="4" t="n"/>
      <c r="E562" s="6" t="n"/>
      <c r="F562" s="6" t="n"/>
      <c r="G562" s="4" t="n"/>
      <c r="H562" s="4" t="n"/>
      <c r="I562" s="4" t="n"/>
      <c r="J562" s="4" t="n"/>
      <c r="K562" s="15">
        <f>IF($A562="","",DATE(YEAR($A562),MONTH($A562),1))</f>
        <v/>
      </c>
      <c r="L562" s="13">
        <f>IF($A562="","",$A562-WEEKDAY($A562,1)+1)</f>
        <v/>
      </c>
      <c r="M562" s="14">
        <f>IF($A562="","",IF(AND($K562='السجل الشهري'!$B$4,$B562='السجل الشهري'!$B$5),ROW(),""))</f>
        <v/>
      </c>
    </row>
    <row r="563">
      <c r="A563" s="5" t="n"/>
      <c r="B563" s="4" t="n"/>
      <c r="C563" s="6" t="n"/>
      <c r="D563" s="4" t="n"/>
      <c r="E563" s="6" t="n"/>
      <c r="F563" s="6" t="n"/>
      <c r="G563" s="4" t="n"/>
      <c r="H563" s="4" t="n"/>
      <c r="I563" s="4" t="n"/>
      <c r="J563" s="4" t="n"/>
      <c r="K563" s="15">
        <f>IF($A563="","",DATE(YEAR($A563),MONTH($A563),1))</f>
        <v/>
      </c>
      <c r="L563" s="13">
        <f>IF($A563="","",$A563-WEEKDAY($A563,1)+1)</f>
        <v/>
      </c>
      <c r="M563" s="14">
        <f>IF($A563="","",IF(AND($K563='السجل الشهري'!$B$4,$B563='السجل الشهري'!$B$5),ROW(),""))</f>
        <v/>
      </c>
    </row>
    <row r="564">
      <c r="A564" s="5" t="n"/>
      <c r="B564" s="4" t="n"/>
      <c r="C564" s="6" t="n"/>
      <c r="D564" s="4" t="n"/>
      <c r="E564" s="6" t="n"/>
      <c r="F564" s="6" t="n"/>
      <c r="G564" s="4" t="n"/>
      <c r="H564" s="4" t="n"/>
      <c r="I564" s="4" t="n"/>
      <c r="J564" s="4" t="n"/>
      <c r="K564" s="15">
        <f>IF($A564="","",DATE(YEAR($A564),MONTH($A564),1))</f>
        <v/>
      </c>
      <c r="L564" s="13">
        <f>IF($A564="","",$A564-WEEKDAY($A564,1)+1)</f>
        <v/>
      </c>
      <c r="M564" s="14">
        <f>IF($A564="","",IF(AND($K564='السجل الشهري'!$B$4,$B564='السجل الشهري'!$B$5),ROW(),""))</f>
        <v/>
      </c>
    </row>
    <row r="565">
      <c r="A565" s="5" t="n"/>
      <c r="B565" s="4" t="n"/>
      <c r="C565" s="6" t="n"/>
      <c r="D565" s="4" t="n"/>
      <c r="E565" s="6" t="n"/>
      <c r="F565" s="6" t="n"/>
      <c r="G565" s="4" t="n"/>
      <c r="H565" s="4" t="n"/>
      <c r="I565" s="4" t="n"/>
      <c r="J565" s="4" t="n"/>
      <c r="K565" s="15">
        <f>IF($A565="","",DATE(YEAR($A565),MONTH($A565),1))</f>
        <v/>
      </c>
      <c r="L565" s="13">
        <f>IF($A565="","",$A565-WEEKDAY($A565,1)+1)</f>
        <v/>
      </c>
      <c r="M565" s="14">
        <f>IF($A565="","",IF(AND($K565='السجل الشهري'!$B$4,$B565='السجل الشهري'!$B$5),ROW(),""))</f>
        <v/>
      </c>
    </row>
    <row r="566">
      <c r="A566" s="5" t="n"/>
      <c r="B566" s="4" t="n"/>
      <c r="C566" s="6" t="n"/>
      <c r="D566" s="4" t="n"/>
      <c r="E566" s="6" t="n"/>
      <c r="F566" s="6" t="n"/>
      <c r="G566" s="4" t="n"/>
      <c r="H566" s="4" t="n"/>
      <c r="I566" s="4" t="n"/>
      <c r="J566" s="4" t="n"/>
      <c r="K566" s="15">
        <f>IF($A566="","",DATE(YEAR($A566),MONTH($A566),1))</f>
        <v/>
      </c>
      <c r="L566" s="13">
        <f>IF($A566="","",$A566-WEEKDAY($A566,1)+1)</f>
        <v/>
      </c>
      <c r="M566" s="14">
        <f>IF($A566="","",IF(AND($K566='السجل الشهري'!$B$4,$B566='السجل الشهري'!$B$5),ROW(),""))</f>
        <v/>
      </c>
    </row>
    <row r="567">
      <c r="A567" s="5" t="n"/>
      <c r="B567" s="4" t="n"/>
      <c r="C567" s="6" t="n"/>
      <c r="D567" s="4" t="n"/>
      <c r="E567" s="6" t="n"/>
      <c r="F567" s="6" t="n"/>
      <c r="G567" s="4" t="n"/>
      <c r="H567" s="4" t="n"/>
      <c r="I567" s="4" t="n"/>
      <c r="J567" s="4" t="n"/>
      <c r="K567" s="15">
        <f>IF($A567="","",DATE(YEAR($A567),MONTH($A567),1))</f>
        <v/>
      </c>
      <c r="L567" s="13">
        <f>IF($A567="","",$A567-WEEKDAY($A567,1)+1)</f>
        <v/>
      </c>
      <c r="M567" s="14">
        <f>IF($A567="","",IF(AND($K567='السجل الشهري'!$B$4,$B567='السجل الشهري'!$B$5),ROW(),""))</f>
        <v/>
      </c>
    </row>
    <row r="568">
      <c r="A568" s="5" t="n"/>
      <c r="B568" s="4" t="n"/>
      <c r="C568" s="6" t="n"/>
      <c r="D568" s="4" t="n"/>
      <c r="E568" s="6" t="n"/>
      <c r="F568" s="6" t="n"/>
      <c r="G568" s="4" t="n"/>
      <c r="H568" s="4" t="n"/>
      <c r="I568" s="4" t="n"/>
      <c r="J568" s="4" t="n"/>
      <c r="K568" s="15">
        <f>IF($A568="","",DATE(YEAR($A568),MONTH($A568),1))</f>
        <v/>
      </c>
      <c r="L568" s="13">
        <f>IF($A568="","",$A568-WEEKDAY($A568,1)+1)</f>
        <v/>
      </c>
      <c r="M568" s="14">
        <f>IF($A568="","",IF(AND($K568='السجل الشهري'!$B$4,$B568='السجل الشهري'!$B$5),ROW(),""))</f>
        <v/>
      </c>
    </row>
    <row r="569">
      <c r="A569" s="5" t="n"/>
      <c r="B569" s="4" t="n"/>
      <c r="C569" s="6" t="n"/>
      <c r="D569" s="4" t="n"/>
      <c r="E569" s="6" t="n"/>
      <c r="F569" s="6" t="n"/>
      <c r="G569" s="4" t="n"/>
      <c r="H569" s="4" t="n"/>
      <c r="I569" s="4" t="n"/>
      <c r="J569" s="4" t="n"/>
      <c r="K569" s="15">
        <f>IF($A569="","",DATE(YEAR($A569),MONTH($A569),1))</f>
        <v/>
      </c>
      <c r="L569" s="13">
        <f>IF($A569="","",$A569-WEEKDAY($A569,1)+1)</f>
        <v/>
      </c>
      <c r="M569" s="14">
        <f>IF($A569="","",IF(AND($K569='السجل الشهري'!$B$4,$B569='السجل الشهري'!$B$5),ROW(),""))</f>
        <v/>
      </c>
    </row>
    <row r="570">
      <c r="A570" s="5" t="n"/>
      <c r="B570" s="4" t="n"/>
      <c r="C570" s="6" t="n"/>
      <c r="D570" s="4" t="n"/>
      <c r="E570" s="6" t="n"/>
      <c r="F570" s="6" t="n"/>
      <c r="G570" s="4" t="n"/>
      <c r="H570" s="4" t="n"/>
      <c r="I570" s="4" t="n"/>
      <c r="J570" s="4" t="n"/>
      <c r="K570" s="15">
        <f>IF($A570="","",DATE(YEAR($A570),MONTH($A570),1))</f>
        <v/>
      </c>
      <c r="L570" s="13">
        <f>IF($A570="","",$A570-WEEKDAY($A570,1)+1)</f>
        <v/>
      </c>
      <c r="M570" s="14">
        <f>IF($A570="","",IF(AND($K570='السجل الشهري'!$B$4,$B570='السجل الشهري'!$B$5),ROW(),""))</f>
        <v/>
      </c>
    </row>
    <row r="571">
      <c r="A571" s="5" t="n"/>
      <c r="B571" s="4" t="n"/>
      <c r="C571" s="6" t="n"/>
      <c r="D571" s="4" t="n"/>
      <c r="E571" s="6" t="n"/>
      <c r="F571" s="6" t="n"/>
      <c r="G571" s="4" t="n"/>
      <c r="H571" s="4" t="n"/>
      <c r="I571" s="4" t="n"/>
      <c r="J571" s="4" t="n"/>
      <c r="K571" s="15">
        <f>IF($A571="","",DATE(YEAR($A571),MONTH($A571),1))</f>
        <v/>
      </c>
      <c r="L571" s="13">
        <f>IF($A571="","",$A571-WEEKDAY($A571,1)+1)</f>
        <v/>
      </c>
      <c r="M571" s="14">
        <f>IF($A571="","",IF(AND($K571='السجل الشهري'!$B$4,$B571='السجل الشهري'!$B$5),ROW(),""))</f>
        <v/>
      </c>
    </row>
    <row r="572">
      <c r="A572" s="5" t="n"/>
      <c r="B572" s="4" t="n"/>
      <c r="C572" s="6" t="n"/>
      <c r="D572" s="4" t="n"/>
      <c r="E572" s="6" t="n"/>
      <c r="F572" s="6" t="n"/>
      <c r="G572" s="4" t="n"/>
      <c r="H572" s="4" t="n"/>
      <c r="I572" s="4" t="n"/>
      <c r="J572" s="4" t="n"/>
      <c r="K572" s="15">
        <f>IF($A572="","",DATE(YEAR($A572),MONTH($A572),1))</f>
        <v/>
      </c>
      <c r="L572" s="13">
        <f>IF($A572="","",$A572-WEEKDAY($A572,1)+1)</f>
        <v/>
      </c>
      <c r="M572" s="14">
        <f>IF($A572="","",IF(AND($K572='السجل الشهري'!$B$4,$B572='السجل الشهري'!$B$5),ROW(),""))</f>
        <v/>
      </c>
    </row>
    <row r="573">
      <c r="A573" s="5" t="n"/>
      <c r="B573" s="4" t="n"/>
      <c r="C573" s="6" t="n"/>
      <c r="D573" s="4" t="n"/>
      <c r="E573" s="6" t="n"/>
      <c r="F573" s="6" t="n"/>
      <c r="G573" s="4" t="n"/>
      <c r="H573" s="4" t="n"/>
      <c r="I573" s="4" t="n"/>
      <c r="J573" s="4" t="n"/>
      <c r="K573" s="15">
        <f>IF($A573="","",DATE(YEAR($A573),MONTH($A573),1))</f>
        <v/>
      </c>
      <c r="L573" s="13">
        <f>IF($A573="","",$A573-WEEKDAY($A573,1)+1)</f>
        <v/>
      </c>
      <c r="M573" s="14">
        <f>IF($A573="","",IF(AND($K573='السجل الشهري'!$B$4,$B573='السجل الشهري'!$B$5),ROW(),""))</f>
        <v/>
      </c>
    </row>
    <row r="574">
      <c r="A574" s="5" t="n"/>
      <c r="B574" s="4" t="n"/>
      <c r="C574" s="6" t="n"/>
      <c r="D574" s="4" t="n"/>
      <c r="E574" s="6" t="n"/>
      <c r="F574" s="6" t="n"/>
      <c r="G574" s="4" t="n"/>
      <c r="H574" s="4" t="n"/>
      <c r="I574" s="4" t="n"/>
      <c r="J574" s="4" t="n"/>
      <c r="K574" s="15">
        <f>IF($A574="","",DATE(YEAR($A574),MONTH($A574),1))</f>
        <v/>
      </c>
      <c r="L574" s="13">
        <f>IF($A574="","",$A574-WEEKDAY($A574,1)+1)</f>
        <v/>
      </c>
      <c r="M574" s="14">
        <f>IF($A574="","",IF(AND($K574='السجل الشهري'!$B$4,$B574='السجل الشهري'!$B$5),ROW(),""))</f>
        <v/>
      </c>
    </row>
    <row r="575">
      <c r="A575" s="5" t="n"/>
      <c r="B575" s="4" t="n"/>
      <c r="C575" s="6" t="n"/>
      <c r="D575" s="4" t="n"/>
      <c r="E575" s="6" t="n"/>
      <c r="F575" s="6" t="n"/>
      <c r="G575" s="4" t="n"/>
      <c r="H575" s="4" t="n"/>
      <c r="I575" s="4" t="n"/>
      <c r="J575" s="4" t="n"/>
      <c r="K575" s="15">
        <f>IF($A575="","",DATE(YEAR($A575),MONTH($A575),1))</f>
        <v/>
      </c>
      <c r="L575" s="13">
        <f>IF($A575="","",$A575-WEEKDAY($A575,1)+1)</f>
        <v/>
      </c>
      <c r="M575" s="14">
        <f>IF($A575="","",IF(AND($K575='السجل الشهري'!$B$4,$B575='السجل الشهري'!$B$5),ROW(),""))</f>
        <v/>
      </c>
    </row>
    <row r="576">
      <c r="A576" s="5" t="n"/>
      <c r="B576" s="4" t="n"/>
      <c r="C576" s="6" t="n"/>
      <c r="D576" s="4" t="n"/>
      <c r="E576" s="6" t="n"/>
      <c r="F576" s="6" t="n"/>
      <c r="G576" s="4" t="n"/>
      <c r="H576" s="4" t="n"/>
      <c r="I576" s="4" t="n"/>
      <c r="J576" s="4" t="n"/>
      <c r="K576" s="15">
        <f>IF($A576="","",DATE(YEAR($A576),MONTH($A576),1))</f>
        <v/>
      </c>
      <c r="L576" s="13">
        <f>IF($A576="","",$A576-WEEKDAY($A576,1)+1)</f>
        <v/>
      </c>
      <c r="M576" s="14">
        <f>IF($A576="","",IF(AND($K576='السجل الشهري'!$B$4,$B576='السجل الشهري'!$B$5),ROW(),""))</f>
        <v/>
      </c>
    </row>
    <row r="577">
      <c r="A577" s="5" t="n"/>
      <c r="B577" s="4" t="n"/>
      <c r="C577" s="6" t="n"/>
      <c r="D577" s="4" t="n"/>
      <c r="E577" s="6" t="n"/>
      <c r="F577" s="6" t="n"/>
      <c r="G577" s="4" t="n"/>
      <c r="H577" s="4" t="n"/>
      <c r="I577" s="4" t="n"/>
      <c r="J577" s="4" t="n"/>
      <c r="K577" s="15">
        <f>IF($A577="","",DATE(YEAR($A577),MONTH($A577),1))</f>
        <v/>
      </c>
      <c r="L577" s="13">
        <f>IF($A577="","",$A577-WEEKDAY($A577,1)+1)</f>
        <v/>
      </c>
      <c r="M577" s="14">
        <f>IF($A577="","",IF(AND($K577='السجل الشهري'!$B$4,$B577='السجل الشهري'!$B$5),ROW(),""))</f>
        <v/>
      </c>
    </row>
    <row r="578">
      <c r="A578" s="5" t="n"/>
      <c r="B578" s="4" t="n"/>
      <c r="C578" s="6" t="n"/>
      <c r="D578" s="4" t="n"/>
      <c r="E578" s="6" t="n"/>
      <c r="F578" s="6" t="n"/>
      <c r="G578" s="4" t="n"/>
      <c r="H578" s="4" t="n"/>
      <c r="I578" s="4" t="n"/>
      <c r="J578" s="4" t="n"/>
      <c r="K578" s="15">
        <f>IF($A578="","",DATE(YEAR($A578),MONTH($A578),1))</f>
        <v/>
      </c>
      <c r="L578" s="13">
        <f>IF($A578="","",$A578-WEEKDAY($A578,1)+1)</f>
        <v/>
      </c>
      <c r="M578" s="14">
        <f>IF($A578="","",IF(AND($K578='السجل الشهري'!$B$4,$B578='السجل الشهري'!$B$5),ROW(),""))</f>
        <v/>
      </c>
    </row>
    <row r="579">
      <c r="A579" s="5" t="n"/>
      <c r="B579" s="4" t="n"/>
      <c r="C579" s="6" t="n"/>
      <c r="D579" s="4" t="n"/>
      <c r="E579" s="6" t="n"/>
      <c r="F579" s="6" t="n"/>
      <c r="G579" s="4" t="n"/>
      <c r="H579" s="4" t="n"/>
      <c r="I579" s="4" t="n"/>
      <c r="J579" s="4" t="n"/>
      <c r="K579" s="15">
        <f>IF($A579="","",DATE(YEAR($A579),MONTH($A579),1))</f>
        <v/>
      </c>
      <c r="L579" s="13">
        <f>IF($A579="","",$A579-WEEKDAY($A579,1)+1)</f>
        <v/>
      </c>
      <c r="M579" s="14">
        <f>IF($A579="","",IF(AND($K579='السجل الشهري'!$B$4,$B579='السجل الشهري'!$B$5),ROW(),""))</f>
        <v/>
      </c>
    </row>
    <row r="580">
      <c r="A580" s="5" t="n"/>
      <c r="B580" s="4" t="n"/>
      <c r="C580" s="6" t="n"/>
      <c r="D580" s="4" t="n"/>
      <c r="E580" s="6" t="n"/>
      <c r="F580" s="6" t="n"/>
      <c r="G580" s="4" t="n"/>
      <c r="H580" s="4" t="n"/>
      <c r="I580" s="4" t="n"/>
      <c r="J580" s="4" t="n"/>
      <c r="K580" s="15">
        <f>IF($A580="","",DATE(YEAR($A580),MONTH($A580),1))</f>
        <v/>
      </c>
      <c r="L580" s="13">
        <f>IF($A580="","",$A580-WEEKDAY($A580,1)+1)</f>
        <v/>
      </c>
      <c r="M580" s="14">
        <f>IF($A580="","",IF(AND($K580='السجل الشهري'!$B$4,$B580='السجل الشهري'!$B$5),ROW(),""))</f>
        <v/>
      </c>
    </row>
    <row r="581">
      <c r="A581" s="5" t="n"/>
      <c r="B581" s="4" t="n"/>
      <c r="C581" s="6" t="n"/>
      <c r="D581" s="4" t="n"/>
      <c r="E581" s="6" t="n"/>
      <c r="F581" s="6" t="n"/>
      <c r="G581" s="4" t="n"/>
      <c r="H581" s="4" t="n"/>
      <c r="I581" s="4" t="n"/>
      <c r="J581" s="4" t="n"/>
      <c r="K581" s="15">
        <f>IF($A581="","",DATE(YEAR($A581),MONTH($A581),1))</f>
        <v/>
      </c>
      <c r="L581" s="13">
        <f>IF($A581="","",$A581-WEEKDAY($A581,1)+1)</f>
        <v/>
      </c>
      <c r="M581" s="14">
        <f>IF($A581="","",IF(AND($K581='السجل الشهري'!$B$4,$B581='السجل الشهري'!$B$5),ROW(),""))</f>
        <v/>
      </c>
    </row>
    <row r="582">
      <c r="A582" s="5" t="n"/>
      <c r="B582" s="4" t="n"/>
      <c r="C582" s="6" t="n"/>
      <c r="D582" s="4" t="n"/>
      <c r="E582" s="6" t="n"/>
      <c r="F582" s="6" t="n"/>
      <c r="G582" s="4" t="n"/>
      <c r="H582" s="4" t="n"/>
      <c r="I582" s="4" t="n"/>
      <c r="J582" s="4" t="n"/>
      <c r="K582" s="15">
        <f>IF($A582="","",DATE(YEAR($A582),MONTH($A582),1))</f>
        <v/>
      </c>
      <c r="L582" s="13">
        <f>IF($A582="","",$A582-WEEKDAY($A582,1)+1)</f>
        <v/>
      </c>
      <c r="M582" s="14">
        <f>IF($A582="","",IF(AND($K582='السجل الشهري'!$B$4,$B582='السجل الشهري'!$B$5),ROW(),""))</f>
        <v/>
      </c>
    </row>
    <row r="583">
      <c r="A583" s="5" t="n"/>
      <c r="B583" s="4" t="n"/>
      <c r="C583" s="6" t="n"/>
      <c r="D583" s="4" t="n"/>
      <c r="E583" s="6" t="n"/>
      <c r="F583" s="6" t="n"/>
      <c r="G583" s="4" t="n"/>
      <c r="H583" s="4" t="n"/>
      <c r="I583" s="4" t="n"/>
      <c r="J583" s="4" t="n"/>
      <c r="K583" s="15">
        <f>IF($A583="","",DATE(YEAR($A583),MONTH($A583),1))</f>
        <v/>
      </c>
      <c r="L583" s="13">
        <f>IF($A583="","",$A583-WEEKDAY($A583,1)+1)</f>
        <v/>
      </c>
      <c r="M583" s="14">
        <f>IF($A583="","",IF(AND($K583='السجل الشهري'!$B$4,$B583='السجل الشهري'!$B$5),ROW(),""))</f>
        <v/>
      </c>
    </row>
    <row r="584">
      <c r="A584" s="5" t="n"/>
      <c r="B584" s="4" t="n"/>
      <c r="C584" s="6" t="n"/>
      <c r="D584" s="4" t="n"/>
      <c r="E584" s="6" t="n"/>
      <c r="F584" s="6" t="n"/>
      <c r="G584" s="4" t="n"/>
      <c r="H584" s="4" t="n"/>
      <c r="I584" s="4" t="n"/>
      <c r="J584" s="4" t="n"/>
      <c r="K584" s="15">
        <f>IF($A584="","",DATE(YEAR($A584),MONTH($A584),1))</f>
        <v/>
      </c>
      <c r="L584" s="13">
        <f>IF($A584="","",$A584-WEEKDAY($A584,1)+1)</f>
        <v/>
      </c>
      <c r="M584" s="14">
        <f>IF($A584="","",IF(AND($K584='السجل الشهري'!$B$4,$B584='السجل الشهري'!$B$5),ROW(),""))</f>
        <v/>
      </c>
    </row>
    <row r="585">
      <c r="A585" s="5" t="n"/>
      <c r="B585" s="4" t="n"/>
      <c r="C585" s="6" t="n"/>
      <c r="D585" s="4" t="n"/>
      <c r="E585" s="6" t="n"/>
      <c r="F585" s="6" t="n"/>
      <c r="G585" s="4" t="n"/>
      <c r="H585" s="4" t="n"/>
      <c r="I585" s="4" t="n"/>
      <c r="J585" s="4" t="n"/>
      <c r="K585" s="15">
        <f>IF($A585="","",DATE(YEAR($A585),MONTH($A585),1))</f>
        <v/>
      </c>
      <c r="L585" s="13">
        <f>IF($A585="","",$A585-WEEKDAY($A585,1)+1)</f>
        <v/>
      </c>
      <c r="M585" s="14">
        <f>IF($A585="","",IF(AND($K585='السجل الشهري'!$B$4,$B585='السجل الشهري'!$B$5),ROW(),""))</f>
        <v/>
      </c>
    </row>
    <row r="586">
      <c r="A586" s="5" t="n"/>
      <c r="B586" s="4" t="n"/>
      <c r="C586" s="6" t="n"/>
      <c r="D586" s="4" t="n"/>
      <c r="E586" s="6" t="n"/>
      <c r="F586" s="6" t="n"/>
      <c r="G586" s="4" t="n"/>
      <c r="H586" s="4" t="n"/>
      <c r="I586" s="4" t="n"/>
      <c r="J586" s="4" t="n"/>
      <c r="K586" s="15">
        <f>IF($A586="","",DATE(YEAR($A586),MONTH($A586),1))</f>
        <v/>
      </c>
      <c r="L586" s="13">
        <f>IF($A586="","",$A586-WEEKDAY($A586,1)+1)</f>
        <v/>
      </c>
      <c r="M586" s="14">
        <f>IF($A586="","",IF(AND($K586='السجل الشهري'!$B$4,$B586='السجل الشهري'!$B$5),ROW(),""))</f>
        <v/>
      </c>
    </row>
    <row r="587">
      <c r="A587" s="5" t="n"/>
      <c r="B587" s="4" t="n"/>
      <c r="C587" s="6" t="n"/>
      <c r="D587" s="4" t="n"/>
      <c r="E587" s="6" t="n"/>
      <c r="F587" s="6" t="n"/>
      <c r="G587" s="4" t="n"/>
      <c r="H587" s="4" t="n"/>
      <c r="I587" s="4" t="n"/>
      <c r="J587" s="4" t="n"/>
      <c r="K587" s="15">
        <f>IF($A587="","",DATE(YEAR($A587),MONTH($A587),1))</f>
        <v/>
      </c>
      <c r="L587" s="13">
        <f>IF($A587="","",$A587-WEEKDAY($A587,1)+1)</f>
        <v/>
      </c>
      <c r="M587" s="14">
        <f>IF($A587="","",IF(AND($K587='السجل الشهري'!$B$4,$B587='السجل الشهري'!$B$5),ROW(),""))</f>
        <v/>
      </c>
    </row>
    <row r="588">
      <c r="A588" s="5" t="n"/>
      <c r="B588" s="4" t="n"/>
      <c r="C588" s="6" t="n"/>
      <c r="D588" s="4" t="n"/>
      <c r="E588" s="6" t="n"/>
      <c r="F588" s="6" t="n"/>
      <c r="G588" s="4" t="n"/>
      <c r="H588" s="4" t="n"/>
      <c r="I588" s="4" t="n"/>
      <c r="J588" s="4" t="n"/>
      <c r="K588" s="15">
        <f>IF($A588="","",DATE(YEAR($A588),MONTH($A588),1))</f>
        <v/>
      </c>
      <c r="L588" s="13">
        <f>IF($A588="","",$A588-WEEKDAY($A588,1)+1)</f>
        <v/>
      </c>
      <c r="M588" s="14">
        <f>IF($A588="","",IF(AND($K588='السجل الشهري'!$B$4,$B588='السجل الشهري'!$B$5),ROW(),""))</f>
        <v/>
      </c>
    </row>
    <row r="589">
      <c r="A589" s="5" t="n"/>
      <c r="B589" s="4" t="n"/>
      <c r="C589" s="6" t="n"/>
      <c r="D589" s="4" t="n"/>
      <c r="E589" s="6" t="n"/>
      <c r="F589" s="6" t="n"/>
      <c r="G589" s="4" t="n"/>
      <c r="H589" s="4" t="n"/>
      <c r="I589" s="4" t="n"/>
      <c r="J589" s="4" t="n"/>
      <c r="K589" s="15">
        <f>IF($A589="","",DATE(YEAR($A589),MONTH($A589),1))</f>
        <v/>
      </c>
      <c r="L589" s="13">
        <f>IF($A589="","",$A589-WEEKDAY($A589,1)+1)</f>
        <v/>
      </c>
      <c r="M589" s="14">
        <f>IF($A589="","",IF(AND($K589='السجل الشهري'!$B$4,$B589='السجل الشهري'!$B$5),ROW(),""))</f>
        <v/>
      </c>
    </row>
    <row r="590">
      <c r="A590" s="5" t="n"/>
      <c r="B590" s="4" t="n"/>
      <c r="C590" s="6" t="n"/>
      <c r="D590" s="4" t="n"/>
      <c r="E590" s="6" t="n"/>
      <c r="F590" s="6" t="n"/>
      <c r="G590" s="4" t="n"/>
      <c r="H590" s="4" t="n"/>
      <c r="I590" s="4" t="n"/>
      <c r="J590" s="4" t="n"/>
      <c r="K590" s="15">
        <f>IF($A590="","",DATE(YEAR($A590),MONTH($A590),1))</f>
        <v/>
      </c>
      <c r="L590" s="13">
        <f>IF($A590="","",$A590-WEEKDAY($A590,1)+1)</f>
        <v/>
      </c>
      <c r="M590" s="14">
        <f>IF($A590="","",IF(AND($K590='السجل الشهري'!$B$4,$B590='السجل الشهري'!$B$5),ROW(),""))</f>
        <v/>
      </c>
    </row>
    <row r="591">
      <c r="A591" s="5" t="n"/>
      <c r="B591" s="4" t="n"/>
      <c r="C591" s="6" t="n"/>
      <c r="D591" s="4" t="n"/>
      <c r="E591" s="6" t="n"/>
      <c r="F591" s="6" t="n"/>
      <c r="G591" s="4" t="n"/>
      <c r="H591" s="4" t="n"/>
      <c r="I591" s="4" t="n"/>
      <c r="J591" s="4" t="n"/>
      <c r="K591" s="15">
        <f>IF($A591="","",DATE(YEAR($A591),MONTH($A591),1))</f>
        <v/>
      </c>
      <c r="L591" s="13">
        <f>IF($A591="","",$A591-WEEKDAY($A591,1)+1)</f>
        <v/>
      </c>
      <c r="M591" s="14">
        <f>IF($A591="","",IF(AND($K591='السجل الشهري'!$B$4,$B591='السجل الشهري'!$B$5),ROW(),""))</f>
        <v/>
      </c>
    </row>
    <row r="592">
      <c r="A592" s="5" t="n"/>
      <c r="B592" s="4" t="n"/>
      <c r="C592" s="6" t="n"/>
      <c r="D592" s="4" t="n"/>
      <c r="E592" s="6" t="n"/>
      <c r="F592" s="6" t="n"/>
      <c r="G592" s="4" t="n"/>
      <c r="H592" s="4" t="n"/>
      <c r="I592" s="4" t="n"/>
      <c r="J592" s="4" t="n"/>
      <c r="K592" s="15">
        <f>IF($A592="","",DATE(YEAR($A592),MONTH($A592),1))</f>
        <v/>
      </c>
      <c r="L592" s="13">
        <f>IF($A592="","",$A592-WEEKDAY($A592,1)+1)</f>
        <v/>
      </c>
      <c r="M592" s="14">
        <f>IF($A592="","",IF(AND($K592='السجل الشهري'!$B$4,$B592='السجل الشهري'!$B$5),ROW(),""))</f>
        <v/>
      </c>
    </row>
    <row r="593">
      <c r="A593" s="5" t="n"/>
      <c r="B593" s="4" t="n"/>
      <c r="C593" s="6" t="n"/>
      <c r="D593" s="4" t="n"/>
      <c r="E593" s="6" t="n"/>
      <c r="F593" s="6" t="n"/>
      <c r="G593" s="4" t="n"/>
      <c r="H593" s="4" t="n"/>
      <c r="I593" s="4" t="n"/>
      <c r="J593" s="4" t="n"/>
      <c r="K593" s="15">
        <f>IF($A593="","",DATE(YEAR($A593),MONTH($A593),1))</f>
        <v/>
      </c>
      <c r="L593" s="13">
        <f>IF($A593="","",$A593-WEEKDAY($A593,1)+1)</f>
        <v/>
      </c>
      <c r="M593" s="14">
        <f>IF($A593="","",IF(AND($K593='السجل الشهري'!$B$4,$B593='السجل الشهري'!$B$5),ROW(),""))</f>
        <v/>
      </c>
    </row>
    <row r="594">
      <c r="A594" s="5" t="n"/>
      <c r="B594" s="4" t="n"/>
      <c r="C594" s="6" t="n"/>
      <c r="D594" s="4" t="n"/>
      <c r="E594" s="6" t="n"/>
      <c r="F594" s="6" t="n"/>
      <c r="G594" s="4" t="n"/>
      <c r="H594" s="4" t="n"/>
      <c r="I594" s="4" t="n"/>
      <c r="J594" s="4" t="n"/>
      <c r="K594" s="15">
        <f>IF($A594="","",DATE(YEAR($A594),MONTH($A594),1))</f>
        <v/>
      </c>
      <c r="L594" s="13">
        <f>IF($A594="","",$A594-WEEKDAY($A594,1)+1)</f>
        <v/>
      </c>
      <c r="M594" s="14">
        <f>IF($A594="","",IF(AND($K594='السجل الشهري'!$B$4,$B594='السجل الشهري'!$B$5),ROW(),""))</f>
        <v/>
      </c>
    </row>
    <row r="595">
      <c r="A595" s="5" t="n"/>
      <c r="B595" s="4" t="n"/>
      <c r="C595" s="6" t="n"/>
      <c r="D595" s="4" t="n"/>
      <c r="E595" s="6" t="n"/>
      <c r="F595" s="6" t="n"/>
      <c r="G595" s="4" t="n"/>
      <c r="H595" s="4" t="n"/>
      <c r="I595" s="4" t="n"/>
      <c r="J595" s="4" t="n"/>
      <c r="K595" s="15">
        <f>IF($A595="","",DATE(YEAR($A595),MONTH($A595),1))</f>
        <v/>
      </c>
      <c r="L595" s="13">
        <f>IF($A595="","",$A595-WEEKDAY($A595,1)+1)</f>
        <v/>
      </c>
      <c r="M595" s="14">
        <f>IF($A595="","",IF(AND($K595='السجل الشهري'!$B$4,$B595='السجل الشهري'!$B$5),ROW(),""))</f>
        <v/>
      </c>
    </row>
    <row r="596">
      <c r="A596" s="5" t="n"/>
      <c r="B596" s="4" t="n"/>
      <c r="C596" s="6" t="n"/>
      <c r="D596" s="4" t="n"/>
      <c r="E596" s="6" t="n"/>
      <c r="F596" s="6" t="n"/>
      <c r="G596" s="4" t="n"/>
      <c r="H596" s="4" t="n"/>
      <c r="I596" s="4" t="n"/>
      <c r="J596" s="4" t="n"/>
      <c r="K596" s="15">
        <f>IF($A596="","",DATE(YEAR($A596),MONTH($A596),1))</f>
        <v/>
      </c>
      <c r="L596" s="13">
        <f>IF($A596="","",$A596-WEEKDAY($A596,1)+1)</f>
        <v/>
      </c>
      <c r="M596" s="14">
        <f>IF($A596="","",IF(AND($K596='السجل الشهري'!$B$4,$B596='السجل الشهري'!$B$5),ROW(),""))</f>
        <v/>
      </c>
    </row>
    <row r="597">
      <c r="A597" s="5" t="n"/>
      <c r="B597" s="4" t="n"/>
      <c r="C597" s="6" t="n"/>
      <c r="D597" s="4" t="n"/>
      <c r="E597" s="6" t="n"/>
      <c r="F597" s="6" t="n"/>
      <c r="G597" s="4" t="n"/>
      <c r="H597" s="4" t="n"/>
      <c r="I597" s="4" t="n"/>
      <c r="J597" s="4" t="n"/>
      <c r="K597" s="15">
        <f>IF($A597="","",DATE(YEAR($A597),MONTH($A597),1))</f>
        <v/>
      </c>
      <c r="L597" s="13">
        <f>IF($A597="","",$A597-WEEKDAY($A597,1)+1)</f>
        <v/>
      </c>
      <c r="M597" s="14">
        <f>IF($A597="","",IF(AND($K597='السجل الشهري'!$B$4,$B597='السجل الشهري'!$B$5),ROW(),""))</f>
        <v/>
      </c>
    </row>
    <row r="598">
      <c r="A598" s="5" t="n"/>
      <c r="B598" s="4" t="n"/>
      <c r="C598" s="6" t="n"/>
      <c r="D598" s="4" t="n"/>
      <c r="E598" s="6" t="n"/>
      <c r="F598" s="6" t="n"/>
      <c r="G598" s="4" t="n"/>
      <c r="H598" s="4" t="n"/>
      <c r="I598" s="4" t="n"/>
      <c r="J598" s="4" t="n"/>
      <c r="K598" s="15">
        <f>IF($A598="","",DATE(YEAR($A598),MONTH($A598),1))</f>
        <v/>
      </c>
      <c r="L598" s="13">
        <f>IF($A598="","",$A598-WEEKDAY($A598,1)+1)</f>
        <v/>
      </c>
      <c r="M598" s="14">
        <f>IF($A598="","",IF(AND($K598='السجل الشهري'!$B$4,$B598='السجل الشهري'!$B$5),ROW(),""))</f>
        <v/>
      </c>
    </row>
    <row r="599">
      <c r="A599" s="5" t="n"/>
      <c r="B599" s="4" t="n"/>
      <c r="C599" s="6" t="n"/>
      <c r="D599" s="4" t="n"/>
      <c r="E599" s="6" t="n"/>
      <c r="F599" s="6" t="n"/>
      <c r="G599" s="4" t="n"/>
      <c r="H599" s="4" t="n"/>
      <c r="I599" s="4" t="n"/>
      <c r="J599" s="4" t="n"/>
      <c r="K599" s="15">
        <f>IF($A599="","",DATE(YEAR($A599),MONTH($A599),1))</f>
        <v/>
      </c>
      <c r="L599" s="13">
        <f>IF($A599="","",$A599-WEEKDAY($A599,1)+1)</f>
        <v/>
      </c>
      <c r="M599" s="14">
        <f>IF($A599="","",IF(AND($K599='السجل الشهري'!$B$4,$B599='السجل الشهري'!$B$5),ROW(),""))</f>
        <v/>
      </c>
    </row>
    <row r="600">
      <c r="A600" s="5" t="n"/>
      <c r="B600" s="4" t="n"/>
      <c r="C600" s="6" t="n"/>
      <c r="D600" s="4" t="n"/>
      <c r="E600" s="6" t="n"/>
      <c r="F600" s="6" t="n"/>
      <c r="G600" s="4" t="n"/>
      <c r="H600" s="4" t="n"/>
      <c r="I600" s="4" t="n"/>
      <c r="J600" s="4" t="n"/>
      <c r="K600" s="15">
        <f>IF($A600="","",DATE(YEAR($A600),MONTH($A600),1))</f>
        <v/>
      </c>
      <c r="L600" s="13">
        <f>IF($A600="","",$A600-WEEKDAY($A600,1)+1)</f>
        <v/>
      </c>
      <c r="M600" s="14">
        <f>IF($A600="","",IF(AND($K600='السجل الشهري'!$B$4,$B600='السجل الشهري'!$B$5),ROW(),""))</f>
        <v/>
      </c>
    </row>
    <row r="601">
      <c r="A601" s="5" t="n"/>
      <c r="B601" s="4" t="n"/>
      <c r="C601" s="6" t="n"/>
      <c r="D601" s="4" t="n"/>
      <c r="E601" s="6" t="n"/>
      <c r="F601" s="6" t="n"/>
      <c r="G601" s="4" t="n"/>
      <c r="H601" s="4" t="n"/>
      <c r="I601" s="4" t="n"/>
      <c r="J601" s="4" t="n"/>
      <c r="K601" s="15">
        <f>IF($A601="","",DATE(YEAR($A601),MONTH($A601),1))</f>
        <v/>
      </c>
      <c r="L601" s="13">
        <f>IF($A601="","",$A601-WEEKDAY($A601,1)+1)</f>
        <v/>
      </c>
      <c r="M601" s="14">
        <f>IF($A601="","",IF(AND($K601='السجل الشهري'!$B$4,$B601='السجل الشهري'!$B$5),ROW(),""))</f>
        <v/>
      </c>
    </row>
    <row r="602">
      <c r="A602" s="5" t="n"/>
      <c r="B602" s="4" t="n"/>
      <c r="C602" s="6" t="n"/>
      <c r="D602" s="4" t="n"/>
      <c r="E602" s="6" t="n"/>
      <c r="F602" s="6" t="n"/>
      <c r="G602" s="4" t="n"/>
      <c r="H602" s="4" t="n"/>
      <c r="I602" s="4" t="n"/>
      <c r="J602" s="4" t="n"/>
      <c r="K602" s="15">
        <f>IF($A602="","",DATE(YEAR($A602),MONTH($A602),1))</f>
        <v/>
      </c>
      <c r="L602" s="13">
        <f>IF($A602="","",$A602-WEEKDAY($A602,1)+1)</f>
        <v/>
      </c>
      <c r="M602" s="14">
        <f>IF($A602="","",IF(AND($K602='السجل الشهري'!$B$4,$B602='السجل الشهري'!$B$5),ROW(),""))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M602"/>
  <mergeCells count="1">
    <mergeCell ref="A1:M1"/>
  </mergeCells>
  <conditionalFormatting sqref="G3:G602">
    <cfRule type="expression" priority="1" dxfId="0">
      <formula>$G3="لا"</formula>
    </cfRule>
  </conditionalFormatting>
  <conditionalFormatting sqref="I3:I602">
    <cfRule type="expression" priority="2" dxfId="0">
      <formula>$I3="فاشل"</formula>
    </cfRule>
  </conditionalFormatting>
  <dataValidations count="4">
    <dataValidation sqref="B3:B602" showDropDown="0" showInputMessage="0" showErrorMessage="0" allowBlank="1" errorTitle="قيمة غير صحيحة" error="اختر من القائمة." type="list">
      <formula1>=Autoclaves</formula1>
    </dataValidation>
    <dataValidation sqref="G3:G602" showDropDown="0" showInputMessage="0" showErrorMessage="0" allowBlank="1" errorTitle="قيمة غير صحيحة" error="اختر من القائمة." type="list">
      <formula1>=YesNo</formula1>
    </dataValidation>
    <dataValidation sqref="H3:H602" showDropDown="0" showInputMessage="0" showErrorMessage="0" allowBlank="1" errorTitle="قيمة غير صحيحة" error="اختر من القائمة." type="list">
      <formula1>=Staff</formula1>
    </dataValidation>
    <dataValidation sqref="I3:I602" showDropDown="0" showInputMessage="0" showErrorMessage="0" allowBlank="1" errorTitle="قيمة غير صحيحة" error="اختر من القائمة." type="list">
      <formula1>=PassFail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K74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8" customWidth="1" min="3" max="3"/>
    <col width="10" customWidth="1" min="4" max="4"/>
    <col width="9" customWidth="1" min="5" max="5"/>
    <col width="10" customWidth="1" min="6" max="6"/>
    <col width="14" customWidth="1" min="7" max="7"/>
    <col width="13" customWidth="1" min="8" max="8"/>
    <col width="3" customWidth="1" min="9" max="9"/>
    <col width="26" customWidth="1" min="10" max="10"/>
    <col width="12" customWidth="1" min="11" max="11"/>
  </cols>
  <sheetData>
    <row r="1">
      <c r="A1" s="16">
        <f>'الإعدادات'!B4</f>
        <v/>
      </c>
    </row>
    <row r="2">
      <c r="A2" s="17" t="inlineStr">
        <is>
          <t>سجل التعقيم الشهري</t>
        </is>
      </c>
    </row>
    <row r="4">
      <c r="A4" s="3" t="inlineStr">
        <is>
          <t>الشهر</t>
        </is>
      </c>
      <c r="B4" s="18" t="n">
        <v>46266</v>
      </c>
      <c r="C4" s="19" t="n"/>
      <c r="E4" s="3" t="inlineStr">
        <is>
          <t>الدورات</t>
        </is>
      </c>
      <c r="F4" s="20" t="n"/>
      <c r="G4" s="21" t="n"/>
      <c r="H4" s="22">
        <f>COUNTIFS('التعقيم'!$K$3:$K$602,$B$4,'التعقيم'!$B$3:$B$602,$B$5)</f>
        <v/>
      </c>
      <c r="J4" s="7" t="inlineStr">
        <is>
          <t>صيانة الأجهزة</t>
        </is>
      </c>
      <c r="K4" s="7" t="inlineStr">
        <is>
          <t>العدد</t>
        </is>
      </c>
    </row>
    <row r="5">
      <c r="A5" s="3" t="inlineStr">
        <is>
          <t>جهاز التعقيم</t>
        </is>
      </c>
      <c r="B5" s="4" t="inlineStr">
        <is>
          <t>أوتوكلاف 1 - الرئيسي</t>
        </is>
      </c>
      <c r="C5" s="19" t="n"/>
      <c r="E5" s="3" t="inlineStr">
        <is>
          <t>مؤشر غير سليم</t>
        </is>
      </c>
      <c r="F5" s="20" t="n"/>
      <c r="G5" s="21" t="n"/>
      <c r="H5" s="22">
        <f>COUNTIFS('التعقيم'!$K$3:$K$602,$B$4,'التعقيم'!$B$3:$B$602,$B$5,'التعقيم'!$G$3:$G$602,"لا")</f>
        <v/>
      </c>
      <c r="J5" s="3" t="inlineStr">
        <is>
          <t>صيانة متأخرة</t>
        </is>
      </c>
      <c r="K5" s="22">
        <f>COUNTIFS('الأجهزة'!$L$3:$L$102,"متأخرة")</f>
        <v/>
      </c>
    </row>
    <row r="6">
      <c r="E6" s="3" t="inlineStr">
        <is>
          <t>اختبارات حيوية</t>
        </is>
      </c>
      <c r="F6" s="20" t="n"/>
      <c r="G6" s="21" t="n"/>
      <c r="H6" s="22">
        <f>COUNTIFS('التعقيم'!$K$3:$K$602,$B$4,'التعقيم'!$B$3:$B$602,$B$5,'التعقيم'!$I$3:$I$602,"ناجح")+COUNTIFS('التعقيم'!$K$3:$K$602,$B$4,'التعقيم'!$B$3:$B$602,$B$5,'التعقيم'!$I$3:$I$602,"فاشل")</f>
        <v/>
      </c>
      <c r="J6" s="3" t="inlineStr">
        <is>
          <t>صيانة خلال 30 يومًا</t>
        </is>
      </c>
      <c r="K6" s="22">
        <f>COUNTIFS('الأجهزة'!$L$3:$L$102,"خلال 30 يومًا")</f>
        <v/>
      </c>
    </row>
    <row r="7">
      <c r="E7" s="3" t="inlineStr">
        <is>
          <t>اختبارات حيوية فاشلة</t>
        </is>
      </c>
      <c r="F7" s="20" t="n"/>
      <c r="G7" s="21" t="n"/>
      <c r="H7" s="22">
        <f>COUNTIFS('التعقيم'!$K$3:$K$602,$B$4,'التعقيم'!$B$3:$B$602,$B$5,'التعقيم'!$I$3:$I$602,"فاشل")</f>
        <v/>
      </c>
      <c r="J7" s="3" t="inlineStr">
        <is>
          <t>ضمان منتهٍ</t>
        </is>
      </c>
      <c r="K7" s="22">
        <f>COUNTIFS('الأجهزة'!$M$3:$M$102,"منتهٍ")</f>
        <v/>
      </c>
    </row>
    <row r="9" ht="30" customHeight="1">
      <c r="A9" s="7" t="inlineStr">
        <is>
          <t>التاريخ</t>
        </is>
      </c>
      <c r="B9" s="7" t="inlineStr">
        <is>
          <t>رقم الدورة</t>
        </is>
      </c>
      <c r="C9" s="7" t="inlineStr">
        <is>
          <t>وصف الحمولة</t>
        </is>
      </c>
      <c r="D9" s="7" t="inlineStr">
        <is>
          <t>الحرارة °م</t>
        </is>
      </c>
      <c r="E9" s="7" t="inlineStr">
        <is>
          <t>المدة</t>
        </is>
      </c>
      <c r="F9" s="7" t="inlineStr">
        <is>
          <t>المؤشر سليم</t>
        </is>
      </c>
      <c r="G9" s="7" t="inlineStr">
        <is>
          <t>الاختبار الحيوي</t>
        </is>
      </c>
      <c r="H9" s="7" t="inlineStr">
        <is>
          <t>المشغّل</t>
        </is>
      </c>
      <c r="K9" s="7" t="inlineStr">
        <is>
          <t>صف المصدر</t>
        </is>
      </c>
    </row>
    <row r="10">
      <c r="A10" s="13">
        <f>IF($K10="","",IF(INDEX('التعقيم'!$A$1:$A$602,$K10)="","",INDEX('التعقيم'!$A$1:$A$602,$K10)))</f>
        <v/>
      </c>
      <c r="B10" s="14">
        <f>IF($K10="","",IF(INDEX('التعقيم'!$C$1:$C$602,$K10)="","",INDEX('التعقيم'!$C$1:$C$602,$K10)))</f>
        <v/>
      </c>
      <c r="C10" s="8">
        <f>IF($K10="","",IF(INDEX('التعقيم'!$D$1:$D$602,$K10)="","",INDEX('التعقيم'!$D$1:$D$602,$K10)))</f>
        <v/>
      </c>
      <c r="D10" s="14">
        <f>IF($K10="","",IF(INDEX('التعقيم'!$E$1:$E$602,$K10)="","",INDEX('التعقيم'!$E$1:$E$602,$K10)))</f>
        <v/>
      </c>
      <c r="E10" s="14">
        <f>IF($K10="","",IF(INDEX('التعقيم'!$F$1:$F$602,$K10)="","",INDEX('التعقيم'!$F$1:$F$602,$K10)))</f>
        <v/>
      </c>
      <c r="F10" s="8">
        <f>IF($K10="","",IF(INDEX('التعقيم'!$G$1:$G$602,$K10)="","",INDEX('التعقيم'!$G$1:$G$602,$K10)))</f>
        <v/>
      </c>
      <c r="G10" s="8">
        <f>IF($K10="","",IF(INDEX('التعقيم'!$I$1:$I$602,$K10)="","",INDEX('التعقيم'!$I$1:$I$602,$K10)))</f>
        <v/>
      </c>
      <c r="H10" s="8">
        <f>IF($K10="","",IF(INDEX('التعقيم'!$H$1:$H$602,$K10)="","",INDEX('التعقيم'!$H$1:$H$602,$K10)))</f>
        <v/>
      </c>
      <c r="K10" s="14">
        <f>IFERROR(SMALL('التعقيم'!$M$3:$M$602,1),"")</f>
        <v/>
      </c>
    </row>
    <row r="11">
      <c r="A11" s="13">
        <f>IF($K11="","",IF(INDEX('التعقيم'!$A$1:$A$602,$K11)="","",INDEX('التعقيم'!$A$1:$A$602,$K11)))</f>
        <v/>
      </c>
      <c r="B11" s="14">
        <f>IF($K11="","",IF(INDEX('التعقيم'!$C$1:$C$602,$K11)="","",INDEX('التعقيم'!$C$1:$C$602,$K11)))</f>
        <v/>
      </c>
      <c r="C11" s="8">
        <f>IF($K11="","",IF(INDEX('التعقيم'!$D$1:$D$602,$K11)="","",INDEX('التعقيم'!$D$1:$D$602,$K11)))</f>
        <v/>
      </c>
      <c r="D11" s="14">
        <f>IF($K11="","",IF(INDEX('التعقيم'!$E$1:$E$602,$K11)="","",INDEX('التعقيم'!$E$1:$E$602,$K11)))</f>
        <v/>
      </c>
      <c r="E11" s="14">
        <f>IF($K11="","",IF(INDEX('التعقيم'!$F$1:$F$602,$K11)="","",INDEX('التعقيم'!$F$1:$F$602,$K11)))</f>
        <v/>
      </c>
      <c r="F11" s="8">
        <f>IF($K11="","",IF(INDEX('التعقيم'!$G$1:$G$602,$K11)="","",INDEX('التعقيم'!$G$1:$G$602,$K11)))</f>
        <v/>
      </c>
      <c r="G11" s="8">
        <f>IF($K11="","",IF(INDEX('التعقيم'!$I$1:$I$602,$K11)="","",INDEX('التعقيم'!$I$1:$I$602,$K11)))</f>
        <v/>
      </c>
      <c r="H11" s="8">
        <f>IF($K11="","",IF(INDEX('التعقيم'!$H$1:$H$602,$K11)="","",INDEX('التعقيم'!$H$1:$H$602,$K11)))</f>
        <v/>
      </c>
      <c r="K11" s="14">
        <f>IFERROR(SMALL('التعقيم'!$M$3:$M$602,2),"")</f>
        <v/>
      </c>
    </row>
    <row r="12">
      <c r="A12" s="13">
        <f>IF($K12="","",IF(INDEX('التعقيم'!$A$1:$A$602,$K12)="","",INDEX('التعقيم'!$A$1:$A$602,$K12)))</f>
        <v/>
      </c>
      <c r="B12" s="14">
        <f>IF($K12="","",IF(INDEX('التعقيم'!$C$1:$C$602,$K12)="","",INDEX('التعقيم'!$C$1:$C$602,$K12)))</f>
        <v/>
      </c>
      <c r="C12" s="8">
        <f>IF($K12="","",IF(INDEX('التعقيم'!$D$1:$D$602,$K12)="","",INDEX('التعقيم'!$D$1:$D$602,$K12)))</f>
        <v/>
      </c>
      <c r="D12" s="14">
        <f>IF($K12="","",IF(INDEX('التعقيم'!$E$1:$E$602,$K12)="","",INDEX('التعقيم'!$E$1:$E$602,$K12)))</f>
        <v/>
      </c>
      <c r="E12" s="14">
        <f>IF($K12="","",IF(INDEX('التعقيم'!$F$1:$F$602,$K12)="","",INDEX('التعقيم'!$F$1:$F$602,$K12)))</f>
        <v/>
      </c>
      <c r="F12" s="8">
        <f>IF($K12="","",IF(INDEX('التعقيم'!$G$1:$G$602,$K12)="","",INDEX('التعقيم'!$G$1:$G$602,$K12)))</f>
        <v/>
      </c>
      <c r="G12" s="8">
        <f>IF($K12="","",IF(INDEX('التعقيم'!$I$1:$I$602,$K12)="","",INDEX('التعقيم'!$I$1:$I$602,$K12)))</f>
        <v/>
      </c>
      <c r="H12" s="8">
        <f>IF($K12="","",IF(INDEX('التعقيم'!$H$1:$H$602,$K12)="","",INDEX('التعقيم'!$H$1:$H$602,$K12)))</f>
        <v/>
      </c>
      <c r="K12" s="14">
        <f>IFERROR(SMALL('التعقيم'!$M$3:$M$602,3),"")</f>
        <v/>
      </c>
    </row>
    <row r="13">
      <c r="A13" s="13">
        <f>IF($K13="","",IF(INDEX('التعقيم'!$A$1:$A$602,$K13)="","",INDEX('التعقيم'!$A$1:$A$602,$K13)))</f>
        <v/>
      </c>
      <c r="B13" s="14">
        <f>IF($K13="","",IF(INDEX('التعقيم'!$C$1:$C$602,$K13)="","",INDEX('التعقيم'!$C$1:$C$602,$K13)))</f>
        <v/>
      </c>
      <c r="C13" s="8">
        <f>IF($K13="","",IF(INDEX('التعقيم'!$D$1:$D$602,$K13)="","",INDEX('التعقيم'!$D$1:$D$602,$K13)))</f>
        <v/>
      </c>
      <c r="D13" s="14">
        <f>IF($K13="","",IF(INDEX('التعقيم'!$E$1:$E$602,$K13)="","",INDEX('التعقيم'!$E$1:$E$602,$K13)))</f>
        <v/>
      </c>
      <c r="E13" s="14">
        <f>IF($K13="","",IF(INDEX('التعقيم'!$F$1:$F$602,$K13)="","",INDEX('التعقيم'!$F$1:$F$602,$K13)))</f>
        <v/>
      </c>
      <c r="F13" s="8">
        <f>IF($K13="","",IF(INDEX('التعقيم'!$G$1:$G$602,$K13)="","",INDEX('التعقيم'!$G$1:$G$602,$K13)))</f>
        <v/>
      </c>
      <c r="G13" s="8">
        <f>IF($K13="","",IF(INDEX('التعقيم'!$I$1:$I$602,$K13)="","",INDEX('التعقيم'!$I$1:$I$602,$K13)))</f>
        <v/>
      </c>
      <c r="H13" s="8">
        <f>IF($K13="","",IF(INDEX('التعقيم'!$H$1:$H$602,$K13)="","",INDEX('التعقيم'!$H$1:$H$602,$K13)))</f>
        <v/>
      </c>
      <c r="K13" s="14">
        <f>IFERROR(SMALL('التعقيم'!$M$3:$M$602,4),"")</f>
        <v/>
      </c>
    </row>
    <row r="14">
      <c r="A14" s="13">
        <f>IF($K14="","",IF(INDEX('التعقيم'!$A$1:$A$602,$K14)="","",INDEX('التعقيم'!$A$1:$A$602,$K14)))</f>
        <v/>
      </c>
      <c r="B14" s="14">
        <f>IF($K14="","",IF(INDEX('التعقيم'!$C$1:$C$602,$K14)="","",INDEX('التعقيم'!$C$1:$C$602,$K14)))</f>
        <v/>
      </c>
      <c r="C14" s="8">
        <f>IF($K14="","",IF(INDEX('التعقيم'!$D$1:$D$602,$K14)="","",INDEX('التعقيم'!$D$1:$D$602,$K14)))</f>
        <v/>
      </c>
      <c r="D14" s="14">
        <f>IF($K14="","",IF(INDEX('التعقيم'!$E$1:$E$602,$K14)="","",INDEX('التعقيم'!$E$1:$E$602,$K14)))</f>
        <v/>
      </c>
      <c r="E14" s="14">
        <f>IF($K14="","",IF(INDEX('التعقيم'!$F$1:$F$602,$K14)="","",INDEX('التعقيم'!$F$1:$F$602,$K14)))</f>
        <v/>
      </c>
      <c r="F14" s="8">
        <f>IF($K14="","",IF(INDEX('التعقيم'!$G$1:$G$602,$K14)="","",INDEX('التعقيم'!$G$1:$G$602,$K14)))</f>
        <v/>
      </c>
      <c r="G14" s="8">
        <f>IF($K14="","",IF(INDEX('التعقيم'!$I$1:$I$602,$K14)="","",INDEX('التعقيم'!$I$1:$I$602,$K14)))</f>
        <v/>
      </c>
      <c r="H14" s="8">
        <f>IF($K14="","",IF(INDEX('التعقيم'!$H$1:$H$602,$K14)="","",INDEX('التعقيم'!$H$1:$H$602,$K14)))</f>
        <v/>
      </c>
      <c r="K14" s="14">
        <f>IFERROR(SMALL('التعقيم'!$M$3:$M$602,5),"")</f>
        <v/>
      </c>
    </row>
    <row r="15">
      <c r="A15" s="13">
        <f>IF($K15="","",IF(INDEX('التعقيم'!$A$1:$A$602,$K15)="","",INDEX('التعقيم'!$A$1:$A$602,$K15)))</f>
        <v/>
      </c>
      <c r="B15" s="14">
        <f>IF($K15="","",IF(INDEX('التعقيم'!$C$1:$C$602,$K15)="","",INDEX('التعقيم'!$C$1:$C$602,$K15)))</f>
        <v/>
      </c>
      <c r="C15" s="8">
        <f>IF($K15="","",IF(INDEX('التعقيم'!$D$1:$D$602,$K15)="","",INDEX('التعقيم'!$D$1:$D$602,$K15)))</f>
        <v/>
      </c>
      <c r="D15" s="14">
        <f>IF($K15="","",IF(INDEX('التعقيم'!$E$1:$E$602,$K15)="","",INDEX('التعقيم'!$E$1:$E$602,$K15)))</f>
        <v/>
      </c>
      <c r="E15" s="14">
        <f>IF($K15="","",IF(INDEX('التعقيم'!$F$1:$F$602,$K15)="","",INDEX('التعقيم'!$F$1:$F$602,$K15)))</f>
        <v/>
      </c>
      <c r="F15" s="8">
        <f>IF($K15="","",IF(INDEX('التعقيم'!$G$1:$G$602,$K15)="","",INDEX('التعقيم'!$G$1:$G$602,$K15)))</f>
        <v/>
      </c>
      <c r="G15" s="8">
        <f>IF($K15="","",IF(INDEX('التعقيم'!$I$1:$I$602,$K15)="","",INDEX('التعقيم'!$I$1:$I$602,$K15)))</f>
        <v/>
      </c>
      <c r="H15" s="8">
        <f>IF($K15="","",IF(INDEX('التعقيم'!$H$1:$H$602,$K15)="","",INDEX('التعقيم'!$H$1:$H$602,$K15)))</f>
        <v/>
      </c>
      <c r="K15" s="14">
        <f>IFERROR(SMALL('التعقيم'!$M$3:$M$602,6),"")</f>
        <v/>
      </c>
    </row>
    <row r="16">
      <c r="A16" s="13">
        <f>IF($K16="","",IF(INDEX('التعقيم'!$A$1:$A$602,$K16)="","",INDEX('التعقيم'!$A$1:$A$602,$K16)))</f>
        <v/>
      </c>
      <c r="B16" s="14">
        <f>IF($K16="","",IF(INDEX('التعقيم'!$C$1:$C$602,$K16)="","",INDEX('التعقيم'!$C$1:$C$602,$K16)))</f>
        <v/>
      </c>
      <c r="C16" s="8">
        <f>IF($K16="","",IF(INDEX('التعقيم'!$D$1:$D$602,$K16)="","",INDEX('التعقيم'!$D$1:$D$602,$K16)))</f>
        <v/>
      </c>
      <c r="D16" s="14">
        <f>IF($K16="","",IF(INDEX('التعقيم'!$E$1:$E$602,$K16)="","",INDEX('التعقيم'!$E$1:$E$602,$K16)))</f>
        <v/>
      </c>
      <c r="E16" s="14">
        <f>IF($K16="","",IF(INDEX('التعقيم'!$F$1:$F$602,$K16)="","",INDEX('التعقيم'!$F$1:$F$602,$K16)))</f>
        <v/>
      </c>
      <c r="F16" s="8">
        <f>IF($K16="","",IF(INDEX('التعقيم'!$G$1:$G$602,$K16)="","",INDEX('التعقيم'!$G$1:$G$602,$K16)))</f>
        <v/>
      </c>
      <c r="G16" s="8">
        <f>IF($K16="","",IF(INDEX('التعقيم'!$I$1:$I$602,$K16)="","",INDEX('التعقيم'!$I$1:$I$602,$K16)))</f>
        <v/>
      </c>
      <c r="H16" s="8">
        <f>IF($K16="","",IF(INDEX('التعقيم'!$H$1:$H$602,$K16)="","",INDEX('التعقيم'!$H$1:$H$602,$K16)))</f>
        <v/>
      </c>
      <c r="K16" s="14">
        <f>IFERROR(SMALL('التعقيم'!$M$3:$M$602,7),"")</f>
        <v/>
      </c>
    </row>
    <row r="17">
      <c r="A17" s="13">
        <f>IF($K17="","",IF(INDEX('التعقيم'!$A$1:$A$602,$K17)="","",INDEX('التعقيم'!$A$1:$A$602,$K17)))</f>
        <v/>
      </c>
      <c r="B17" s="14">
        <f>IF($K17="","",IF(INDEX('التعقيم'!$C$1:$C$602,$K17)="","",INDEX('التعقيم'!$C$1:$C$602,$K17)))</f>
        <v/>
      </c>
      <c r="C17" s="8">
        <f>IF($K17="","",IF(INDEX('التعقيم'!$D$1:$D$602,$K17)="","",INDEX('التعقيم'!$D$1:$D$602,$K17)))</f>
        <v/>
      </c>
      <c r="D17" s="14">
        <f>IF($K17="","",IF(INDEX('التعقيم'!$E$1:$E$602,$K17)="","",INDEX('التعقيم'!$E$1:$E$602,$K17)))</f>
        <v/>
      </c>
      <c r="E17" s="14">
        <f>IF($K17="","",IF(INDEX('التعقيم'!$F$1:$F$602,$K17)="","",INDEX('التعقيم'!$F$1:$F$602,$K17)))</f>
        <v/>
      </c>
      <c r="F17" s="8">
        <f>IF($K17="","",IF(INDEX('التعقيم'!$G$1:$G$602,$K17)="","",INDEX('التعقيم'!$G$1:$G$602,$K17)))</f>
        <v/>
      </c>
      <c r="G17" s="8">
        <f>IF($K17="","",IF(INDEX('التعقيم'!$I$1:$I$602,$K17)="","",INDEX('التعقيم'!$I$1:$I$602,$K17)))</f>
        <v/>
      </c>
      <c r="H17" s="8">
        <f>IF($K17="","",IF(INDEX('التعقيم'!$H$1:$H$602,$K17)="","",INDEX('التعقيم'!$H$1:$H$602,$K17)))</f>
        <v/>
      </c>
      <c r="K17" s="14">
        <f>IFERROR(SMALL('التعقيم'!$M$3:$M$602,8),"")</f>
        <v/>
      </c>
    </row>
    <row r="18">
      <c r="A18" s="13">
        <f>IF($K18="","",IF(INDEX('التعقيم'!$A$1:$A$602,$K18)="","",INDEX('التعقيم'!$A$1:$A$602,$K18)))</f>
        <v/>
      </c>
      <c r="B18" s="14">
        <f>IF($K18="","",IF(INDEX('التعقيم'!$C$1:$C$602,$K18)="","",INDEX('التعقيم'!$C$1:$C$602,$K18)))</f>
        <v/>
      </c>
      <c r="C18" s="8">
        <f>IF($K18="","",IF(INDEX('التعقيم'!$D$1:$D$602,$K18)="","",INDEX('التعقيم'!$D$1:$D$602,$K18)))</f>
        <v/>
      </c>
      <c r="D18" s="14">
        <f>IF($K18="","",IF(INDEX('التعقيم'!$E$1:$E$602,$K18)="","",INDEX('التعقيم'!$E$1:$E$602,$K18)))</f>
        <v/>
      </c>
      <c r="E18" s="14">
        <f>IF($K18="","",IF(INDEX('التعقيم'!$F$1:$F$602,$K18)="","",INDEX('التعقيم'!$F$1:$F$602,$K18)))</f>
        <v/>
      </c>
      <c r="F18" s="8">
        <f>IF($K18="","",IF(INDEX('التعقيم'!$G$1:$G$602,$K18)="","",INDEX('التعقيم'!$G$1:$G$602,$K18)))</f>
        <v/>
      </c>
      <c r="G18" s="8">
        <f>IF($K18="","",IF(INDEX('التعقيم'!$I$1:$I$602,$K18)="","",INDEX('التعقيم'!$I$1:$I$602,$K18)))</f>
        <v/>
      </c>
      <c r="H18" s="8">
        <f>IF($K18="","",IF(INDEX('التعقيم'!$H$1:$H$602,$K18)="","",INDEX('التعقيم'!$H$1:$H$602,$K18)))</f>
        <v/>
      </c>
      <c r="K18" s="14">
        <f>IFERROR(SMALL('التعقيم'!$M$3:$M$602,9),"")</f>
        <v/>
      </c>
    </row>
    <row r="19">
      <c r="A19" s="13">
        <f>IF($K19="","",IF(INDEX('التعقيم'!$A$1:$A$602,$K19)="","",INDEX('التعقيم'!$A$1:$A$602,$K19)))</f>
        <v/>
      </c>
      <c r="B19" s="14">
        <f>IF($K19="","",IF(INDEX('التعقيم'!$C$1:$C$602,$K19)="","",INDEX('التعقيم'!$C$1:$C$602,$K19)))</f>
        <v/>
      </c>
      <c r="C19" s="8">
        <f>IF($K19="","",IF(INDEX('التعقيم'!$D$1:$D$602,$K19)="","",INDEX('التعقيم'!$D$1:$D$602,$K19)))</f>
        <v/>
      </c>
      <c r="D19" s="14">
        <f>IF($K19="","",IF(INDEX('التعقيم'!$E$1:$E$602,$K19)="","",INDEX('التعقيم'!$E$1:$E$602,$K19)))</f>
        <v/>
      </c>
      <c r="E19" s="14">
        <f>IF($K19="","",IF(INDEX('التعقيم'!$F$1:$F$602,$K19)="","",INDEX('التعقيم'!$F$1:$F$602,$K19)))</f>
        <v/>
      </c>
      <c r="F19" s="8">
        <f>IF($K19="","",IF(INDEX('التعقيم'!$G$1:$G$602,$K19)="","",INDEX('التعقيم'!$G$1:$G$602,$K19)))</f>
        <v/>
      </c>
      <c r="G19" s="8">
        <f>IF($K19="","",IF(INDEX('التعقيم'!$I$1:$I$602,$K19)="","",INDEX('التعقيم'!$I$1:$I$602,$K19)))</f>
        <v/>
      </c>
      <c r="H19" s="8">
        <f>IF($K19="","",IF(INDEX('التعقيم'!$H$1:$H$602,$K19)="","",INDEX('التعقيم'!$H$1:$H$602,$K19)))</f>
        <v/>
      </c>
      <c r="K19" s="14">
        <f>IFERROR(SMALL('التعقيم'!$M$3:$M$602,10),"")</f>
        <v/>
      </c>
    </row>
    <row r="20">
      <c r="A20" s="13">
        <f>IF($K20="","",IF(INDEX('التعقيم'!$A$1:$A$602,$K20)="","",INDEX('التعقيم'!$A$1:$A$602,$K20)))</f>
        <v/>
      </c>
      <c r="B20" s="14">
        <f>IF($K20="","",IF(INDEX('التعقيم'!$C$1:$C$602,$K20)="","",INDEX('التعقيم'!$C$1:$C$602,$K20)))</f>
        <v/>
      </c>
      <c r="C20" s="8">
        <f>IF($K20="","",IF(INDEX('التعقيم'!$D$1:$D$602,$K20)="","",INDEX('التعقيم'!$D$1:$D$602,$K20)))</f>
        <v/>
      </c>
      <c r="D20" s="14">
        <f>IF($K20="","",IF(INDEX('التعقيم'!$E$1:$E$602,$K20)="","",INDEX('التعقيم'!$E$1:$E$602,$K20)))</f>
        <v/>
      </c>
      <c r="E20" s="14">
        <f>IF($K20="","",IF(INDEX('التعقيم'!$F$1:$F$602,$K20)="","",INDEX('التعقيم'!$F$1:$F$602,$K20)))</f>
        <v/>
      </c>
      <c r="F20" s="8">
        <f>IF($K20="","",IF(INDEX('التعقيم'!$G$1:$G$602,$K20)="","",INDEX('التعقيم'!$G$1:$G$602,$K20)))</f>
        <v/>
      </c>
      <c r="G20" s="8">
        <f>IF($K20="","",IF(INDEX('التعقيم'!$I$1:$I$602,$K20)="","",INDEX('التعقيم'!$I$1:$I$602,$K20)))</f>
        <v/>
      </c>
      <c r="H20" s="8">
        <f>IF($K20="","",IF(INDEX('التعقيم'!$H$1:$H$602,$K20)="","",INDEX('التعقيم'!$H$1:$H$602,$K20)))</f>
        <v/>
      </c>
      <c r="K20" s="14">
        <f>IFERROR(SMALL('التعقيم'!$M$3:$M$602,11),"")</f>
        <v/>
      </c>
    </row>
    <row r="21">
      <c r="A21" s="13">
        <f>IF($K21="","",IF(INDEX('التعقيم'!$A$1:$A$602,$K21)="","",INDEX('التعقيم'!$A$1:$A$602,$K21)))</f>
        <v/>
      </c>
      <c r="B21" s="14">
        <f>IF($K21="","",IF(INDEX('التعقيم'!$C$1:$C$602,$K21)="","",INDEX('التعقيم'!$C$1:$C$602,$K21)))</f>
        <v/>
      </c>
      <c r="C21" s="8">
        <f>IF($K21="","",IF(INDEX('التعقيم'!$D$1:$D$602,$K21)="","",INDEX('التعقيم'!$D$1:$D$602,$K21)))</f>
        <v/>
      </c>
      <c r="D21" s="14">
        <f>IF($K21="","",IF(INDEX('التعقيم'!$E$1:$E$602,$K21)="","",INDEX('التعقيم'!$E$1:$E$602,$K21)))</f>
        <v/>
      </c>
      <c r="E21" s="14">
        <f>IF($K21="","",IF(INDEX('التعقيم'!$F$1:$F$602,$K21)="","",INDEX('التعقيم'!$F$1:$F$602,$K21)))</f>
        <v/>
      </c>
      <c r="F21" s="8">
        <f>IF($K21="","",IF(INDEX('التعقيم'!$G$1:$G$602,$K21)="","",INDEX('التعقيم'!$G$1:$G$602,$K21)))</f>
        <v/>
      </c>
      <c r="G21" s="8">
        <f>IF($K21="","",IF(INDEX('التعقيم'!$I$1:$I$602,$K21)="","",INDEX('التعقيم'!$I$1:$I$602,$K21)))</f>
        <v/>
      </c>
      <c r="H21" s="8">
        <f>IF($K21="","",IF(INDEX('التعقيم'!$H$1:$H$602,$K21)="","",INDEX('التعقيم'!$H$1:$H$602,$K21)))</f>
        <v/>
      </c>
      <c r="K21" s="14">
        <f>IFERROR(SMALL('التعقيم'!$M$3:$M$602,12),"")</f>
        <v/>
      </c>
    </row>
    <row r="22">
      <c r="A22" s="13">
        <f>IF($K22="","",IF(INDEX('التعقيم'!$A$1:$A$602,$K22)="","",INDEX('التعقيم'!$A$1:$A$602,$K22)))</f>
        <v/>
      </c>
      <c r="B22" s="14">
        <f>IF($K22="","",IF(INDEX('التعقيم'!$C$1:$C$602,$K22)="","",INDEX('التعقيم'!$C$1:$C$602,$K22)))</f>
        <v/>
      </c>
      <c r="C22" s="8">
        <f>IF($K22="","",IF(INDEX('التعقيم'!$D$1:$D$602,$K22)="","",INDEX('التعقيم'!$D$1:$D$602,$K22)))</f>
        <v/>
      </c>
      <c r="D22" s="14">
        <f>IF($K22="","",IF(INDEX('التعقيم'!$E$1:$E$602,$K22)="","",INDEX('التعقيم'!$E$1:$E$602,$K22)))</f>
        <v/>
      </c>
      <c r="E22" s="14">
        <f>IF($K22="","",IF(INDEX('التعقيم'!$F$1:$F$602,$K22)="","",INDEX('التعقيم'!$F$1:$F$602,$K22)))</f>
        <v/>
      </c>
      <c r="F22" s="8">
        <f>IF($K22="","",IF(INDEX('التعقيم'!$G$1:$G$602,$K22)="","",INDEX('التعقيم'!$G$1:$G$602,$K22)))</f>
        <v/>
      </c>
      <c r="G22" s="8">
        <f>IF($K22="","",IF(INDEX('التعقيم'!$I$1:$I$602,$K22)="","",INDEX('التعقيم'!$I$1:$I$602,$K22)))</f>
        <v/>
      </c>
      <c r="H22" s="8">
        <f>IF($K22="","",IF(INDEX('التعقيم'!$H$1:$H$602,$K22)="","",INDEX('التعقيم'!$H$1:$H$602,$K22)))</f>
        <v/>
      </c>
      <c r="K22" s="14">
        <f>IFERROR(SMALL('التعقيم'!$M$3:$M$602,13),"")</f>
        <v/>
      </c>
    </row>
    <row r="23">
      <c r="A23" s="13">
        <f>IF($K23="","",IF(INDEX('التعقيم'!$A$1:$A$602,$K23)="","",INDEX('التعقيم'!$A$1:$A$602,$K23)))</f>
        <v/>
      </c>
      <c r="B23" s="14">
        <f>IF($K23="","",IF(INDEX('التعقيم'!$C$1:$C$602,$K23)="","",INDEX('التعقيم'!$C$1:$C$602,$K23)))</f>
        <v/>
      </c>
      <c r="C23" s="8">
        <f>IF($K23="","",IF(INDEX('التعقيم'!$D$1:$D$602,$K23)="","",INDEX('التعقيم'!$D$1:$D$602,$K23)))</f>
        <v/>
      </c>
      <c r="D23" s="14">
        <f>IF($K23="","",IF(INDEX('التعقيم'!$E$1:$E$602,$K23)="","",INDEX('التعقيم'!$E$1:$E$602,$K23)))</f>
        <v/>
      </c>
      <c r="E23" s="14">
        <f>IF($K23="","",IF(INDEX('التعقيم'!$F$1:$F$602,$K23)="","",INDEX('التعقيم'!$F$1:$F$602,$K23)))</f>
        <v/>
      </c>
      <c r="F23" s="8">
        <f>IF($K23="","",IF(INDEX('التعقيم'!$G$1:$G$602,$K23)="","",INDEX('التعقيم'!$G$1:$G$602,$K23)))</f>
        <v/>
      </c>
      <c r="G23" s="8">
        <f>IF($K23="","",IF(INDEX('التعقيم'!$I$1:$I$602,$K23)="","",INDEX('التعقيم'!$I$1:$I$602,$K23)))</f>
        <v/>
      </c>
      <c r="H23" s="8">
        <f>IF($K23="","",IF(INDEX('التعقيم'!$H$1:$H$602,$K23)="","",INDEX('التعقيم'!$H$1:$H$602,$K23)))</f>
        <v/>
      </c>
      <c r="K23" s="14">
        <f>IFERROR(SMALL('التعقيم'!$M$3:$M$602,14),"")</f>
        <v/>
      </c>
    </row>
    <row r="24">
      <c r="A24" s="13">
        <f>IF($K24="","",IF(INDEX('التعقيم'!$A$1:$A$602,$K24)="","",INDEX('التعقيم'!$A$1:$A$602,$K24)))</f>
        <v/>
      </c>
      <c r="B24" s="14">
        <f>IF($K24="","",IF(INDEX('التعقيم'!$C$1:$C$602,$K24)="","",INDEX('التعقيم'!$C$1:$C$602,$K24)))</f>
        <v/>
      </c>
      <c r="C24" s="8">
        <f>IF($K24="","",IF(INDEX('التعقيم'!$D$1:$D$602,$K24)="","",INDEX('التعقيم'!$D$1:$D$602,$K24)))</f>
        <v/>
      </c>
      <c r="D24" s="14">
        <f>IF($K24="","",IF(INDEX('التعقيم'!$E$1:$E$602,$K24)="","",INDEX('التعقيم'!$E$1:$E$602,$K24)))</f>
        <v/>
      </c>
      <c r="E24" s="14">
        <f>IF($K24="","",IF(INDEX('التعقيم'!$F$1:$F$602,$K24)="","",INDEX('التعقيم'!$F$1:$F$602,$K24)))</f>
        <v/>
      </c>
      <c r="F24" s="8">
        <f>IF($K24="","",IF(INDEX('التعقيم'!$G$1:$G$602,$K24)="","",INDEX('التعقيم'!$G$1:$G$602,$K24)))</f>
        <v/>
      </c>
      <c r="G24" s="8">
        <f>IF($K24="","",IF(INDEX('التعقيم'!$I$1:$I$602,$K24)="","",INDEX('التعقيم'!$I$1:$I$602,$K24)))</f>
        <v/>
      </c>
      <c r="H24" s="8">
        <f>IF($K24="","",IF(INDEX('التعقيم'!$H$1:$H$602,$K24)="","",INDEX('التعقيم'!$H$1:$H$602,$K24)))</f>
        <v/>
      </c>
      <c r="K24" s="14">
        <f>IFERROR(SMALL('التعقيم'!$M$3:$M$602,15),"")</f>
        <v/>
      </c>
    </row>
    <row r="25">
      <c r="A25" s="13">
        <f>IF($K25="","",IF(INDEX('التعقيم'!$A$1:$A$602,$K25)="","",INDEX('التعقيم'!$A$1:$A$602,$K25)))</f>
        <v/>
      </c>
      <c r="B25" s="14">
        <f>IF($K25="","",IF(INDEX('التعقيم'!$C$1:$C$602,$K25)="","",INDEX('التعقيم'!$C$1:$C$602,$K25)))</f>
        <v/>
      </c>
      <c r="C25" s="8">
        <f>IF($K25="","",IF(INDEX('التعقيم'!$D$1:$D$602,$K25)="","",INDEX('التعقيم'!$D$1:$D$602,$K25)))</f>
        <v/>
      </c>
      <c r="D25" s="14">
        <f>IF($K25="","",IF(INDEX('التعقيم'!$E$1:$E$602,$K25)="","",INDEX('التعقيم'!$E$1:$E$602,$K25)))</f>
        <v/>
      </c>
      <c r="E25" s="14">
        <f>IF($K25="","",IF(INDEX('التعقيم'!$F$1:$F$602,$K25)="","",INDEX('التعقيم'!$F$1:$F$602,$K25)))</f>
        <v/>
      </c>
      <c r="F25" s="8">
        <f>IF($K25="","",IF(INDEX('التعقيم'!$G$1:$G$602,$K25)="","",INDEX('التعقيم'!$G$1:$G$602,$K25)))</f>
        <v/>
      </c>
      <c r="G25" s="8">
        <f>IF($K25="","",IF(INDEX('التعقيم'!$I$1:$I$602,$K25)="","",INDEX('التعقيم'!$I$1:$I$602,$K25)))</f>
        <v/>
      </c>
      <c r="H25" s="8">
        <f>IF($K25="","",IF(INDEX('التعقيم'!$H$1:$H$602,$K25)="","",INDEX('التعقيم'!$H$1:$H$602,$K25)))</f>
        <v/>
      </c>
      <c r="K25" s="14">
        <f>IFERROR(SMALL('التعقيم'!$M$3:$M$602,16),"")</f>
        <v/>
      </c>
    </row>
    <row r="26">
      <c r="A26" s="13">
        <f>IF($K26="","",IF(INDEX('التعقيم'!$A$1:$A$602,$K26)="","",INDEX('التعقيم'!$A$1:$A$602,$K26)))</f>
        <v/>
      </c>
      <c r="B26" s="14">
        <f>IF($K26="","",IF(INDEX('التعقيم'!$C$1:$C$602,$K26)="","",INDEX('التعقيم'!$C$1:$C$602,$K26)))</f>
        <v/>
      </c>
      <c r="C26" s="8">
        <f>IF($K26="","",IF(INDEX('التعقيم'!$D$1:$D$602,$K26)="","",INDEX('التعقيم'!$D$1:$D$602,$K26)))</f>
        <v/>
      </c>
      <c r="D26" s="14">
        <f>IF($K26="","",IF(INDEX('التعقيم'!$E$1:$E$602,$K26)="","",INDEX('التعقيم'!$E$1:$E$602,$K26)))</f>
        <v/>
      </c>
      <c r="E26" s="14">
        <f>IF($K26="","",IF(INDEX('التعقيم'!$F$1:$F$602,$K26)="","",INDEX('التعقيم'!$F$1:$F$602,$K26)))</f>
        <v/>
      </c>
      <c r="F26" s="8">
        <f>IF($K26="","",IF(INDEX('التعقيم'!$G$1:$G$602,$K26)="","",INDEX('التعقيم'!$G$1:$G$602,$K26)))</f>
        <v/>
      </c>
      <c r="G26" s="8">
        <f>IF($K26="","",IF(INDEX('التعقيم'!$I$1:$I$602,$K26)="","",INDEX('التعقيم'!$I$1:$I$602,$K26)))</f>
        <v/>
      </c>
      <c r="H26" s="8">
        <f>IF($K26="","",IF(INDEX('التعقيم'!$H$1:$H$602,$K26)="","",INDEX('التعقيم'!$H$1:$H$602,$K26)))</f>
        <v/>
      </c>
      <c r="K26" s="14">
        <f>IFERROR(SMALL('التعقيم'!$M$3:$M$602,17),"")</f>
        <v/>
      </c>
    </row>
    <row r="27">
      <c r="A27" s="13">
        <f>IF($K27="","",IF(INDEX('التعقيم'!$A$1:$A$602,$K27)="","",INDEX('التعقيم'!$A$1:$A$602,$K27)))</f>
        <v/>
      </c>
      <c r="B27" s="14">
        <f>IF($K27="","",IF(INDEX('التعقيم'!$C$1:$C$602,$K27)="","",INDEX('التعقيم'!$C$1:$C$602,$K27)))</f>
        <v/>
      </c>
      <c r="C27" s="8">
        <f>IF($K27="","",IF(INDEX('التعقيم'!$D$1:$D$602,$K27)="","",INDEX('التعقيم'!$D$1:$D$602,$K27)))</f>
        <v/>
      </c>
      <c r="D27" s="14">
        <f>IF($K27="","",IF(INDEX('التعقيم'!$E$1:$E$602,$K27)="","",INDEX('التعقيم'!$E$1:$E$602,$K27)))</f>
        <v/>
      </c>
      <c r="E27" s="14">
        <f>IF($K27="","",IF(INDEX('التعقيم'!$F$1:$F$602,$K27)="","",INDEX('التعقيم'!$F$1:$F$602,$K27)))</f>
        <v/>
      </c>
      <c r="F27" s="8">
        <f>IF($K27="","",IF(INDEX('التعقيم'!$G$1:$G$602,$K27)="","",INDEX('التعقيم'!$G$1:$G$602,$K27)))</f>
        <v/>
      </c>
      <c r="G27" s="8">
        <f>IF($K27="","",IF(INDEX('التعقيم'!$I$1:$I$602,$K27)="","",INDEX('التعقيم'!$I$1:$I$602,$K27)))</f>
        <v/>
      </c>
      <c r="H27" s="8">
        <f>IF($K27="","",IF(INDEX('التعقيم'!$H$1:$H$602,$K27)="","",INDEX('التعقيم'!$H$1:$H$602,$K27)))</f>
        <v/>
      </c>
      <c r="K27" s="14">
        <f>IFERROR(SMALL('التعقيم'!$M$3:$M$602,18),"")</f>
        <v/>
      </c>
    </row>
    <row r="28">
      <c r="A28" s="13">
        <f>IF($K28="","",IF(INDEX('التعقيم'!$A$1:$A$602,$K28)="","",INDEX('التعقيم'!$A$1:$A$602,$K28)))</f>
        <v/>
      </c>
      <c r="B28" s="14">
        <f>IF($K28="","",IF(INDEX('التعقيم'!$C$1:$C$602,$K28)="","",INDEX('التعقيم'!$C$1:$C$602,$K28)))</f>
        <v/>
      </c>
      <c r="C28" s="8">
        <f>IF($K28="","",IF(INDEX('التعقيم'!$D$1:$D$602,$K28)="","",INDEX('التعقيم'!$D$1:$D$602,$K28)))</f>
        <v/>
      </c>
      <c r="D28" s="14">
        <f>IF($K28="","",IF(INDEX('التعقيم'!$E$1:$E$602,$K28)="","",INDEX('التعقيم'!$E$1:$E$602,$K28)))</f>
        <v/>
      </c>
      <c r="E28" s="14">
        <f>IF($K28="","",IF(INDEX('التعقيم'!$F$1:$F$602,$K28)="","",INDEX('التعقيم'!$F$1:$F$602,$K28)))</f>
        <v/>
      </c>
      <c r="F28" s="8">
        <f>IF($K28="","",IF(INDEX('التعقيم'!$G$1:$G$602,$K28)="","",INDEX('التعقيم'!$G$1:$G$602,$K28)))</f>
        <v/>
      </c>
      <c r="G28" s="8">
        <f>IF($K28="","",IF(INDEX('التعقيم'!$I$1:$I$602,$K28)="","",INDEX('التعقيم'!$I$1:$I$602,$K28)))</f>
        <v/>
      </c>
      <c r="H28" s="8">
        <f>IF($K28="","",IF(INDEX('التعقيم'!$H$1:$H$602,$K28)="","",INDEX('التعقيم'!$H$1:$H$602,$K28)))</f>
        <v/>
      </c>
      <c r="K28" s="14">
        <f>IFERROR(SMALL('التعقيم'!$M$3:$M$602,19),"")</f>
        <v/>
      </c>
    </row>
    <row r="29">
      <c r="A29" s="13">
        <f>IF($K29="","",IF(INDEX('التعقيم'!$A$1:$A$602,$K29)="","",INDEX('التعقيم'!$A$1:$A$602,$K29)))</f>
        <v/>
      </c>
      <c r="B29" s="14">
        <f>IF($K29="","",IF(INDEX('التعقيم'!$C$1:$C$602,$K29)="","",INDEX('التعقيم'!$C$1:$C$602,$K29)))</f>
        <v/>
      </c>
      <c r="C29" s="8">
        <f>IF($K29="","",IF(INDEX('التعقيم'!$D$1:$D$602,$K29)="","",INDEX('التعقيم'!$D$1:$D$602,$K29)))</f>
        <v/>
      </c>
      <c r="D29" s="14">
        <f>IF($K29="","",IF(INDEX('التعقيم'!$E$1:$E$602,$K29)="","",INDEX('التعقيم'!$E$1:$E$602,$K29)))</f>
        <v/>
      </c>
      <c r="E29" s="14">
        <f>IF($K29="","",IF(INDEX('التعقيم'!$F$1:$F$602,$K29)="","",INDEX('التعقيم'!$F$1:$F$602,$K29)))</f>
        <v/>
      </c>
      <c r="F29" s="8">
        <f>IF($K29="","",IF(INDEX('التعقيم'!$G$1:$G$602,$K29)="","",INDEX('التعقيم'!$G$1:$G$602,$K29)))</f>
        <v/>
      </c>
      <c r="G29" s="8">
        <f>IF($K29="","",IF(INDEX('التعقيم'!$I$1:$I$602,$K29)="","",INDEX('التعقيم'!$I$1:$I$602,$K29)))</f>
        <v/>
      </c>
      <c r="H29" s="8">
        <f>IF($K29="","",IF(INDEX('التعقيم'!$H$1:$H$602,$K29)="","",INDEX('التعقيم'!$H$1:$H$602,$K29)))</f>
        <v/>
      </c>
      <c r="K29" s="14">
        <f>IFERROR(SMALL('التعقيم'!$M$3:$M$602,20),"")</f>
        <v/>
      </c>
    </row>
    <row r="30">
      <c r="A30" s="13">
        <f>IF($K30="","",IF(INDEX('التعقيم'!$A$1:$A$602,$K30)="","",INDEX('التعقيم'!$A$1:$A$602,$K30)))</f>
        <v/>
      </c>
      <c r="B30" s="14">
        <f>IF($K30="","",IF(INDEX('التعقيم'!$C$1:$C$602,$K30)="","",INDEX('التعقيم'!$C$1:$C$602,$K30)))</f>
        <v/>
      </c>
      <c r="C30" s="8">
        <f>IF($K30="","",IF(INDEX('التعقيم'!$D$1:$D$602,$K30)="","",INDEX('التعقيم'!$D$1:$D$602,$K30)))</f>
        <v/>
      </c>
      <c r="D30" s="14">
        <f>IF($K30="","",IF(INDEX('التعقيم'!$E$1:$E$602,$K30)="","",INDEX('التعقيم'!$E$1:$E$602,$K30)))</f>
        <v/>
      </c>
      <c r="E30" s="14">
        <f>IF($K30="","",IF(INDEX('التعقيم'!$F$1:$F$602,$K30)="","",INDEX('التعقيم'!$F$1:$F$602,$K30)))</f>
        <v/>
      </c>
      <c r="F30" s="8">
        <f>IF($K30="","",IF(INDEX('التعقيم'!$G$1:$G$602,$K30)="","",INDEX('التعقيم'!$G$1:$G$602,$K30)))</f>
        <v/>
      </c>
      <c r="G30" s="8">
        <f>IF($K30="","",IF(INDEX('التعقيم'!$I$1:$I$602,$K30)="","",INDEX('التعقيم'!$I$1:$I$602,$K30)))</f>
        <v/>
      </c>
      <c r="H30" s="8">
        <f>IF($K30="","",IF(INDEX('التعقيم'!$H$1:$H$602,$K30)="","",INDEX('التعقيم'!$H$1:$H$602,$K30)))</f>
        <v/>
      </c>
      <c r="K30" s="14">
        <f>IFERROR(SMALL('التعقيم'!$M$3:$M$602,21),"")</f>
        <v/>
      </c>
    </row>
    <row r="31">
      <c r="A31" s="13">
        <f>IF($K31="","",IF(INDEX('التعقيم'!$A$1:$A$602,$K31)="","",INDEX('التعقيم'!$A$1:$A$602,$K31)))</f>
        <v/>
      </c>
      <c r="B31" s="14">
        <f>IF($K31="","",IF(INDEX('التعقيم'!$C$1:$C$602,$K31)="","",INDEX('التعقيم'!$C$1:$C$602,$K31)))</f>
        <v/>
      </c>
      <c r="C31" s="8">
        <f>IF($K31="","",IF(INDEX('التعقيم'!$D$1:$D$602,$K31)="","",INDEX('التعقيم'!$D$1:$D$602,$K31)))</f>
        <v/>
      </c>
      <c r="D31" s="14">
        <f>IF($K31="","",IF(INDEX('التعقيم'!$E$1:$E$602,$K31)="","",INDEX('التعقيم'!$E$1:$E$602,$K31)))</f>
        <v/>
      </c>
      <c r="E31" s="14">
        <f>IF($K31="","",IF(INDEX('التعقيم'!$F$1:$F$602,$K31)="","",INDEX('التعقيم'!$F$1:$F$602,$K31)))</f>
        <v/>
      </c>
      <c r="F31" s="8">
        <f>IF($K31="","",IF(INDEX('التعقيم'!$G$1:$G$602,$K31)="","",INDEX('التعقيم'!$G$1:$G$602,$K31)))</f>
        <v/>
      </c>
      <c r="G31" s="8">
        <f>IF($K31="","",IF(INDEX('التعقيم'!$I$1:$I$602,$K31)="","",INDEX('التعقيم'!$I$1:$I$602,$K31)))</f>
        <v/>
      </c>
      <c r="H31" s="8">
        <f>IF($K31="","",IF(INDEX('التعقيم'!$H$1:$H$602,$K31)="","",INDEX('التعقيم'!$H$1:$H$602,$K31)))</f>
        <v/>
      </c>
      <c r="K31" s="14">
        <f>IFERROR(SMALL('التعقيم'!$M$3:$M$602,22),"")</f>
        <v/>
      </c>
    </row>
    <row r="32">
      <c r="A32" s="13">
        <f>IF($K32="","",IF(INDEX('التعقيم'!$A$1:$A$602,$K32)="","",INDEX('التعقيم'!$A$1:$A$602,$K32)))</f>
        <v/>
      </c>
      <c r="B32" s="14">
        <f>IF($K32="","",IF(INDEX('التعقيم'!$C$1:$C$602,$K32)="","",INDEX('التعقيم'!$C$1:$C$602,$K32)))</f>
        <v/>
      </c>
      <c r="C32" s="8">
        <f>IF($K32="","",IF(INDEX('التعقيم'!$D$1:$D$602,$K32)="","",INDEX('التعقيم'!$D$1:$D$602,$K32)))</f>
        <v/>
      </c>
      <c r="D32" s="14">
        <f>IF($K32="","",IF(INDEX('التعقيم'!$E$1:$E$602,$K32)="","",INDEX('التعقيم'!$E$1:$E$602,$K32)))</f>
        <v/>
      </c>
      <c r="E32" s="14">
        <f>IF($K32="","",IF(INDEX('التعقيم'!$F$1:$F$602,$K32)="","",INDEX('التعقيم'!$F$1:$F$602,$K32)))</f>
        <v/>
      </c>
      <c r="F32" s="8">
        <f>IF($K32="","",IF(INDEX('التعقيم'!$G$1:$G$602,$K32)="","",INDEX('التعقيم'!$G$1:$G$602,$K32)))</f>
        <v/>
      </c>
      <c r="G32" s="8">
        <f>IF($K32="","",IF(INDEX('التعقيم'!$I$1:$I$602,$K32)="","",INDEX('التعقيم'!$I$1:$I$602,$K32)))</f>
        <v/>
      </c>
      <c r="H32" s="8">
        <f>IF($K32="","",IF(INDEX('التعقيم'!$H$1:$H$602,$K32)="","",INDEX('التعقيم'!$H$1:$H$602,$K32)))</f>
        <v/>
      </c>
      <c r="K32" s="14">
        <f>IFERROR(SMALL('التعقيم'!$M$3:$M$602,23),"")</f>
        <v/>
      </c>
    </row>
    <row r="33">
      <c r="A33" s="13">
        <f>IF($K33="","",IF(INDEX('التعقيم'!$A$1:$A$602,$K33)="","",INDEX('التعقيم'!$A$1:$A$602,$K33)))</f>
        <v/>
      </c>
      <c r="B33" s="14">
        <f>IF($K33="","",IF(INDEX('التعقيم'!$C$1:$C$602,$K33)="","",INDEX('التعقيم'!$C$1:$C$602,$K33)))</f>
        <v/>
      </c>
      <c r="C33" s="8">
        <f>IF($K33="","",IF(INDEX('التعقيم'!$D$1:$D$602,$K33)="","",INDEX('التعقيم'!$D$1:$D$602,$K33)))</f>
        <v/>
      </c>
      <c r="D33" s="14">
        <f>IF($K33="","",IF(INDEX('التعقيم'!$E$1:$E$602,$K33)="","",INDEX('التعقيم'!$E$1:$E$602,$K33)))</f>
        <v/>
      </c>
      <c r="E33" s="14">
        <f>IF($K33="","",IF(INDEX('التعقيم'!$F$1:$F$602,$K33)="","",INDEX('التعقيم'!$F$1:$F$602,$K33)))</f>
        <v/>
      </c>
      <c r="F33" s="8">
        <f>IF($K33="","",IF(INDEX('التعقيم'!$G$1:$G$602,$K33)="","",INDEX('التعقيم'!$G$1:$G$602,$K33)))</f>
        <v/>
      </c>
      <c r="G33" s="8">
        <f>IF($K33="","",IF(INDEX('التعقيم'!$I$1:$I$602,$K33)="","",INDEX('التعقيم'!$I$1:$I$602,$K33)))</f>
        <v/>
      </c>
      <c r="H33" s="8">
        <f>IF($K33="","",IF(INDEX('التعقيم'!$H$1:$H$602,$K33)="","",INDEX('التعقيم'!$H$1:$H$602,$K33)))</f>
        <v/>
      </c>
      <c r="K33" s="14">
        <f>IFERROR(SMALL('التعقيم'!$M$3:$M$602,24),"")</f>
        <v/>
      </c>
    </row>
    <row r="34">
      <c r="A34" s="13">
        <f>IF($K34="","",IF(INDEX('التعقيم'!$A$1:$A$602,$K34)="","",INDEX('التعقيم'!$A$1:$A$602,$K34)))</f>
        <v/>
      </c>
      <c r="B34" s="14">
        <f>IF($K34="","",IF(INDEX('التعقيم'!$C$1:$C$602,$K34)="","",INDEX('التعقيم'!$C$1:$C$602,$K34)))</f>
        <v/>
      </c>
      <c r="C34" s="8">
        <f>IF($K34="","",IF(INDEX('التعقيم'!$D$1:$D$602,$K34)="","",INDEX('التعقيم'!$D$1:$D$602,$K34)))</f>
        <v/>
      </c>
      <c r="D34" s="14">
        <f>IF($K34="","",IF(INDEX('التعقيم'!$E$1:$E$602,$K34)="","",INDEX('التعقيم'!$E$1:$E$602,$K34)))</f>
        <v/>
      </c>
      <c r="E34" s="14">
        <f>IF($K34="","",IF(INDEX('التعقيم'!$F$1:$F$602,$K34)="","",INDEX('التعقيم'!$F$1:$F$602,$K34)))</f>
        <v/>
      </c>
      <c r="F34" s="8">
        <f>IF($K34="","",IF(INDEX('التعقيم'!$G$1:$G$602,$K34)="","",INDEX('التعقيم'!$G$1:$G$602,$K34)))</f>
        <v/>
      </c>
      <c r="G34" s="8">
        <f>IF($K34="","",IF(INDEX('التعقيم'!$I$1:$I$602,$K34)="","",INDEX('التعقيم'!$I$1:$I$602,$K34)))</f>
        <v/>
      </c>
      <c r="H34" s="8">
        <f>IF($K34="","",IF(INDEX('التعقيم'!$H$1:$H$602,$K34)="","",INDEX('التعقيم'!$H$1:$H$602,$K34)))</f>
        <v/>
      </c>
      <c r="K34" s="14">
        <f>IFERROR(SMALL('التعقيم'!$M$3:$M$602,25),"")</f>
        <v/>
      </c>
    </row>
    <row r="35">
      <c r="A35" s="13">
        <f>IF($K35="","",IF(INDEX('التعقيم'!$A$1:$A$602,$K35)="","",INDEX('التعقيم'!$A$1:$A$602,$K35)))</f>
        <v/>
      </c>
      <c r="B35" s="14">
        <f>IF($K35="","",IF(INDEX('التعقيم'!$C$1:$C$602,$K35)="","",INDEX('التعقيم'!$C$1:$C$602,$K35)))</f>
        <v/>
      </c>
      <c r="C35" s="8">
        <f>IF($K35="","",IF(INDEX('التعقيم'!$D$1:$D$602,$K35)="","",INDEX('التعقيم'!$D$1:$D$602,$K35)))</f>
        <v/>
      </c>
      <c r="D35" s="14">
        <f>IF($K35="","",IF(INDEX('التعقيم'!$E$1:$E$602,$K35)="","",INDEX('التعقيم'!$E$1:$E$602,$K35)))</f>
        <v/>
      </c>
      <c r="E35" s="14">
        <f>IF($K35="","",IF(INDEX('التعقيم'!$F$1:$F$602,$K35)="","",INDEX('التعقيم'!$F$1:$F$602,$K35)))</f>
        <v/>
      </c>
      <c r="F35" s="8">
        <f>IF($K35="","",IF(INDEX('التعقيم'!$G$1:$G$602,$K35)="","",INDEX('التعقيم'!$G$1:$G$602,$K35)))</f>
        <v/>
      </c>
      <c r="G35" s="8">
        <f>IF($K35="","",IF(INDEX('التعقيم'!$I$1:$I$602,$K35)="","",INDEX('التعقيم'!$I$1:$I$602,$K35)))</f>
        <v/>
      </c>
      <c r="H35" s="8">
        <f>IF($K35="","",IF(INDEX('التعقيم'!$H$1:$H$602,$K35)="","",INDEX('التعقيم'!$H$1:$H$602,$K35)))</f>
        <v/>
      </c>
      <c r="K35" s="14">
        <f>IFERROR(SMALL('التعقيم'!$M$3:$M$602,26),"")</f>
        <v/>
      </c>
    </row>
    <row r="36">
      <c r="A36" s="13">
        <f>IF($K36="","",IF(INDEX('التعقيم'!$A$1:$A$602,$K36)="","",INDEX('التعقيم'!$A$1:$A$602,$K36)))</f>
        <v/>
      </c>
      <c r="B36" s="14">
        <f>IF($K36="","",IF(INDEX('التعقيم'!$C$1:$C$602,$K36)="","",INDEX('التعقيم'!$C$1:$C$602,$K36)))</f>
        <v/>
      </c>
      <c r="C36" s="8">
        <f>IF($K36="","",IF(INDEX('التعقيم'!$D$1:$D$602,$K36)="","",INDEX('التعقيم'!$D$1:$D$602,$K36)))</f>
        <v/>
      </c>
      <c r="D36" s="14">
        <f>IF($K36="","",IF(INDEX('التعقيم'!$E$1:$E$602,$K36)="","",INDEX('التعقيم'!$E$1:$E$602,$K36)))</f>
        <v/>
      </c>
      <c r="E36" s="14">
        <f>IF($K36="","",IF(INDEX('التعقيم'!$F$1:$F$602,$K36)="","",INDEX('التعقيم'!$F$1:$F$602,$K36)))</f>
        <v/>
      </c>
      <c r="F36" s="8">
        <f>IF($K36="","",IF(INDEX('التعقيم'!$G$1:$G$602,$K36)="","",INDEX('التعقيم'!$G$1:$G$602,$K36)))</f>
        <v/>
      </c>
      <c r="G36" s="8">
        <f>IF($K36="","",IF(INDEX('التعقيم'!$I$1:$I$602,$K36)="","",INDEX('التعقيم'!$I$1:$I$602,$K36)))</f>
        <v/>
      </c>
      <c r="H36" s="8">
        <f>IF($K36="","",IF(INDEX('التعقيم'!$H$1:$H$602,$K36)="","",INDEX('التعقيم'!$H$1:$H$602,$K36)))</f>
        <v/>
      </c>
      <c r="K36" s="14">
        <f>IFERROR(SMALL('التعقيم'!$M$3:$M$602,27),"")</f>
        <v/>
      </c>
    </row>
    <row r="37">
      <c r="A37" s="13">
        <f>IF($K37="","",IF(INDEX('التعقيم'!$A$1:$A$602,$K37)="","",INDEX('التعقيم'!$A$1:$A$602,$K37)))</f>
        <v/>
      </c>
      <c r="B37" s="14">
        <f>IF($K37="","",IF(INDEX('التعقيم'!$C$1:$C$602,$K37)="","",INDEX('التعقيم'!$C$1:$C$602,$K37)))</f>
        <v/>
      </c>
      <c r="C37" s="8">
        <f>IF($K37="","",IF(INDEX('التعقيم'!$D$1:$D$602,$K37)="","",INDEX('التعقيم'!$D$1:$D$602,$K37)))</f>
        <v/>
      </c>
      <c r="D37" s="14">
        <f>IF($K37="","",IF(INDEX('التعقيم'!$E$1:$E$602,$K37)="","",INDEX('التعقيم'!$E$1:$E$602,$K37)))</f>
        <v/>
      </c>
      <c r="E37" s="14">
        <f>IF($K37="","",IF(INDEX('التعقيم'!$F$1:$F$602,$K37)="","",INDEX('التعقيم'!$F$1:$F$602,$K37)))</f>
        <v/>
      </c>
      <c r="F37" s="8">
        <f>IF($K37="","",IF(INDEX('التعقيم'!$G$1:$G$602,$K37)="","",INDEX('التعقيم'!$G$1:$G$602,$K37)))</f>
        <v/>
      </c>
      <c r="G37" s="8">
        <f>IF($K37="","",IF(INDEX('التعقيم'!$I$1:$I$602,$K37)="","",INDEX('التعقيم'!$I$1:$I$602,$K37)))</f>
        <v/>
      </c>
      <c r="H37" s="8">
        <f>IF($K37="","",IF(INDEX('التعقيم'!$H$1:$H$602,$K37)="","",INDEX('التعقيم'!$H$1:$H$602,$K37)))</f>
        <v/>
      </c>
      <c r="K37" s="14">
        <f>IFERROR(SMALL('التعقيم'!$M$3:$M$602,28),"")</f>
        <v/>
      </c>
    </row>
    <row r="38">
      <c r="A38" s="13">
        <f>IF($K38="","",IF(INDEX('التعقيم'!$A$1:$A$602,$K38)="","",INDEX('التعقيم'!$A$1:$A$602,$K38)))</f>
        <v/>
      </c>
      <c r="B38" s="14">
        <f>IF($K38="","",IF(INDEX('التعقيم'!$C$1:$C$602,$K38)="","",INDEX('التعقيم'!$C$1:$C$602,$K38)))</f>
        <v/>
      </c>
      <c r="C38" s="8">
        <f>IF($K38="","",IF(INDEX('التعقيم'!$D$1:$D$602,$K38)="","",INDEX('التعقيم'!$D$1:$D$602,$K38)))</f>
        <v/>
      </c>
      <c r="D38" s="14">
        <f>IF($K38="","",IF(INDEX('التعقيم'!$E$1:$E$602,$K38)="","",INDEX('التعقيم'!$E$1:$E$602,$K38)))</f>
        <v/>
      </c>
      <c r="E38" s="14">
        <f>IF($K38="","",IF(INDEX('التعقيم'!$F$1:$F$602,$K38)="","",INDEX('التعقيم'!$F$1:$F$602,$K38)))</f>
        <v/>
      </c>
      <c r="F38" s="8">
        <f>IF($K38="","",IF(INDEX('التعقيم'!$G$1:$G$602,$K38)="","",INDEX('التعقيم'!$G$1:$G$602,$K38)))</f>
        <v/>
      </c>
      <c r="G38" s="8">
        <f>IF($K38="","",IF(INDEX('التعقيم'!$I$1:$I$602,$K38)="","",INDEX('التعقيم'!$I$1:$I$602,$K38)))</f>
        <v/>
      </c>
      <c r="H38" s="8">
        <f>IF($K38="","",IF(INDEX('التعقيم'!$H$1:$H$602,$K38)="","",INDEX('التعقيم'!$H$1:$H$602,$K38)))</f>
        <v/>
      </c>
      <c r="K38" s="14">
        <f>IFERROR(SMALL('التعقيم'!$M$3:$M$602,29),"")</f>
        <v/>
      </c>
    </row>
    <row r="39">
      <c r="A39" s="13">
        <f>IF($K39="","",IF(INDEX('التعقيم'!$A$1:$A$602,$K39)="","",INDEX('التعقيم'!$A$1:$A$602,$K39)))</f>
        <v/>
      </c>
      <c r="B39" s="14">
        <f>IF($K39="","",IF(INDEX('التعقيم'!$C$1:$C$602,$K39)="","",INDEX('التعقيم'!$C$1:$C$602,$K39)))</f>
        <v/>
      </c>
      <c r="C39" s="8">
        <f>IF($K39="","",IF(INDEX('التعقيم'!$D$1:$D$602,$K39)="","",INDEX('التعقيم'!$D$1:$D$602,$K39)))</f>
        <v/>
      </c>
      <c r="D39" s="14">
        <f>IF($K39="","",IF(INDEX('التعقيم'!$E$1:$E$602,$K39)="","",INDEX('التعقيم'!$E$1:$E$602,$K39)))</f>
        <v/>
      </c>
      <c r="E39" s="14">
        <f>IF($K39="","",IF(INDEX('التعقيم'!$F$1:$F$602,$K39)="","",INDEX('التعقيم'!$F$1:$F$602,$K39)))</f>
        <v/>
      </c>
      <c r="F39" s="8">
        <f>IF($K39="","",IF(INDEX('التعقيم'!$G$1:$G$602,$K39)="","",INDEX('التعقيم'!$G$1:$G$602,$K39)))</f>
        <v/>
      </c>
      <c r="G39" s="8">
        <f>IF($K39="","",IF(INDEX('التعقيم'!$I$1:$I$602,$K39)="","",INDEX('التعقيم'!$I$1:$I$602,$K39)))</f>
        <v/>
      </c>
      <c r="H39" s="8">
        <f>IF($K39="","",IF(INDEX('التعقيم'!$H$1:$H$602,$K39)="","",INDEX('التعقيم'!$H$1:$H$602,$K39)))</f>
        <v/>
      </c>
      <c r="K39" s="14">
        <f>IFERROR(SMALL('التعقيم'!$M$3:$M$602,30),"")</f>
        <v/>
      </c>
    </row>
    <row r="40">
      <c r="A40" s="13">
        <f>IF($K40="","",IF(INDEX('التعقيم'!$A$1:$A$602,$K40)="","",INDEX('التعقيم'!$A$1:$A$602,$K40)))</f>
        <v/>
      </c>
      <c r="B40" s="14">
        <f>IF($K40="","",IF(INDEX('التعقيم'!$C$1:$C$602,$K40)="","",INDEX('التعقيم'!$C$1:$C$602,$K40)))</f>
        <v/>
      </c>
      <c r="C40" s="8">
        <f>IF($K40="","",IF(INDEX('التعقيم'!$D$1:$D$602,$K40)="","",INDEX('التعقيم'!$D$1:$D$602,$K40)))</f>
        <v/>
      </c>
      <c r="D40" s="14">
        <f>IF($K40="","",IF(INDEX('التعقيم'!$E$1:$E$602,$K40)="","",INDEX('التعقيم'!$E$1:$E$602,$K40)))</f>
        <v/>
      </c>
      <c r="E40" s="14">
        <f>IF($K40="","",IF(INDEX('التعقيم'!$F$1:$F$602,$K40)="","",INDEX('التعقيم'!$F$1:$F$602,$K40)))</f>
        <v/>
      </c>
      <c r="F40" s="8">
        <f>IF($K40="","",IF(INDEX('التعقيم'!$G$1:$G$602,$K40)="","",INDEX('التعقيم'!$G$1:$G$602,$K40)))</f>
        <v/>
      </c>
      <c r="G40" s="8">
        <f>IF($K40="","",IF(INDEX('التعقيم'!$I$1:$I$602,$K40)="","",INDEX('التعقيم'!$I$1:$I$602,$K40)))</f>
        <v/>
      </c>
      <c r="H40" s="8">
        <f>IF($K40="","",IF(INDEX('التعقيم'!$H$1:$H$602,$K40)="","",INDEX('التعقيم'!$H$1:$H$602,$K40)))</f>
        <v/>
      </c>
      <c r="K40" s="14">
        <f>IFERROR(SMALL('التعقيم'!$M$3:$M$602,31),"")</f>
        <v/>
      </c>
    </row>
    <row r="41">
      <c r="A41" s="13">
        <f>IF($K41="","",IF(INDEX('التعقيم'!$A$1:$A$602,$K41)="","",INDEX('التعقيم'!$A$1:$A$602,$K41)))</f>
        <v/>
      </c>
      <c r="B41" s="14">
        <f>IF($K41="","",IF(INDEX('التعقيم'!$C$1:$C$602,$K41)="","",INDEX('التعقيم'!$C$1:$C$602,$K41)))</f>
        <v/>
      </c>
      <c r="C41" s="8">
        <f>IF($K41="","",IF(INDEX('التعقيم'!$D$1:$D$602,$K41)="","",INDEX('التعقيم'!$D$1:$D$602,$K41)))</f>
        <v/>
      </c>
      <c r="D41" s="14">
        <f>IF($K41="","",IF(INDEX('التعقيم'!$E$1:$E$602,$K41)="","",INDEX('التعقيم'!$E$1:$E$602,$K41)))</f>
        <v/>
      </c>
      <c r="E41" s="14">
        <f>IF($K41="","",IF(INDEX('التعقيم'!$F$1:$F$602,$K41)="","",INDEX('التعقيم'!$F$1:$F$602,$K41)))</f>
        <v/>
      </c>
      <c r="F41" s="8">
        <f>IF($K41="","",IF(INDEX('التعقيم'!$G$1:$G$602,$K41)="","",INDEX('التعقيم'!$G$1:$G$602,$K41)))</f>
        <v/>
      </c>
      <c r="G41" s="8">
        <f>IF($K41="","",IF(INDEX('التعقيم'!$I$1:$I$602,$K41)="","",INDEX('التعقيم'!$I$1:$I$602,$K41)))</f>
        <v/>
      </c>
      <c r="H41" s="8">
        <f>IF($K41="","",IF(INDEX('التعقيم'!$H$1:$H$602,$K41)="","",INDEX('التعقيم'!$H$1:$H$602,$K41)))</f>
        <v/>
      </c>
      <c r="K41" s="14">
        <f>IFERROR(SMALL('التعقيم'!$M$3:$M$602,32),"")</f>
        <v/>
      </c>
    </row>
    <row r="42">
      <c r="A42" s="13">
        <f>IF($K42="","",IF(INDEX('التعقيم'!$A$1:$A$602,$K42)="","",INDEX('التعقيم'!$A$1:$A$602,$K42)))</f>
        <v/>
      </c>
      <c r="B42" s="14">
        <f>IF($K42="","",IF(INDEX('التعقيم'!$C$1:$C$602,$K42)="","",INDEX('التعقيم'!$C$1:$C$602,$K42)))</f>
        <v/>
      </c>
      <c r="C42" s="8">
        <f>IF($K42="","",IF(INDEX('التعقيم'!$D$1:$D$602,$K42)="","",INDEX('التعقيم'!$D$1:$D$602,$K42)))</f>
        <v/>
      </c>
      <c r="D42" s="14">
        <f>IF($K42="","",IF(INDEX('التعقيم'!$E$1:$E$602,$K42)="","",INDEX('التعقيم'!$E$1:$E$602,$K42)))</f>
        <v/>
      </c>
      <c r="E42" s="14">
        <f>IF($K42="","",IF(INDEX('التعقيم'!$F$1:$F$602,$K42)="","",INDEX('التعقيم'!$F$1:$F$602,$K42)))</f>
        <v/>
      </c>
      <c r="F42" s="8">
        <f>IF($K42="","",IF(INDEX('التعقيم'!$G$1:$G$602,$K42)="","",INDEX('التعقيم'!$G$1:$G$602,$K42)))</f>
        <v/>
      </c>
      <c r="G42" s="8">
        <f>IF($K42="","",IF(INDEX('التعقيم'!$I$1:$I$602,$K42)="","",INDEX('التعقيم'!$I$1:$I$602,$K42)))</f>
        <v/>
      </c>
      <c r="H42" s="8">
        <f>IF($K42="","",IF(INDEX('التعقيم'!$H$1:$H$602,$K42)="","",INDEX('التعقيم'!$H$1:$H$602,$K42)))</f>
        <v/>
      </c>
      <c r="K42" s="14">
        <f>IFERROR(SMALL('التعقيم'!$M$3:$M$602,33),"")</f>
        <v/>
      </c>
    </row>
    <row r="43">
      <c r="A43" s="13">
        <f>IF($K43="","",IF(INDEX('التعقيم'!$A$1:$A$602,$K43)="","",INDEX('التعقيم'!$A$1:$A$602,$K43)))</f>
        <v/>
      </c>
      <c r="B43" s="14">
        <f>IF($K43="","",IF(INDEX('التعقيم'!$C$1:$C$602,$K43)="","",INDEX('التعقيم'!$C$1:$C$602,$K43)))</f>
        <v/>
      </c>
      <c r="C43" s="8">
        <f>IF($K43="","",IF(INDEX('التعقيم'!$D$1:$D$602,$K43)="","",INDEX('التعقيم'!$D$1:$D$602,$K43)))</f>
        <v/>
      </c>
      <c r="D43" s="14">
        <f>IF($K43="","",IF(INDEX('التعقيم'!$E$1:$E$602,$K43)="","",INDEX('التعقيم'!$E$1:$E$602,$K43)))</f>
        <v/>
      </c>
      <c r="E43" s="14">
        <f>IF($K43="","",IF(INDEX('التعقيم'!$F$1:$F$602,$K43)="","",INDEX('التعقيم'!$F$1:$F$602,$K43)))</f>
        <v/>
      </c>
      <c r="F43" s="8">
        <f>IF($K43="","",IF(INDEX('التعقيم'!$G$1:$G$602,$K43)="","",INDEX('التعقيم'!$G$1:$G$602,$K43)))</f>
        <v/>
      </c>
      <c r="G43" s="8">
        <f>IF($K43="","",IF(INDEX('التعقيم'!$I$1:$I$602,$K43)="","",INDEX('التعقيم'!$I$1:$I$602,$K43)))</f>
        <v/>
      </c>
      <c r="H43" s="8">
        <f>IF($K43="","",IF(INDEX('التعقيم'!$H$1:$H$602,$K43)="","",INDEX('التعقيم'!$H$1:$H$602,$K43)))</f>
        <v/>
      </c>
      <c r="K43" s="14">
        <f>IFERROR(SMALL('التعقيم'!$M$3:$M$602,34),"")</f>
        <v/>
      </c>
    </row>
    <row r="44">
      <c r="A44" s="13">
        <f>IF($K44="","",IF(INDEX('التعقيم'!$A$1:$A$602,$K44)="","",INDEX('التعقيم'!$A$1:$A$602,$K44)))</f>
        <v/>
      </c>
      <c r="B44" s="14">
        <f>IF($K44="","",IF(INDEX('التعقيم'!$C$1:$C$602,$K44)="","",INDEX('التعقيم'!$C$1:$C$602,$K44)))</f>
        <v/>
      </c>
      <c r="C44" s="8">
        <f>IF($K44="","",IF(INDEX('التعقيم'!$D$1:$D$602,$K44)="","",INDEX('التعقيم'!$D$1:$D$602,$K44)))</f>
        <v/>
      </c>
      <c r="D44" s="14">
        <f>IF($K44="","",IF(INDEX('التعقيم'!$E$1:$E$602,$K44)="","",INDEX('التعقيم'!$E$1:$E$602,$K44)))</f>
        <v/>
      </c>
      <c r="E44" s="14">
        <f>IF($K44="","",IF(INDEX('التعقيم'!$F$1:$F$602,$K44)="","",INDEX('التعقيم'!$F$1:$F$602,$K44)))</f>
        <v/>
      </c>
      <c r="F44" s="8">
        <f>IF($K44="","",IF(INDEX('التعقيم'!$G$1:$G$602,$K44)="","",INDEX('التعقيم'!$G$1:$G$602,$K44)))</f>
        <v/>
      </c>
      <c r="G44" s="8">
        <f>IF($K44="","",IF(INDEX('التعقيم'!$I$1:$I$602,$K44)="","",INDEX('التعقيم'!$I$1:$I$602,$K44)))</f>
        <v/>
      </c>
      <c r="H44" s="8">
        <f>IF($K44="","",IF(INDEX('التعقيم'!$H$1:$H$602,$K44)="","",INDEX('التعقيم'!$H$1:$H$602,$K44)))</f>
        <v/>
      </c>
      <c r="K44" s="14">
        <f>IFERROR(SMALL('التعقيم'!$M$3:$M$602,35),"")</f>
        <v/>
      </c>
    </row>
    <row r="45">
      <c r="A45" s="13">
        <f>IF($K45="","",IF(INDEX('التعقيم'!$A$1:$A$602,$K45)="","",INDEX('التعقيم'!$A$1:$A$602,$K45)))</f>
        <v/>
      </c>
      <c r="B45" s="14">
        <f>IF($K45="","",IF(INDEX('التعقيم'!$C$1:$C$602,$K45)="","",INDEX('التعقيم'!$C$1:$C$602,$K45)))</f>
        <v/>
      </c>
      <c r="C45" s="8">
        <f>IF($K45="","",IF(INDEX('التعقيم'!$D$1:$D$602,$K45)="","",INDEX('التعقيم'!$D$1:$D$602,$K45)))</f>
        <v/>
      </c>
      <c r="D45" s="14">
        <f>IF($K45="","",IF(INDEX('التعقيم'!$E$1:$E$602,$K45)="","",INDEX('التعقيم'!$E$1:$E$602,$K45)))</f>
        <v/>
      </c>
      <c r="E45" s="14">
        <f>IF($K45="","",IF(INDEX('التعقيم'!$F$1:$F$602,$K45)="","",INDEX('التعقيم'!$F$1:$F$602,$K45)))</f>
        <v/>
      </c>
      <c r="F45" s="8">
        <f>IF($K45="","",IF(INDEX('التعقيم'!$G$1:$G$602,$K45)="","",INDEX('التعقيم'!$G$1:$G$602,$K45)))</f>
        <v/>
      </c>
      <c r="G45" s="8">
        <f>IF($K45="","",IF(INDEX('التعقيم'!$I$1:$I$602,$K45)="","",INDEX('التعقيم'!$I$1:$I$602,$K45)))</f>
        <v/>
      </c>
      <c r="H45" s="8">
        <f>IF($K45="","",IF(INDEX('التعقيم'!$H$1:$H$602,$K45)="","",INDEX('التعقيم'!$H$1:$H$602,$K45)))</f>
        <v/>
      </c>
      <c r="K45" s="14">
        <f>IFERROR(SMALL('التعقيم'!$M$3:$M$602,36),"")</f>
        <v/>
      </c>
    </row>
    <row r="46">
      <c r="A46" s="13">
        <f>IF($K46="","",IF(INDEX('التعقيم'!$A$1:$A$602,$K46)="","",INDEX('التعقيم'!$A$1:$A$602,$K46)))</f>
        <v/>
      </c>
      <c r="B46" s="14">
        <f>IF($K46="","",IF(INDEX('التعقيم'!$C$1:$C$602,$K46)="","",INDEX('التعقيم'!$C$1:$C$602,$K46)))</f>
        <v/>
      </c>
      <c r="C46" s="8">
        <f>IF($K46="","",IF(INDEX('التعقيم'!$D$1:$D$602,$K46)="","",INDEX('التعقيم'!$D$1:$D$602,$K46)))</f>
        <v/>
      </c>
      <c r="D46" s="14">
        <f>IF($K46="","",IF(INDEX('التعقيم'!$E$1:$E$602,$K46)="","",INDEX('التعقيم'!$E$1:$E$602,$K46)))</f>
        <v/>
      </c>
      <c r="E46" s="14">
        <f>IF($K46="","",IF(INDEX('التعقيم'!$F$1:$F$602,$K46)="","",INDEX('التعقيم'!$F$1:$F$602,$K46)))</f>
        <v/>
      </c>
      <c r="F46" s="8">
        <f>IF($K46="","",IF(INDEX('التعقيم'!$G$1:$G$602,$K46)="","",INDEX('التعقيم'!$G$1:$G$602,$K46)))</f>
        <v/>
      </c>
      <c r="G46" s="8">
        <f>IF($K46="","",IF(INDEX('التعقيم'!$I$1:$I$602,$K46)="","",INDEX('التعقيم'!$I$1:$I$602,$K46)))</f>
        <v/>
      </c>
      <c r="H46" s="8">
        <f>IF($K46="","",IF(INDEX('التعقيم'!$H$1:$H$602,$K46)="","",INDEX('التعقيم'!$H$1:$H$602,$K46)))</f>
        <v/>
      </c>
      <c r="K46" s="14">
        <f>IFERROR(SMALL('التعقيم'!$M$3:$M$602,37),"")</f>
        <v/>
      </c>
    </row>
    <row r="47">
      <c r="A47" s="13">
        <f>IF($K47="","",IF(INDEX('التعقيم'!$A$1:$A$602,$K47)="","",INDEX('التعقيم'!$A$1:$A$602,$K47)))</f>
        <v/>
      </c>
      <c r="B47" s="14">
        <f>IF($K47="","",IF(INDEX('التعقيم'!$C$1:$C$602,$K47)="","",INDEX('التعقيم'!$C$1:$C$602,$K47)))</f>
        <v/>
      </c>
      <c r="C47" s="8">
        <f>IF($K47="","",IF(INDEX('التعقيم'!$D$1:$D$602,$K47)="","",INDEX('التعقيم'!$D$1:$D$602,$K47)))</f>
        <v/>
      </c>
      <c r="D47" s="14">
        <f>IF($K47="","",IF(INDEX('التعقيم'!$E$1:$E$602,$K47)="","",INDEX('التعقيم'!$E$1:$E$602,$K47)))</f>
        <v/>
      </c>
      <c r="E47" s="14">
        <f>IF($K47="","",IF(INDEX('التعقيم'!$F$1:$F$602,$K47)="","",INDEX('التعقيم'!$F$1:$F$602,$K47)))</f>
        <v/>
      </c>
      <c r="F47" s="8">
        <f>IF($K47="","",IF(INDEX('التعقيم'!$G$1:$G$602,$K47)="","",INDEX('التعقيم'!$G$1:$G$602,$K47)))</f>
        <v/>
      </c>
      <c r="G47" s="8">
        <f>IF($K47="","",IF(INDEX('التعقيم'!$I$1:$I$602,$K47)="","",INDEX('التعقيم'!$I$1:$I$602,$K47)))</f>
        <v/>
      </c>
      <c r="H47" s="8">
        <f>IF($K47="","",IF(INDEX('التعقيم'!$H$1:$H$602,$K47)="","",INDEX('التعقيم'!$H$1:$H$602,$K47)))</f>
        <v/>
      </c>
      <c r="K47" s="14">
        <f>IFERROR(SMALL('التعقيم'!$M$3:$M$602,38),"")</f>
        <v/>
      </c>
    </row>
    <row r="48">
      <c r="A48" s="13">
        <f>IF($K48="","",IF(INDEX('التعقيم'!$A$1:$A$602,$K48)="","",INDEX('التعقيم'!$A$1:$A$602,$K48)))</f>
        <v/>
      </c>
      <c r="B48" s="14">
        <f>IF($K48="","",IF(INDEX('التعقيم'!$C$1:$C$602,$K48)="","",INDEX('التعقيم'!$C$1:$C$602,$K48)))</f>
        <v/>
      </c>
      <c r="C48" s="8">
        <f>IF($K48="","",IF(INDEX('التعقيم'!$D$1:$D$602,$K48)="","",INDEX('التعقيم'!$D$1:$D$602,$K48)))</f>
        <v/>
      </c>
      <c r="D48" s="14">
        <f>IF($K48="","",IF(INDEX('التعقيم'!$E$1:$E$602,$K48)="","",INDEX('التعقيم'!$E$1:$E$602,$K48)))</f>
        <v/>
      </c>
      <c r="E48" s="14">
        <f>IF($K48="","",IF(INDEX('التعقيم'!$F$1:$F$602,$K48)="","",INDEX('التعقيم'!$F$1:$F$602,$K48)))</f>
        <v/>
      </c>
      <c r="F48" s="8">
        <f>IF($K48="","",IF(INDEX('التعقيم'!$G$1:$G$602,$K48)="","",INDEX('التعقيم'!$G$1:$G$602,$K48)))</f>
        <v/>
      </c>
      <c r="G48" s="8">
        <f>IF($K48="","",IF(INDEX('التعقيم'!$I$1:$I$602,$K48)="","",INDEX('التعقيم'!$I$1:$I$602,$K48)))</f>
        <v/>
      </c>
      <c r="H48" s="8">
        <f>IF($K48="","",IF(INDEX('التعقيم'!$H$1:$H$602,$K48)="","",INDEX('التعقيم'!$H$1:$H$602,$K48)))</f>
        <v/>
      </c>
      <c r="K48" s="14">
        <f>IFERROR(SMALL('التعقيم'!$M$3:$M$602,39),"")</f>
        <v/>
      </c>
    </row>
    <row r="49">
      <c r="A49" s="13">
        <f>IF($K49="","",IF(INDEX('التعقيم'!$A$1:$A$602,$K49)="","",INDEX('التعقيم'!$A$1:$A$602,$K49)))</f>
        <v/>
      </c>
      <c r="B49" s="14">
        <f>IF($K49="","",IF(INDEX('التعقيم'!$C$1:$C$602,$K49)="","",INDEX('التعقيم'!$C$1:$C$602,$K49)))</f>
        <v/>
      </c>
      <c r="C49" s="8">
        <f>IF($K49="","",IF(INDEX('التعقيم'!$D$1:$D$602,$K49)="","",INDEX('التعقيم'!$D$1:$D$602,$K49)))</f>
        <v/>
      </c>
      <c r="D49" s="14">
        <f>IF($K49="","",IF(INDEX('التعقيم'!$E$1:$E$602,$K49)="","",INDEX('التعقيم'!$E$1:$E$602,$K49)))</f>
        <v/>
      </c>
      <c r="E49" s="14">
        <f>IF($K49="","",IF(INDEX('التعقيم'!$F$1:$F$602,$K49)="","",INDEX('التعقيم'!$F$1:$F$602,$K49)))</f>
        <v/>
      </c>
      <c r="F49" s="8">
        <f>IF($K49="","",IF(INDEX('التعقيم'!$G$1:$G$602,$K49)="","",INDEX('التعقيم'!$G$1:$G$602,$K49)))</f>
        <v/>
      </c>
      <c r="G49" s="8">
        <f>IF($K49="","",IF(INDEX('التعقيم'!$I$1:$I$602,$K49)="","",INDEX('التعقيم'!$I$1:$I$602,$K49)))</f>
        <v/>
      </c>
      <c r="H49" s="8">
        <f>IF($K49="","",IF(INDEX('التعقيم'!$H$1:$H$602,$K49)="","",INDEX('التعقيم'!$H$1:$H$602,$K49)))</f>
        <v/>
      </c>
      <c r="K49" s="14">
        <f>IFERROR(SMALL('التعقيم'!$M$3:$M$602,40),"")</f>
        <v/>
      </c>
    </row>
    <row r="50">
      <c r="A50" s="13">
        <f>IF($K50="","",IF(INDEX('التعقيم'!$A$1:$A$602,$K50)="","",INDEX('التعقيم'!$A$1:$A$602,$K50)))</f>
        <v/>
      </c>
      <c r="B50" s="14">
        <f>IF($K50="","",IF(INDEX('التعقيم'!$C$1:$C$602,$K50)="","",INDEX('التعقيم'!$C$1:$C$602,$K50)))</f>
        <v/>
      </c>
      <c r="C50" s="8">
        <f>IF($K50="","",IF(INDEX('التعقيم'!$D$1:$D$602,$K50)="","",INDEX('التعقيم'!$D$1:$D$602,$K50)))</f>
        <v/>
      </c>
      <c r="D50" s="14">
        <f>IF($K50="","",IF(INDEX('التعقيم'!$E$1:$E$602,$K50)="","",INDEX('التعقيم'!$E$1:$E$602,$K50)))</f>
        <v/>
      </c>
      <c r="E50" s="14">
        <f>IF($K50="","",IF(INDEX('التعقيم'!$F$1:$F$602,$K50)="","",INDEX('التعقيم'!$F$1:$F$602,$K50)))</f>
        <v/>
      </c>
      <c r="F50" s="8">
        <f>IF($K50="","",IF(INDEX('التعقيم'!$G$1:$G$602,$K50)="","",INDEX('التعقيم'!$G$1:$G$602,$K50)))</f>
        <v/>
      </c>
      <c r="G50" s="8">
        <f>IF($K50="","",IF(INDEX('التعقيم'!$I$1:$I$602,$K50)="","",INDEX('التعقيم'!$I$1:$I$602,$K50)))</f>
        <v/>
      </c>
      <c r="H50" s="8">
        <f>IF($K50="","",IF(INDEX('التعقيم'!$H$1:$H$602,$K50)="","",INDEX('التعقيم'!$H$1:$H$602,$K50)))</f>
        <v/>
      </c>
      <c r="K50" s="14">
        <f>IFERROR(SMALL('التعقيم'!$M$3:$M$602,41),"")</f>
        <v/>
      </c>
    </row>
    <row r="51">
      <c r="A51" s="13">
        <f>IF($K51="","",IF(INDEX('التعقيم'!$A$1:$A$602,$K51)="","",INDEX('التعقيم'!$A$1:$A$602,$K51)))</f>
        <v/>
      </c>
      <c r="B51" s="14">
        <f>IF($K51="","",IF(INDEX('التعقيم'!$C$1:$C$602,$K51)="","",INDEX('التعقيم'!$C$1:$C$602,$K51)))</f>
        <v/>
      </c>
      <c r="C51" s="8">
        <f>IF($K51="","",IF(INDEX('التعقيم'!$D$1:$D$602,$K51)="","",INDEX('التعقيم'!$D$1:$D$602,$K51)))</f>
        <v/>
      </c>
      <c r="D51" s="14">
        <f>IF($K51="","",IF(INDEX('التعقيم'!$E$1:$E$602,$K51)="","",INDEX('التعقيم'!$E$1:$E$602,$K51)))</f>
        <v/>
      </c>
      <c r="E51" s="14">
        <f>IF($K51="","",IF(INDEX('التعقيم'!$F$1:$F$602,$K51)="","",INDEX('التعقيم'!$F$1:$F$602,$K51)))</f>
        <v/>
      </c>
      <c r="F51" s="8">
        <f>IF($K51="","",IF(INDEX('التعقيم'!$G$1:$G$602,$K51)="","",INDEX('التعقيم'!$G$1:$G$602,$K51)))</f>
        <v/>
      </c>
      <c r="G51" s="8">
        <f>IF($K51="","",IF(INDEX('التعقيم'!$I$1:$I$602,$K51)="","",INDEX('التعقيم'!$I$1:$I$602,$K51)))</f>
        <v/>
      </c>
      <c r="H51" s="8">
        <f>IF($K51="","",IF(INDEX('التعقيم'!$H$1:$H$602,$K51)="","",INDEX('التعقيم'!$H$1:$H$602,$K51)))</f>
        <v/>
      </c>
      <c r="K51" s="14">
        <f>IFERROR(SMALL('التعقيم'!$M$3:$M$602,42),"")</f>
        <v/>
      </c>
    </row>
    <row r="52">
      <c r="A52" s="13">
        <f>IF($K52="","",IF(INDEX('التعقيم'!$A$1:$A$602,$K52)="","",INDEX('التعقيم'!$A$1:$A$602,$K52)))</f>
        <v/>
      </c>
      <c r="B52" s="14">
        <f>IF($K52="","",IF(INDEX('التعقيم'!$C$1:$C$602,$K52)="","",INDEX('التعقيم'!$C$1:$C$602,$K52)))</f>
        <v/>
      </c>
      <c r="C52" s="8">
        <f>IF($K52="","",IF(INDEX('التعقيم'!$D$1:$D$602,$K52)="","",INDEX('التعقيم'!$D$1:$D$602,$K52)))</f>
        <v/>
      </c>
      <c r="D52" s="14">
        <f>IF($K52="","",IF(INDEX('التعقيم'!$E$1:$E$602,$K52)="","",INDEX('التعقيم'!$E$1:$E$602,$K52)))</f>
        <v/>
      </c>
      <c r="E52" s="14">
        <f>IF($K52="","",IF(INDEX('التعقيم'!$F$1:$F$602,$K52)="","",INDEX('التعقيم'!$F$1:$F$602,$K52)))</f>
        <v/>
      </c>
      <c r="F52" s="8">
        <f>IF($K52="","",IF(INDEX('التعقيم'!$G$1:$G$602,$K52)="","",INDEX('التعقيم'!$G$1:$G$602,$K52)))</f>
        <v/>
      </c>
      <c r="G52" s="8">
        <f>IF($K52="","",IF(INDEX('التعقيم'!$I$1:$I$602,$K52)="","",INDEX('التعقيم'!$I$1:$I$602,$K52)))</f>
        <v/>
      </c>
      <c r="H52" s="8">
        <f>IF($K52="","",IF(INDEX('التعقيم'!$H$1:$H$602,$K52)="","",INDEX('التعقيم'!$H$1:$H$602,$K52)))</f>
        <v/>
      </c>
      <c r="K52" s="14">
        <f>IFERROR(SMALL('التعقيم'!$M$3:$M$602,43),"")</f>
        <v/>
      </c>
    </row>
    <row r="53">
      <c r="A53" s="13">
        <f>IF($K53="","",IF(INDEX('التعقيم'!$A$1:$A$602,$K53)="","",INDEX('التعقيم'!$A$1:$A$602,$K53)))</f>
        <v/>
      </c>
      <c r="B53" s="14">
        <f>IF($K53="","",IF(INDEX('التعقيم'!$C$1:$C$602,$K53)="","",INDEX('التعقيم'!$C$1:$C$602,$K53)))</f>
        <v/>
      </c>
      <c r="C53" s="8">
        <f>IF($K53="","",IF(INDEX('التعقيم'!$D$1:$D$602,$K53)="","",INDEX('التعقيم'!$D$1:$D$602,$K53)))</f>
        <v/>
      </c>
      <c r="D53" s="14">
        <f>IF($K53="","",IF(INDEX('التعقيم'!$E$1:$E$602,$K53)="","",INDEX('التعقيم'!$E$1:$E$602,$K53)))</f>
        <v/>
      </c>
      <c r="E53" s="14">
        <f>IF($K53="","",IF(INDEX('التعقيم'!$F$1:$F$602,$K53)="","",INDEX('التعقيم'!$F$1:$F$602,$K53)))</f>
        <v/>
      </c>
      <c r="F53" s="8">
        <f>IF($K53="","",IF(INDEX('التعقيم'!$G$1:$G$602,$K53)="","",INDEX('التعقيم'!$G$1:$G$602,$K53)))</f>
        <v/>
      </c>
      <c r="G53" s="8">
        <f>IF($K53="","",IF(INDEX('التعقيم'!$I$1:$I$602,$K53)="","",INDEX('التعقيم'!$I$1:$I$602,$K53)))</f>
        <v/>
      </c>
      <c r="H53" s="8">
        <f>IF($K53="","",IF(INDEX('التعقيم'!$H$1:$H$602,$K53)="","",INDEX('التعقيم'!$H$1:$H$602,$K53)))</f>
        <v/>
      </c>
      <c r="K53" s="14">
        <f>IFERROR(SMALL('التعقيم'!$M$3:$M$602,44),"")</f>
        <v/>
      </c>
    </row>
    <row r="54">
      <c r="A54" s="13">
        <f>IF($K54="","",IF(INDEX('التعقيم'!$A$1:$A$602,$K54)="","",INDEX('التعقيم'!$A$1:$A$602,$K54)))</f>
        <v/>
      </c>
      <c r="B54" s="14">
        <f>IF($K54="","",IF(INDEX('التعقيم'!$C$1:$C$602,$K54)="","",INDEX('التعقيم'!$C$1:$C$602,$K54)))</f>
        <v/>
      </c>
      <c r="C54" s="8">
        <f>IF($K54="","",IF(INDEX('التعقيم'!$D$1:$D$602,$K54)="","",INDEX('التعقيم'!$D$1:$D$602,$K54)))</f>
        <v/>
      </c>
      <c r="D54" s="14">
        <f>IF($K54="","",IF(INDEX('التعقيم'!$E$1:$E$602,$K54)="","",INDEX('التعقيم'!$E$1:$E$602,$K54)))</f>
        <v/>
      </c>
      <c r="E54" s="14">
        <f>IF($K54="","",IF(INDEX('التعقيم'!$F$1:$F$602,$K54)="","",INDEX('التعقيم'!$F$1:$F$602,$K54)))</f>
        <v/>
      </c>
      <c r="F54" s="8">
        <f>IF($K54="","",IF(INDEX('التعقيم'!$G$1:$G$602,$K54)="","",INDEX('التعقيم'!$G$1:$G$602,$K54)))</f>
        <v/>
      </c>
      <c r="G54" s="8">
        <f>IF($K54="","",IF(INDEX('التعقيم'!$I$1:$I$602,$K54)="","",INDEX('التعقيم'!$I$1:$I$602,$K54)))</f>
        <v/>
      </c>
      <c r="H54" s="8">
        <f>IF($K54="","",IF(INDEX('التعقيم'!$H$1:$H$602,$K54)="","",INDEX('التعقيم'!$H$1:$H$602,$K54)))</f>
        <v/>
      </c>
      <c r="K54" s="14">
        <f>IFERROR(SMALL('التعقيم'!$M$3:$M$602,45),"")</f>
        <v/>
      </c>
    </row>
    <row r="55">
      <c r="A55" s="13">
        <f>IF($K55="","",IF(INDEX('التعقيم'!$A$1:$A$602,$K55)="","",INDEX('التعقيم'!$A$1:$A$602,$K55)))</f>
        <v/>
      </c>
      <c r="B55" s="14">
        <f>IF($K55="","",IF(INDEX('التعقيم'!$C$1:$C$602,$K55)="","",INDEX('التعقيم'!$C$1:$C$602,$K55)))</f>
        <v/>
      </c>
      <c r="C55" s="8">
        <f>IF($K55="","",IF(INDEX('التعقيم'!$D$1:$D$602,$K55)="","",INDEX('التعقيم'!$D$1:$D$602,$K55)))</f>
        <v/>
      </c>
      <c r="D55" s="14">
        <f>IF($K55="","",IF(INDEX('التعقيم'!$E$1:$E$602,$K55)="","",INDEX('التعقيم'!$E$1:$E$602,$K55)))</f>
        <v/>
      </c>
      <c r="E55" s="14">
        <f>IF($K55="","",IF(INDEX('التعقيم'!$F$1:$F$602,$K55)="","",INDEX('التعقيم'!$F$1:$F$602,$K55)))</f>
        <v/>
      </c>
      <c r="F55" s="8">
        <f>IF($K55="","",IF(INDEX('التعقيم'!$G$1:$G$602,$K55)="","",INDEX('التعقيم'!$G$1:$G$602,$K55)))</f>
        <v/>
      </c>
      <c r="G55" s="8">
        <f>IF($K55="","",IF(INDEX('التعقيم'!$I$1:$I$602,$K55)="","",INDEX('التعقيم'!$I$1:$I$602,$K55)))</f>
        <v/>
      </c>
      <c r="H55" s="8">
        <f>IF($K55="","",IF(INDEX('التعقيم'!$H$1:$H$602,$K55)="","",INDEX('التعقيم'!$H$1:$H$602,$K55)))</f>
        <v/>
      </c>
      <c r="K55" s="14">
        <f>IFERROR(SMALL('التعقيم'!$M$3:$M$602,46),"")</f>
        <v/>
      </c>
    </row>
    <row r="56">
      <c r="A56" s="13">
        <f>IF($K56="","",IF(INDEX('التعقيم'!$A$1:$A$602,$K56)="","",INDEX('التعقيم'!$A$1:$A$602,$K56)))</f>
        <v/>
      </c>
      <c r="B56" s="14">
        <f>IF($K56="","",IF(INDEX('التعقيم'!$C$1:$C$602,$K56)="","",INDEX('التعقيم'!$C$1:$C$602,$K56)))</f>
        <v/>
      </c>
      <c r="C56" s="8">
        <f>IF($K56="","",IF(INDEX('التعقيم'!$D$1:$D$602,$K56)="","",INDEX('التعقيم'!$D$1:$D$602,$K56)))</f>
        <v/>
      </c>
      <c r="D56" s="14">
        <f>IF($K56="","",IF(INDEX('التعقيم'!$E$1:$E$602,$K56)="","",INDEX('التعقيم'!$E$1:$E$602,$K56)))</f>
        <v/>
      </c>
      <c r="E56" s="14">
        <f>IF($K56="","",IF(INDEX('التعقيم'!$F$1:$F$602,$K56)="","",INDEX('التعقيم'!$F$1:$F$602,$K56)))</f>
        <v/>
      </c>
      <c r="F56" s="8">
        <f>IF($K56="","",IF(INDEX('التعقيم'!$G$1:$G$602,$K56)="","",INDEX('التعقيم'!$G$1:$G$602,$K56)))</f>
        <v/>
      </c>
      <c r="G56" s="8">
        <f>IF($K56="","",IF(INDEX('التعقيم'!$I$1:$I$602,$K56)="","",INDEX('التعقيم'!$I$1:$I$602,$K56)))</f>
        <v/>
      </c>
      <c r="H56" s="8">
        <f>IF($K56="","",IF(INDEX('التعقيم'!$H$1:$H$602,$K56)="","",INDEX('التعقيم'!$H$1:$H$602,$K56)))</f>
        <v/>
      </c>
      <c r="K56" s="14">
        <f>IFERROR(SMALL('التعقيم'!$M$3:$M$602,47),"")</f>
        <v/>
      </c>
    </row>
    <row r="57">
      <c r="A57" s="13">
        <f>IF($K57="","",IF(INDEX('التعقيم'!$A$1:$A$602,$K57)="","",INDEX('التعقيم'!$A$1:$A$602,$K57)))</f>
        <v/>
      </c>
      <c r="B57" s="14">
        <f>IF($K57="","",IF(INDEX('التعقيم'!$C$1:$C$602,$K57)="","",INDEX('التعقيم'!$C$1:$C$602,$K57)))</f>
        <v/>
      </c>
      <c r="C57" s="8">
        <f>IF($K57="","",IF(INDEX('التعقيم'!$D$1:$D$602,$K57)="","",INDEX('التعقيم'!$D$1:$D$602,$K57)))</f>
        <v/>
      </c>
      <c r="D57" s="14">
        <f>IF($K57="","",IF(INDEX('التعقيم'!$E$1:$E$602,$K57)="","",INDEX('التعقيم'!$E$1:$E$602,$K57)))</f>
        <v/>
      </c>
      <c r="E57" s="14">
        <f>IF($K57="","",IF(INDEX('التعقيم'!$F$1:$F$602,$K57)="","",INDEX('التعقيم'!$F$1:$F$602,$K57)))</f>
        <v/>
      </c>
      <c r="F57" s="8">
        <f>IF($K57="","",IF(INDEX('التعقيم'!$G$1:$G$602,$K57)="","",INDEX('التعقيم'!$G$1:$G$602,$K57)))</f>
        <v/>
      </c>
      <c r="G57" s="8">
        <f>IF($K57="","",IF(INDEX('التعقيم'!$I$1:$I$602,$K57)="","",INDEX('التعقيم'!$I$1:$I$602,$K57)))</f>
        <v/>
      </c>
      <c r="H57" s="8">
        <f>IF($K57="","",IF(INDEX('التعقيم'!$H$1:$H$602,$K57)="","",INDEX('التعقيم'!$H$1:$H$602,$K57)))</f>
        <v/>
      </c>
      <c r="K57" s="14">
        <f>IFERROR(SMALL('التعقيم'!$M$3:$M$602,48),"")</f>
        <v/>
      </c>
    </row>
    <row r="58">
      <c r="A58" s="13">
        <f>IF($K58="","",IF(INDEX('التعقيم'!$A$1:$A$602,$K58)="","",INDEX('التعقيم'!$A$1:$A$602,$K58)))</f>
        <v/>
      </c>
      <c r="B58" s="14">
        <f>IF($K58="","",IF(INDEX('التعقيم'!$C$1:$C$602,$K58)="","",INDEX('التعقيم'!$C$1:$C$602,$K58)))</f>
        <v/>
      </c>
      <c r="C58" s="8">
        <f>IF($K58="","",IF(INDEX('التعقيم'!$D$1:$D$602,$K58)="","",INDEX('التعقيم'!$D$1:$D$602,$K58)))</f>
        <v/>
      </c>
      <c r="D58" s="14">
        <f>IF($K58="","",IF(INDEX('التعقيم'!$E$1:$E$602,$K58)="","",INDEX('التعقيم'!$E$1:$E$602,$K58)))</f>
        <v/>
      </c>
      <c r="E58" s="14">
        <f>IF($K58="","",IF(INDEX('التعقيم'!$F$1:$F$602,$K58)="","",INDEX('التعقيم'!$F$1:$F$602,$K58)))</f>
        <v/>
      </c>
      <c r="F58" s="8">
        <f>IF($K58="","",IF(INDEX('التعقيم'!$G$1:$G$602,$K58)="","",INDEX('التعقيم'!$G$1:$G$602,$K58)))</f>
        <v/>
      </c>
      <c r="G58" s="8">
        <f>IF($K58="","",IF(INDEX('التعقيم'!$I$1:$I$602,$K58)="","",INDEX('التعقيم'!$I$1:$I$602,$K58)))</f>
        <v/>
      </c>
      <c r="H58" s="8">
        <f>IF($K58="","",IF(INDEX('التعقيم'!$H$1:$H$602,$K58)="","",INDEX('التعقيم'!$H$1:$H$602,$K58)))</f>
        <v/>
      </c>
      <c r="K58" s="14">
        <f>IFERROR(SMALL('التعقيم'!$M$3:$M$602,49),"")</f>
        <v/>
      </c>
    </row>
    <row r="59">
      <c r="A59" s="13">
        <f>IF($K59="","",IF(INDEX('التعقيم'!$A$1:$A$602,$K59)="","",INDEX('التعقيم'!$A$1:$A$602,$K59)))</f>
        <v/>
      </c>
      <c r="B59" s="14">
        <f>IF($K59="","",IF(INDEX('التعقيم'!$C$1:$C$602,$K59)="","",INDEX('التعقيم'!$C$1:$C$602,$K59)))</f>
        <v/>
      </c>
      <c r="C59" s="8">
        <f>IF($K59="","",IF(INDEX('التعقيم'!$D$1:$D$602,$K59)="","",INDEX('التعقيم'!$D$1:$D$602,$K59)))</f>
        <v/>
      </c>
      <c r="D59" s="14">
        <f>IF($K59="","",IF(INDEX('التعقيم'!$E$1:$E$602,$K59)="","",INDEX('التعقيم'!$E$1:$E$602,$K59)))</f>
        <v/>
      </c>
      <c r="E59" s="14">
        <f>IF($K59="","",IF(INDEX('التعقيم'!$F$1:$F$602,$K59)="","",INDEX('التعقيم'!$F$1:$F$602,$K59)))</f>
        <v/>
      </c>
      <c r="F59" s="8">
        <f>IF($K59="","",IF(INDEX('التعقيم'!$G$1:$G$602,$K59)="","",INDEX('التعقيم'!$G$1:$G$602,$K59)))</f>
        <v/>
      </c>
      <c r="G59" s="8">
        <f>IF($K59="","",IF(INDEX('التعقيم'!$I$1:$I$602,$K59)="","",INDEX('التعقيم'!$I$1:$I$602,$K59)))</f>
        <v/>
      </c>
      <c r="H59" s="8">
        <f>IF($K59="","",IF(INDEX('التعقيم'!$H$1:$H$602,$K59)="","",INDEX('التعقيم'!$H$1:$H$602,$K59)))</f>
        <v/>
      </c>
      <c r="K59" s="14">
        <f>IFERROR(SMALL('التعقيم'!$M$3:$M$602,50),"")</f>
        <v/>
      </c>
    </row>
    <row r="60">
      <c r="A60" s="13">
        <f>IF($K60="","",IF(INDEX('التعقيم'!$A$1:$A$602,$K60)="","",INDEX('التعقيم'!$A$1:$A$602,$K60)))</f>
        <v/>
      </c>
      <c r="B60" s="14">
        <f>IF($K60="","",IF(INDEX('التعقيم'!$C$1:$C$602,$K60)="","",INDEX('التعقيم'!$C$1:$C$602,$K60)))</f>
        <v/>
      </c>
      <c r="C60" s="8">
        <f>IF($K60="","",IF(INDEX('التعقيم'!$D$1:$D$602,$K60)="","",INDEX('التعقيم'!$D$1:$D$602,$K60)))</f>
        <v/>
      </c>
      <c r="D60" s="14">
        <f>IF($K60="","",IF(INDEX('التعقيم'!$E$1:$E$602,$K60)="","",INDEX('التعقيم'!$E$1:$E$602,$K60)))</f>
        <v/>
      </c>
      <c r="E60" s="14">
        <f>IF($K60="","",IF(INDEX('التعقيم'!$F$1:$F$602,$K60)="","",INDEX('التعقيم'!$F$1:$F$602,$K60)))</f>
        <v/>
      </c>
      <c r="F60" s="8">
        <f>IF($K60="","",IF(INDEX('التعقيم'!$G$1:$G$602,$K60)="","",INDEX('التعقيم'!$G$1:$G$602,$K60)))</f>
        <v/>
      </c>
      <c r="G60" s="8">
        <f>IF($K60="","",IF(INDEX('التعقيم'!$I$1:$I$602,$K60)="","",INDEX('التعقيم'!$I$1:$I$602,$K60)))</f>
        <v/>
      </c>
      <c r="H60" s="8">
        <f>IF($K60="","",IF(INDEX('التعقيم'!$H$1:$H$602,$K60)="","",INDEX('التعقيم'!$H$1:$H$602,$K60)))</f>
        <v/>
      </c>
      <c r="K60" s="14">
        <f>IFERROR(SMALL('التعقيم'!$M$3:$M$602,51),"")</f>
        <v/>
      </c>
    </row>
    <row r="61">
      <c r="A61" s="13">
        <f>IF($K61="","",IF(INDEX('التعقيم'!$A$1:$A$602,$K61)="","",INDEX('التعقيم'!$A$1:$A$602,$K61)))</f>
        <v/>
      </c>
      <c r="B61" s="14">
        <f>IF($K61="","",IF(INDEX('التعقيم'!$C$1:$C$602,$K61)="","",INDEX('التعقيم'!$C$1:$C$602,$K61)))</f>
        <v/>
      </c>
      <c r="C61" s="8">
        <f>IF($K61="","",IF(INDEX('التعقيم'!$D$1:$D$602,$K61)="","",INDEX('التعقيم'!$D$1:$D$602,$K61)))</f>
        <v/>
      </c>
      <c r="D61" s="14">
        <f>IF($K61="","",IF(INDEX('التعقيم'!$E$1:$E$602,$K61)="","",INDEX('التعقيم'!$E$1:$E$602,$K61)))</f>
        <v/>
      </c>
      <c r="E61" s="14">
        <f>IF($K61="","",IF(INDEX('التعقيم'!$F$1:$F$602,$K61)="","",INDEX('التعقيم'!$F$1:$F$602,$K61)))</f>
        <v/>
      </c>
      <c r="F61" s="8">
        <f>IF($K61="","",IF(INDEX('التعقيم'!$G$1:$G$602,$K61)="","",INDEX('التعقيم'!$G$1:$G$602,$K61)))</f>
        <v/>
      </c>
      <c r="G61" s="8">
        <f>IF($K61="","",IF(INDEX('التعقيم'!$I$1:$I$602,$K61)="","",INDEX('التعقيم'!$I$1:$I$602,$K61)))</f>
        <v/>
      </c>
      <c r="H61" s="8">
        <f>IF($K61="","",IF(INDEX('التعقيم'!$H$1:$H$602,$K61)="","",INDEX('التعقيم'!$H$1:$H$602,$K61)))</f>
        <v/>
      </c>
      <c r="K61" s="14">
        <f>IFERROR(SMALL('التعقيم'!$M$3:$M$602,52),"")</f>
        <v/>
      </c>
    </row>
    <row r="62">
      <c r="A62" s="13">
        <f>IF($K62="","",IF(INDEX('التعقيم'!$A$1:$A$602,$K62)="","",INDEX('التعقيم'!$A$1:$A$602,$K62)))</f>
        <v/>
      </c>
      <c r="B62" s="14">
        <f>IF($K62="","",IF(INDEX('التعقيم'!$C$1:$C$602,$K62)="","",INDEX('التعقيم'!$C$1:$C$602,$K62)))</f>
        <v/>
      </c>
      <c r="C62" s="8">
        <f>IF($K62="","",IF(INDEX('التعقيم'!$D$1:$D$602,$K62)="","",INDEX('التعقيم'!$D$1:$D$602,$K62)))</f>
        <v/>
      </c>
      <c r="D62" s="14">
        <f>IF($K62="","",IF(INDEX('التعقيم'!$E$1:$E$602,$K62)="","",INDEX('التعقيم'!$E$1:$E$602,$K62)))</f>
        <v/>
      </c>
      <c r="E62" s="14">
        <f>IF($K62="","",IF(INDEX('التعقيم'!$F$1:$F$602,$K62)="","",INDEX('التعقيم'!$F$1:$F$602,$K62)))</f>
        <v/>
      </c>
      <c r="F62" s="8">
        <f>IF($K62="","",IF(INDEX('التعقيم'!$G$1:$G$602,$K62)="","",INDEX('التعقيم'!$G$1:$G$602,$K62)))</f>
        <v/>
      </c>
      <c r="G62" s="8">
        <f>IF($K62="","",IF(INDEX('التعقيم'!$I$1:$I$602,$K62)="","",INDEX('التعقيم'!$I$1:$I$602,$K62)))</f>
        <v/>
      </c>
      <c r="H62" s="8">
        <f>IF($K62="","",IF(INDEX('التعقيم'!$H$1:$H$602,$K62)="","",INDEX('التعقيم'!$H$1:$H$602,$K62)))</f>
        <v/>
      </c>
      <c r="K62" s="14">
        <f>IFERROR(SMALL('التعقيم'!$M$3:$M$602,53),"")</f>
        <v/>
      </c>
    </row>
    <row r="63">
      <c r="A63" s="13">
        <f>IF($K63="","",IF(INDEX('التعقيم'!$A$1:$A$602,$K63)="","",INDEX('التعقيم'!$A$1:$A$602,$K63)))</f>
        <v/>
      </c>
      <c r="B63" s="14">
        <f>IF($K63="","",IF(INDEX('التعقيم'!$C$1:$C$602,$K63)="","",INDEX('التعقيم'!$C$1:$C$602,$K63)))</f>
        <v/>
      </c>
      <c r="C63" s="8">
        <f>IF($K63="","",IF(INDEX('التعقيم'!$D$1:$D$602,$K63)="","",INDEX('التعقيم'!$D$1:$D$602,$K63)))</f>
        <v/>
      </c>
      <c r="D63" s="14">
        <f>IF($K63="","",IF(INDEX('التعقيم'!$E$1:$E$602,$K63)="","",INDEX('التعقيم'!$E$1:$E$602,$K63)))</f>
        <v/>
      </c>
      <c r="E63" s="14">
        <f>IF($K63="","",IF(INDEX('التعقيم'!$F$1:$F$602,$K63)="","",INDEX('التعقيم'!$F$1:$F$602,$K63)))</f>
        <v/>
      </c>
      <c r="F63" s="8">
        <f>IF($K63="","",IF(INDEX('التعقيم'!$G$1:$G$602,$K63)="","",INDEX('التعقيم'!$G$1:$G$602,$K63)))</f>
        <v/>
      </c>
      <c r="G63" s="8">
        <f>IF($K63="","",IF(INDEX('التعقيم'!$I$1:$I$602,$K63)="","",INDEX('التعقيم'!$I$1:$I$602,$K63)))</f>
        <v/>
      </c>
      <c r="H63" s="8">
        <f>IF($K63="","",IF(INDEX('التعقيم'!$H$1:$H$602,$K63)="","",INDEX('التعقيم'!$H$1:$H$602,$K63)))</f>
        <v/>
      </c>
      <c r="K63" s="14">
        <f>IFERROR(SMALL('التعقيم'!$M$3:$M$602,54),"")</f>
        <v/>
      </c>
    </row>
    <row r="64">
      <c r="A64" s="13">
        <f>IF($K64="","",IF(INDEX('التعقيم'!$A$1:$A$602,$K64)="","",INDEX('التعقيم'!$A$1:$A$602,$K64)))</f>
        <v/>
      </c>
      <c r="B64" s="14">
        <f>IF($K64="","",IF(INDEX('التعقيم'!$C$1:$C$602,$K64)="","",INDEX('التعقيم'!$C$1:$C$602,$K64)))</f>
        <v/>
      </c>
      <c r="C64" s="8">
        <f>IF($K64="","",IF(INDEX('التعقيم'!$D$1:$D$602,$K64)="","",INDEX('التعقيم'!$D$1:$D$602,$K64)))</f>
        <v/>
      </c>
      <c r="D64" s="14">
        <f>IF($K64="","",IF(INDEX('التعقيم'!$E$1:$E$602,$K64)="","",INDEX('التعقيم'!$E$1:$E$602,$K64)))</f>
        <v/>
      </c>
      <c r="E64" s="14">
        <f>IF($K64="","",IF(INDEX('التعقيم'!$F$1:$F$602,$K64)="","",INDEX('التعقيم'!$F$1:$F$602,$K64)))</f>
        <v/>
      </c>
      <c r="F64" s="8">
        <f>IF($K64="","",IF(INDEX('التعقيم'!$G$1:$G$602,$K64)="","",INDEX('التعقيم'!$G$1:$G$602,$K64)))</f>
        <v/>
      </c>
      <c r="G64" s="8">
        <f>IF($K64="","",IF(INDEX('التعقيم'!$I$1:$I$602,$K64)="","",INDEX('التعقيم'!$I$1:$I$602,$K64)))</f>
        <v/>
      </c>
      <c r="H64" s="8">
        <f>IF($K64="","",IF(INDEX('التعقيم'!$H$1:$H$602,$K64)="","",INDEX('التعقيم'!$H$1:$H$602,$K64)))</f>
        <v/>
      </c>
      <c r="K64" s="14">
        <f>IFERROR(SMALL('التعقيم'!$M$3:$M$602,55),"")</f>
        <v/>
      </c>
    </row>
    <row r="65">
      <c r="A65" s="13">
        <f>IF($K65="","",IF(INDEX('التعقيم'!$A$1:$A$602,$K65)="","",INDEX('التعقيم'!$A$1:$A$602,$K65)))</f>
        <v/>
      </c>
      <c r="B65" s="14">
        <f>IF($K65="","",IF(INDEX('التعقيم'!$C$1:$C$602,$K65)="","",INDEX('التعقيم'!$C$1:$C$602,$K65)))</f>
        <v/>
      </c>
      <c r="C65" s="8">
        <f>IF($K65="","",IF(INDEX('التعقيم'!$D$1:$D$602,$K65)="","",INDEX('التعقيم'!$D$1:$D$602,$K65)))</f>
        <v/>
      </c>
      <c r="D65" s="14">
        <f>IF($K65="","",IF(INDEX('التعقيم'!$E$1:$E$602,$K65)="","",INDEX('التعقيم'!$E$1:$E$602,$K65)))</f>
        <v/>
      </c>
      <c r="E65" s="14">
        <f>IF($K65="","",IF(INDEX('التعقيم'!$F$1:$F$602,$K65)="","",INDEX('التعقيم'!$F$1:$F$602,$K65)))</f>
        <v/>
      </c>
      <c r="F65" s="8">
        <f>IF($K65="","",IF(INDEX('التعقيم'!$G$1:$G$602,$K65)="","",INDEX('التعقيم'!$G$1:$G$602,$K65)))</f>
        <v/>
      </c>
      <c r="G65" s="8">
        <f>IF($K65="","",IF(INDEX('التعقيم'!$I$1:$I$602,$K65)="","",INDEX('التعقيم'!$I$1:$I$602,$K65)))</f>
        <v/>
      </c>
      <c r="H65" s="8">
        <f>IF($K65="","",IF(INDEX('التعقيم'!$H$1:$H$602,$K65)="","",INDEX('التعقيم'!$H$1:$H$602,$K65)))</f>
        <v/>
      </c>
      <c r="K65" s="14">
        <f>IFERROR(SMALL('التعقيم'!$M$3:$M$602,56),"")</f>
        <v/>
      </c>
    </row>
    <row r="66">
      <c r="A66" s="13">
        <f>IF($K66="","",IF(INDEX('التعقيم'!$A$1:$A$602,$K66)="","",INDEX('التعقيم'!$A$1:$A$602,$K66)))</f>
        <v/>
      </c>
      <c r="B66" s="14">
        <f>IF($K66="","",IF(INDEX('التعقيم'!$C$1:$C$602,$K66)="","",INDEX('التعقيم'!$C$1:$C$602,$K66)))</f>
        <v/>
      </c>
      <c r="C66" s="8">
        <f>IF($K66="","",IF(INDEX('التعقيم'!$D$1:$D$602,$K66)="","",INDEX('التعقيم'!$D$1:$D$602,$K66)))</f>
        <v/>
      </c>
      <c r="D66" s="14">
        <f>IF($K66="","",IF(INDEX('التعقيم'!$E$1:$E$602,$K66)="","",INDEX('التعقيم'!$E$1:$E$602,$K66)))</f>
        <v/>
      </c>
      <c r="E66" s="14">
        <f>IF($K66="","",IF(INDEX('التعقيم'!$F$1:$F$602,$K66)="","",INDEX('التعقيم'!$F$1:$F$602,$K66)))</f>
        <v/>
      </c>
      <c r="F66" s="8">
        <f>IF($K66="","",IF(INDEX('التعقيم'!$G$1:$G$602,$K66)="","",INDEX('التعقيم'!$G$1:$G$602,$K66)))</f>
        <v/>
      </c>
      <c r="G66" s="8">
        <f>IF($K66="","",IF(INDEX('التعقيم'!$I$1:$I$602,$K66)="","",INDEX('التعقيم'!$I$1:$I$602,$K66)))</f>
        <v/>
      </c>
      <c r="H66" s="8">
        <f>IF($K66="","",IF(INDEX('التعقيم'!$H$1:$H$602,$K66)="","",INDEX('التعقيم'!$H$1:$H$602,$K66)))</f>
        <v/>
      </c>
      <c r="K66" s="14">
        <f>IFERROR(SMALL('التعقيم'!$M$3:$M$602,57),"")</f>
        <v/>
      </c>
    </row>
    <row r="67">
      <c r="A67" s="13">
        <f>IF($K67="","",IF(INDEX('التعقيم'!$A$1:$A$602,$K67)="","",INDEX('التعقيم'!$A$1:$A$602,$K67)))</f>
        <v/>
      </c>
      <c r="B67" s="14">
        <f>IF($K67="","",IF(INDEX('التعقيم'!$C$1:$C$602,$K67)="","",INDEX('التعقيم'!$C$1:$C$602,$K67)))</f>
        <v/>
      </c>
      <c r="C67" s="8">
        <f>IF($K67="","",IF(INDEX('التعقيم'!$D$1:$D$602,$K67)="","",INDEX('التعقيم'!$D$1:$D$602,$K67)))</f>
        <v/>
      </c>
      <c r="D67" s="14">
        <f>IF($K67="","",IF(INDEX('التعقيم'!$E$1:$E$602,$K67)="","",INDEX('التعقيم'!$E$1:$E$602,$K67)))</f>
        <v/>
      </c>
      <c r="E67" s="14">
        <f>IF($K67="","",IF(INDEX('التعقيم'!$F$1:$F$602,$K67)="","",INDEX('التعقيم'!$F$1:$F$602,$K67)))</f>
        <v/>
      </c>
      <c r="F67" s="8">
        <f>IF($K67="","",IF(INDEX('التعقيم'!$G$1:$G$602,$K67)="","",INDEX('التعقيم'!$G$1:$G$602,$K67)))</f>
        <v/>
      </c>
      <c r="G67" s="8">
        <f>IF($K67="","",IF(INDEX('التعقيم'!$I$1:$I$602,$K67)="","",INDEX('التعقيم'!$I$1:$I$602,$K67)))</f>
        <v/>
      </c>
      <c r="H67" s="8">
        <f>IF($K67="","",IF(INDEX('التعقيم'!$H$1:$H$602,$K67)="","",INDEX('التعقيم'!$H$1:$H$602,$K67)))</f>
        <v/>
      </c>
      <c r="K67" s="14">
        <f>IFERROR(SMALL('التعقيم'!$M$3:$M$602,58),"")</f>
        <v/>
      </c>
    </row>
    <row r="68">
      <c r="A68" s="13">
        <f>IF($K68="","",IF(INDEX('التعقيم'!$A$1:$A$602,$K68)="","",INDEX('التعقيم'!$A$1:$A$602,$K68)))</f>
        <v/>
      </c>
      <c r="B68" s="14">
        <f>IF($K68="","",IF(INDEX('التعقيم'!$C$1:$C$602,$K68)="","",INDEX('التعقيم'!$C$1:$C$602,$K68)))</f>
        <v/>
      </c>
      <c r="C68" s="8">
        <f>IF($K68="","",IF(INDEX('التعقيم'!$D$1:$D$602,$K68)="","",INDEX('التعقيم'!$D$1:$D$602,$K68)))</f>
        <v/>
      </c>
      <c r="D68" s="14">
        <f>IF($K68="","",IF(INDEX('التعقيم'!$E$1:$E$602,$K68)="","",INDEX('التعقيم'!$E$1:$E$602,$K68)))</f>
        <v/>
      </c>
      <c r="E68" s="14">
        <f>IF($K68="","",IF(INDEX('التعقيم'!$F$1:$F$602,$K68)="","",INDEX('التعقيم'!$F$1:$F$602,$K68)))</f>
        <v/>
      </c>
      <c r="F68" s="8">
        <f>IF($K68="","",IF(INDEX('التعقيم'!$G$1:$G$602,$K68)="","",INDEX('التعقيم'!$G$1:$G$602,$K68)))</f>
        <v/>
      </c>
      <c r="G68" s="8">
        <f>IF($K68="","",IF(INDEX('التعقيم'!$I$1:$I$602,$K68)="","",INDEX('التعقيم'!$I$1:$I$602,$K68)))</f>
        <v/>
      </c>
      <c r="H68" s="8">
        <f>IF($K68="","",IF(INDEX('التعقيم'!$H$1:$H$602,$K68)="","",INDEX('التعقيم'!$H$1:$H$602,$K68)))</f>
        <v/>
      </c>
      <c r="K68" s="14">
        <f>IFERROR(SMALL('التعقيم'!$M$3:$M$602,59),"")</f>
        <v/>
      </c>
    </row>
    <row r="69">
      <c r="A69" s="13">
        <f>IF($K69="","",IF(INDEX('التعقيم'!$A$1:$A$602,$K69)="","",INDEX('التعقيم'!$A$1:$A$602,$K69)))</f>
        <v/>
      </c>
      <c r="B69" s="14">
        <f>IF($K69="","",IF(INDEX('التعقيم'!$C$1:$C$602,$K69)="","",INDEX('التعقيم'!$C$1:$C$602,$K69)))</f>
        <v/>
      </c>
      <c r="C69" s="8">
        <f>IF($K69="","",IF(INDEX('التعقيم'!$D$1:$D$602,$K69)="","",INDEX('التعقيم'!$D$1:$D$602,$K69)))</f>
        <v/>
      </c>
      <c r="D69" s="14">
        <f>IF($K69="","",IF(INDEX('التعقيم'!$E$1:$E$602,$K69)="","",INDEX('التعقيم'!$E$1:$E$602,$K69)))</f>
        <v/>
      </c>
      <c r="E69" s="14">
        <f>IF($K69="","",IF(INDEX('التعقيم'!$F$1:$F$602,$K69)="","",INDEX('التعقيم'!$F$1:$F$602,$K69)))</f>
        <v/>
      </c>
      <c r="F69" s="8">
        <f>IF($K69="","",IF(INDEX('التعقيم'!$G$1:$G$602,$K69)="","",INDEX('التعقيم'!$G$1:$G$602,$K69)))</f>
        <v/>
      </c>
      <c r="G69" s="8">
        <f>IF($K69="","",IF(INDEX('التعقيم'!$I$1:$I$602,$K69)="","",INDEX('التعقيم'!$I$1:$I$602,$K69)))</f>
        <v/>
      </c>
      <c r="H69" s="8">
        <f>IF($K69="","",IF(INDEX('التعقيم'!$H$1:$H$602,$K69)="","",INDEX('التعقيم'!$H$1:$H$602,$K69)))</f>
        <v/>
      </c>
      <c r="K69" s="14">
        <f>IFERROR(SMALL('التعقيم'!$M$3:$M$602,60),"")</f>
        <v/>
      </c>
    </row>
    <row r="71">
      <c r="A71" s="11" t="inlineStr">
        <is>
          <t>اسم المراجِع وتوقيعه: ..............................</t>
        </is>
      </c>
      <c r="F71" s="11" t="inlineStr">
        <is>
          <t>التاريخ: ..................</t>
        </is>
      </c>
    </row>
    <row r="74">
      <c r="A74" s="10" t="inlineStr">
        <is>
          <t>ميديكولايز يتابع المخزون وقطع غيار الأجهزة ويخصمها مع كل جلسة.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7">
    <mergeCell ref="E5:G5"/>
    <mergeCell ref="B5:C5"/>
    <mergeCell ref="E4:G4"/>
    <mergeCell ref="E7:G7"/>
    <mergeCell ref="B4:C4"/>
    <mergeCell ref="E6:G6"/>
    <mergeCell ref="A74:H74"/>
  </mergeCells>
  <conditionalFormatting sqref="H5">
    <cfRule type="expression" priority="1" dxfId="0">
      <formula>AND(ISNUMBER(H5),H5&gt;0)</formula>
    </cfRule>
  </conditionalFormatting>
  <conditionalFormatting sqref="H7">
    <cfRule type="expression" priority="2" dxfId="0">
      <formula>AND(ISNUMBER(H7),H7&gt;0)</formula>
    </cfRule>
  </conditionalFormatting>
  <conditionalFormatting sqref="F10:F69">
    <cfRule type="expression" priority="3" dxfId="0">
      <formula>$F10="لا"</formula>
    </cfRule>
  </conditionalFormatting>
  <conditionalFormatting sqref="K5">
    <cfRule type="expression" priority="4" dxfId="0">
      <formula>AND(ISNUMBER(K5),K5&gt;0)</formula>
    </cfRule>
  </conditionalFormatting>
  <dataValidations count="1">
    <dataValidation sqref="B5" showDropDown="0" showInputMessage="0" showErrorMessage="0" allowBlank="1" errorTitle="قيمة غير صحيحة" error="اختر من القائمة." type="list">
      <formula1>=Autoclaves</formula1>
    </dataValidation>
  </dataValidations>
  <hyperlinks>
    <hyperlink xmlns:r="http://schemas.openxmlformats.org/officeDocument/2006/relationships" ref="A74" r:id="rId1"/>
  </hyperlinks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equipment-maintenance-log</dc:title>
  <dcterms:created xmlns:dcterms="http://purl.org/dc/terms/" xmlns:xsi="http://www.w3.org/2001/XMLSchema-instance" xsi:type="dcterms:W3CDTF">2026-10-05T11:08:57Z</dcterms:created>
  <dcterms:modified xmlns:dcterms="http://purl.org/dc/terms/" xmlns:xsi="http://www.w3.org/2001/XMLSchema-instance" xsi:type="dcterms:W3CDTF">2026-10-05T11:08:57Z</dcterms:modified>
</cp:coreProperties>
</file>