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باقات" sheetId="3" state="visible" r:id="rId3"/>
    <sheet xmlns:r="http://schemas.openxmlformats.org/officeDocument/2006/relationships" name="الجلسات" sheetId="4" state="visible" r:id="rId4"/>
    <sheet xmlns:r="http://schemas.openxmlformats.org/officeDocument/2006/relationships" name="الملخص" sheetId="5" state="visible" r:id="rId5"/>
  </sheets>
  <definedNames>
    <definedName name="Branches">'الإعدادات'!$A$9:$A$38</definedName>
    <definedName name="Doctors">'الإعدادات'!$C$9:$C$38</definedName>
    <definedName name="PackageTypes">'الإعدادات'!$E$9:$E$38</definedName>
    <definedName name="Hold">'الإعدادات'!$J$9:$J$38</definedName>
    <definedName name="PackageNos">'الباقات'!$A$3:$A$302</definedName>
    <definedName name="_xlnm._FilterDatabase" localSheetId="2" hidden="1">'الباقات'!$A$2:$Q$302</definedName>
    <definedName name="_xlnm._FilterDatabase" localSheetId="3" hidden="1">'الجلسات'!$A$2:$F$1502</definedName>
    <definedName name="_xlnm.Print_Area" localSheetId="4">'الملخص'!$A$1:$J$42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9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  <fill>
      <patternFill patternType="solid">
        <fgColor rgb="00FBD9D9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5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8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  <xf numFmtId="164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7" fillId="0" borderId="2" applyAlignment="1" pivotButton="0" quotePrefix="0" xfId="14">
      <alignment horizontal="right" vertical="center" readingOrder="2"/>
    </xf>
    <xf numFmtId="4" fontId="3" fillId="7" borderId="1" applyAlignment="1" pivotButton="0" quotePrefix="0" xfId="9">
      <alignment horizontal="center" vertical="center" readingOrder="2"/>
    </xf>
    <xf numFmtId="4" fontId="3" fillId="8" borderId="1" applyAlignment="1" pivotButton="0" quotePrefix="0" xfId="9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deferred-revenue-register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deferred-revenue-register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K38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0" customWidth="1" min="3" max="3"/>
    <col width="30" customWidth="1" min="5" max="5"/>
    <col width="13" customWidth="1" min="6" max="6"/>
    <col width="13" customWidth="1" min="7" max="7"/>
    <col width="13" customWidth="1" min="8" max="8"/>
    <col width="13" customWidth="1" min="10" max="10"/>
    <col width="13" customWidth="1" min="11" max="11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تاريخ القراءة</t>
        </is>
      </c>
      <c r="B6" s="5" t="n">
        <v>46295</v>
      </c>
      <c r="C6" s="2" t="inlineStr">
        <is>
          <t>تاريخ ثابت لقراءة العينة. اكتب =TODAY() ليصبح تاريخ اليوم.</t>
        </is>
      </c>
    </row>
    <row r="8" ht="30" customHeight="1">
      <c r="A8" s="6" t="inlineStr">
        <is>
          <t>الفروع</t>
        </is>
      </c>
      <c r="C8" s="6" t="inlineStr">
        <is>
          <t>الأطباء</t>
        </is>
      </c>
      <c r="E8" s="6" t="inlineStr">
        <is>
          <t>نوع الباقة</t>
        </is>
      </c>
      <c r="F8" s="6" t="inlineStr">
        <is>
          <t>عدد الجلسات</t>
        </is>
      </c>
      <c r="G8" s="6" t="inlineStr">
        <is>
          <t>السعر</t>
        </is>
      </c>
      <c r="H8" s="6" t="inlineStr">
        <is>
          <t>متوقفة بعد (يوم)</t>
        </is>
      </c>
      <c r="J8" s="6" t="inlineStr">
        <is>
          <t>حالة يدوية</t>
        </is>
      </c>
      <c r="K8" s="6" t="inlineStr">
        <is>
          <t>الحالات</t>
        </is>
      </c>
    </row>
    <row r="9">
      <c r="A9" s="4" t="inlineStr">
        <is>
          <t>الفرع الرئيسي</t>
        </is>
      </c>
      <c r="C9" s="4" t="inlineStr">
        <is>
          <t>د. سارة الحربي</t>
        </is>
      </c>
      <c r="E9" s="4" t="inlineStr">
        <is>
          <t>علاج طبيعي 10 جلسات</t>
        </is>
      </c>
      <c r="F9" s="7" t="n">
        <v>10</v>
      </c>
      <c r="G9" s="8" t="n">
        <v>2500</v>
      </c>
      <c r="H9" s="7" t="n">
        <v>21</v>
      </c>
      <c r="J9" s="9" t="inlineStr">
        <is>
          <t>مجمدة</t>
        </is>
      </c>
      <c r="K9" s="9" t="inlineStr">
        <is>
          <t>نشطة</t>
        </is>
      </c>
    </row>
    <row r="10">
      <c r="A10" s="4" t="inlineStr">
        <is>
          <t>فرع الشمال</t>
        </is>
      </c>
      <c r="C10" s="4" t="inlineStr">
        <is>
          <t>د. أحمد منصور</t>
        </is>
      </c>
      <c r="E10" s="4" t="inlineStr">
        <is>
          <t>ليزر إزالة الشعر 6 جلسات</t>
        </is>
      </c>
      <c r="F10" s="7" t="n">
        <v>6</v>
      </c>
      <c r="G10" s="8" t="n">
        <v>3300</v>
      </c>
      <c r="H10" s="7" t="n">
        <v>45</v>
      </c>
      <c r="J10" s="9" t="inlineStr">
        <is>
          <t>ملغاة</t>
        </is>
      </c>
      <c r="K10" s="9" t="inlineStr">
        <is>
          <t>متوقفة</t>
        </is>
      </c>
    </row>
    <row r="11">
      <c r="A11" s="4" t="n"/>
      <c r="C11" s="4" t="inlineStr">
        <is>
          <t>د. ليلى القحطاني</t>
        </is>
      </c>
      <c r="E11" s="4" t="inlineStr">
        <is>
          <t>تقشير كيميائي 4 جلسات</t>
        </is>
      </c>
      <c r="F11" s="7" t="n">
        <v>4</v>
      </c>
      <c r="G11" s="8" t="n">
        <v>2400</v>
      </c>
      <c r="H11" s="7" t="n">
        <v>21</v>
      </c>
      <c r="J11" s="9" t="n"/>
      <c r="K11" s="9" t="inlineStr">
        <is>
          <t>مكتملة</t>
        </is>
      </c>
    </row>
    <row r="12">
      <c r="A12" s="4" t="n"/>
      <c r="C12" s="4" t="inlineStr">
        <is>
          <t>د. محمد عادل</t>
        </is>
      </c>
      <c r="E12" s="4" t="inlineStr">
        <is>
          <t>هيدرافيشل 5 جلسات</t>
        </is>
      </c>
      <c r="F12" s="7" t="n">
        <v>5</v>
      </c>
      <c r="G12" s="8" t="n">
        <v>2750</v>
      </c>
      <c r="H12" s="7" t="n">
        <v>30</v>
      </c>
      <c r="J12" s="9" t="n"/>
      <c r="K12" s="9" t="inlineStr">
        <is>
          <t>مجمدة</t>
        </is>
      </c>
    </row>
    <row r="13">
      <c r="A13" s="4" t="n"/>
      <c r="C13" s="4" t="inlineStr">
        <is>
          <t>د. نورة السبيعي</t>
        </is>
      </c>
      <c r="E13" s="4" t="inlineStr">
        <is>
          <t>متابعة تغذية 8 جلسات</t>
        </is>
      </c>
      <c r="F13" s="7" t="n">
        <v>8</v>
      </c>
      <c r="G13" s="8" t="n">
        <v>1600</v>
      </c>
      <c r="H13" s="7" t="n">
        <v>21</v>
      </c>
      <c r="J13" s="9" t="n"/>
      <c r="K13" s="9" t="inlineStr">
        <is>
          <t>ملغاة</t>
        </is>
      </c>
    </row>
    <row r="14">
      <c r="A14" s="4" t="n"/>
      <c r="C14" s="4" t="inlineStr">
        <is>
          <t>د. خالد يوسف</t>
        </is>
      </c>
      <c r="E14" s="4" t="n"/>
      <c r="F14" s="7" t="n"/>
      <c r="G14" s="8" t="n"/>
      <c r="H14" s="7" t="n"/>
      <c r="J14" s="9" t="n"/>
      <c r="K14" s="9" t="n"/>
    </row>
    <row r="15">
      <c r="A15" s="4" t="n"/>
      <c r="C15" s="4" t="n"/>
      <c r="E15" s="4" t="n"/>
      <c r="F15" s="7" t="n"/>
      <c r="G15" s="8" t="n"/>
      <c r="H15" s="7" t="n"/>
      <c r="J15" s="9" t="n"/>
      <c r="K15" s="9" t="n"/>
    </row>
    <row r="16">
      <c r="A16" s="4" t="n"/>
      <c r="C16" s="4" t="n"/>
      <c r="E16" s="4" t="n"/>
      <c r="F16" s="7" t="n"/>
      <c r="G16" s="8" t="n"/>
      <c r="H16" s="7" t="n"/>
      <c r="J16" s="9" t="n"/>
      <c r="K16" s="9" t="n"/>
    </row>
    <row r="17">
      <c r="A17" s="4" t="n"/>
      <c r="C17" s="4" t="n"/>
      <c r="E17" s="4" t="n"/>
      <c r="F17" s="7" t="n"/>
      <c r="G17" s="8" t="n"/>
      <c r="H17" s="7" t="n"/>
      <c r="J17" s="9" t="n"/>
      <c r="K17" s="9" t="n"/>
    </row>
    <row r="18">
      <c r="A18" s="4" t="n"/>
      <c r="C18" s="4" t="n"/>
      <c r="E18" s="4" t="n"/>
      <c r="F18" s="7" t="n"/>
      <c r="G18" s="8" t="n"/>
      <c r="H18" s="7" t="n"/>
      <c r="J18" s="9" t="n"/>
      <c r="K18" s="9" t="n"/>
    </row>
    <row r="19">
      <c r="A19" s="4" t="n"/>
      <c r="C19" s="4" t="n"/>
      <c r="E19" s="4" t="n"/>
      <c r="F19" s="7" t="n"/>
      <c r="G19" s="8" t="n"/>
      <c r="H19" s="7" t="n"/>
      <c r="J19" s="9" t="n"/>
      <c r="K19" s="9" t="n"/>
    </row>
    <row r="20">
      <c r="A20" s="4" t="n"/>
      <c r="C20" s="4" t="n"/>
      <c r="E20" s="4" t="n"/>
      <c r="F20" s="7" t="n"/>
      <c r="G20" s="8" t="n"/>
      <c r="H20" s="7" t="n"/>
      <c r="J20" s="9" t="n"/>
      <c r="K20" s="9" t="n"/>
    </row>
    <row r="21">
      <c r="A21" s="4" t="n"/>
      <c r="C21" s="4" t="n"/>
      <c r="E21" s="4" t="n"/>
      <c r="F21" s="7" t="n"/>
      <c r="G21" s="8" t="n"/>
      <c r="H21" s="7" t="n"/>
      <c r="J21" s="9" t="n"/>
      <c r="K21" s="9" t="n"/>
    </row>
    <row r="22">
      <c r="A22" s="4" t="n"/>
      <c r="C22" s="4" t="n"/>
      <c r="E22" s="4" t="n"/>
      <c r="F22" s="7" t="n"/>
      <c r="G22" s="8" t="n"/>
      <c r="H22" s="7" t="n"/>
      <c r="J22" s="9" t="n"/>
      <c r="K22" s="9" t="n"/>
    </row>
    <row r="23">
      <c r="A23" s="4" t="n"/>
      <c r="C23" s="4" t="n"/>
      <c r="E23" s="4" t="n"/>
      <c r="F23" s="7" t="n"/>
      <c r="G23" s="8" t="n"/>
      <c r="H23" s="7" t="n"/>
      <c r="J23" s="9" t="n"/>
      <c r="K23" s="9" t="n"/>
    </row>
    <row r="24">
      <c r="A24" s="4" t="n"/>
      <c r="C24" s="4" t="n"/>
      <c r="E24" s="4" t="n"/>
      <c r="F24" s="7" t="n"/>
      <c r="G24" s="8" t="n"/>
      <c r="H24" s="7" t="n"/>
      <c r="J24" s="9" t="n"/>
      <c r="K24" s="9" t="n"/>
    </row>
    <row r="25">
      <c r="A25" s="4" t="n"/>
      <c r="C25" s="4" t="n"/>
      <c r="E25" s="4" t="n"/>
      <c r="F25" s="7" t="n"/>
      <c r="G25" s="8" t="n"/>
      <c r="H25" s="7" t="n"/>
      <c r="J25" s="9" t="n"/>
      <c r="K25" s="9" t="n"/>
    </row>
    <row r="26">
      <c r="A26" s="4" t="n"/>
      <c r="C26" s="4" t="n"/>
      <c r="E26" s="4" t="n"/>
      <c r="F26" s="7" t="n"/>
      <c r="G26" s="8" t="n"/>
      <c r="H26" s="7" t="n"/>
      <c r="J26" s="9" t="n"/>
      <c r="K26" s="9" t="n"/>
    </row>
    <row r="27">
      <c r="A27" s="4" t="n"/>
      <c r="C27" s="4" t="n"/>
      <c r="E27" s="4" t="n"/>
      <c r="F27" s="7" t="n"/>
      <c r="G27" s="8" t="n"/>
      <c r="H27" s="7" t="n"/>
      <c r="J27" s="9" t="n"/>
      <c r="K27" s="9" t="n"/>
    </row>
    <row r="28">
      <c r="A28" s="4" t="n"/>
      <c r="C28" s="4" t="n"/>
      <c r="E28" s="4" t="n"/>
      <c r="F28" s="7" t="n"/>
      <c r="G28" s="8" t="n"/>
      <c r="H28" s="7" t="n"/>
      <c r="J28" s="9" t="n"/>
      <c r="K28" s="9" t="n"/>
    </row>
    <row r="29">
      <c r="A29" s="4" t="n"/>
      <c r="C29" s="4" t="n"/>
      <c r="E29" s="4" t="n"/>
      <c r="F29" s="7" t="n"/>
      <c r="G29" s="8" t="n"/>
      <c r="H29" s="7" t="n"/>
      <c r="J29" s="9" t="n"/>
      <c r="K29" s="9" t="n"/>
    </row>
    <row r="30">
      <c r="A30" s="4" t="n"/>
      <c r="C30" s="4" t="n"/>
      <c r="E30" s="4" t="n"/>
      <c r="F30" s="7" t="n"/>
      <c r="G30" s="8" t="n"/>
      <c r="H30" s="7" t="n"/>
      <c r="J30" s="9" t="n"/>
      <c r="K30" s="9" t="n"/>
    </row>
    <row r="31">
      <c r="A31" s="4" t="n"/>
      <c r="C31" s="4" t="n"/>
      <c r="E31" s="4" t="n"/>
      <c r="F31" s="7" t="n"/>
      <c r="G31" s="8" t="n"/>
      <c r="H31" s="7" t="n"/>
      <c r="J31" s="9" t="n"/>
      <c r="K31" s="9" t="n"/>
    </row>
    <row r="32">
      <c r="A32" s="4" t="n"/>
      <c r="C32" s="4" t="n"/>
      <c r="E32" s="4" t="n"/>
      <c r="F32" s="7" t="n"/>
      <c r="G32" s="8" t="n"/>
      <c r="H32" s="7" t="n"/>
      <c r="J32" s="9" t="n"/>
      <c r="K32" s="9" t="n"/>
    </row>
    <row r="33">
      <c r="A33" s="4" t="n"/>
      <c r="C33" s="4" t="n"/>
      <c r="E33" s="4" t="n"/>
      <c r="F33" s="7" t="n"/>
      <c r="G33" s="8" t="n"/>
      <c r="H33" s="7" t="n"/>
      <c r="J33" s="9" t="n"/>
      <c r="K33" s="9" t="n"/>
    </row>
    <row r="34">
      <c r="A34" s="4" t="n"/>
      <c r="C34" s="4" t="n"/>
      <c r="E34" s="4" t="n"/>
      <c r="F34" s="7" t="n"/>
      <c r="G34" s="8" t="n"/>
      <c r="H34" s="7" t="n"/>
      <c r="J34" s="9" t="n"/>
      <c r="K34" s="9" t="n"/>
    </row>
    <row r="35">
      <c r="A35" s="4" t="n"/>
      <c r="C35" s="4" t="n"/>
      <c r="E35" s="4" t="n"/>
      <c r="F35" s="7" t="n"/>
      <c r="G35" s="8" t="n"/>
      <c r="H35" s="7" t="n"/>
      <c r="J35" s="9" t="n"/>
      <c r="K35" s="9" t="n"/>
    </row>
    <row r="36">
      <c r="A36" s="4" t="n"/>
      <c r="C36" s="4" t="n"/>
      <c r="E36" s="4" t="n"/>
      <c r="F36" s="7" t="n"/>
      <c r="G36" s="8" t="n"/>
      <c r="H36" s="7" t="n"/>
      <c r="J36" s="9" t="n"/>
      <c r="K36" s="9" t="n"/>
    </row>
    <row r="37">
      <c r="A37" s="4" t="n"/>
      <c r="C37" s="4" t="n"/>
      <c r="E37" s="4" t="n"/>
      <c r="F37" s="7" t="n"/>
      <c r="G37" s="8" t="n"/>
      <c r="H37" s="7" t="n"/>
      <c r="J37" s="9" t="n"/>
      <c r="K37" s="9" t="n"/>
    </row>
    <row r="38">
      <c r="A38" s="4" t="n"/>
      <c r="C38" s="4" t="n"/>
      <c r="E38" s="4" t="n"/>
      <c r="F38" s="7" t="n"/>
      <c r="G38" s="8" t="n"/>
      <c r="H38" s="7" t="n"/>
      <c r="J38" s="9" t="n"/>
      <c r="K38" s="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0" t="inlineStr">
        <is>
          <t>في الإعدادات اكتب أنواع باقاتك: عدد الجلسات والسعر وبعد كم يومًا بلا جلسة تُعد الباقة متوقفة.</t>
        </is>
      </c>
    </row>
    <row r="4" ht="30" customHeight="1">
      <c r="A4" s="3" t="n">
        <v>2</v>
      </c>
      <c r="B4" s="10" t="inlineStr">
        <is>
          <t>سجّل كل باقة مبيعة في «الباقات»: رقمها وكود المريض وجواله والنوع وتاريخ البيع والسعر والمدفوع. حدّث المدفوع عند كل دفعة.</t>
        </is>
      </c>
    </row>
    <row r="5" ht="30" customHeight="1">
      <c r="A5" s="3" t="n">
        <v>3</v>
      </c>
      <c r="B5" s="10" t="inlineStr">
        <is>
          <t>سجّل كل جلسة في «الجلسات» برقم الباقة. المقدمة والمحقق والمؤجل وآخر جلسة والحالة تُحسب وحدها.</t>
        </is>
      </c>
    </row>
    <row r="6" ht="30" customHeight="1">
      <c r="A6" s="3" t="n">
        <v>4</v>
      </c>
      <c r="B6" s="10" t="inlineStr">
        <is>
          <t>للتجميد أو الإلغاء اختر ذلك في عمود «إيقاف يدوي» واكتب تاريخ العودة. «الملخص» يعطي الرصيد وقائمة المتوقفة للاتصال.</t>
        </is>
      </c>
    </row>
    <row r="7" ht="30" customHeight="1">
      <c r="A7" s="3" t="n">
        <v>5</v>
      </c>
      <c r="B7" s="10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1" t="inlineStr">
        <is>
          <t>مسح البيانات التجريبية</t>
        </is>
      </c>
    </row>
    <row r="10" ht="30" customHeight="1">
      <c r="B10" s="10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2" t="inlineStr">
        <is>
          <t>«الباقات» A3:E62</t>
        </is>
      </c>
    </row>
    <row r="12">
      <c r="B12" s="12" t="inlineStr">
        <is>
          <t>«الباقات» G3:H62</t>
        </is>
      </c>
    </row>
    <row r="13">
      <c r="B13" s="12" t="inlineStr">
        <is>
          <t>«الباقات» O3:P62</t>
        </is>
      </c>
    </row>
    <row r="14">
      <c r="B14" s="12" t="inlineStr">
        <is>
          <t>«الجلسات» A3:B252</t>
        </is>
      </c>
    </row>
    <row r="15">
      <c r="B15" s="12" t="inlineStr">
        <is>
          <t>«الجلسات» E3:E252</t>
        </is>
      </c>
    </row>
    <row r="17">
      <c r="B17" s="11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7"/>
  </mergeCells>
  <hyperlinks>
    <hyperlink xmlns:r="http://schemas.openxmlformats.org/officeDocument/2006/relationships" ref="B17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R304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28" customWidth="1" min="4" max="4"/>
    <col width="11" customWidth="1" min="5" max="5"/>
    <col width="9" customWidth="1" min="6" max="6"/>
    <col width="11" customWidth="1" min="7" max="7"/>
    <col width="11" customWidth="1" min="8" max="8"/>
    <col width="9" customWidth="1" min="9" max="9"/>
    <col width="9" customWidth="1" min="10" max="10"/>
    <col width="12" customWidth="1" min="11" max="11"/>
    <col width="12" customWidth="1" min="12" max="12"/>
    <col width="12" customWidth="1" min="13" max="13"/>
    <col width="9" customWidth="1" min="14" max="14"/>
    <col width="11" customWidth="1" min="15" max="15"/>
    <col width="12" customWidth="1" min="16" max="16"/>
    <col width="11" customWidth="1" min="17" max="17"/>
    <col hidden="1" width="3" customWidth="1" min="18" max="18"/>
  </cols>
  <sheetData>
    <row r="1" ht="22" customHeight="1">
      <c r="A1" s="13" t="inlineStr">
        <is>
          <t>بيانات تجريبية، احذفها وابدأ. طريقة المسح في ورقة «كيف تستخدمه».</t>
        </is>
      </c>
    </row>
    <row r="2" ht="32" customHeight="1">
      <c r="A2" s="6" t="inlineStr">
        <is>
          <t>رقم الباقة</t>
        </is>
      </c>
      <c r="B2" s="6" t="inlineStr">
        <is>
          <t>كود المريض</t>
        </is>
      </c>
      <c r="C2" s="6" t="inlineStr">
        <is>
          <t>الجوال</t>
        </is>
      </c>
      <c r="D2" s="6" t="inlineStr">
        <is>
          <t>الباقة</t>
        </is>
      </c>
      <c r="E2" s="6" t="inlineStr">
        <is>
          <t>تاريخ البيع</t>
        </is>
      </c>
      <c r="F2" s="6" t="inlineStr">
        <is>
          <t>عدد الجلسات</t>
        </is>
      </c>
      <c r="G2" s="6" t="inlineStr">
        <is>
          <t>السعر</t>
        </is>
      </c>
      <c r="H2" s="6" t="inlineStr">
        <is>
          <t>المدفوع حتى الآن</t>
        </is>
      </c>
      <c r="I2" s="6" t="inlineStr">
        <is>
          <t>المقدمة</t>
        </is>
      </c>
      <c r="J2" s="6" t="inlineStr">
        <is>
          <t>المتبقية</t>
        </is>
      </c>
      <c r="K2" s="6" t="inlineStr">
        <is>
          <t>الإيراد المحقق</t>
        </is>
      </c>
      <c r="L2" s="6" t="inlineStr">
        <is>
          <t>المؤجل</t>
        </is>
      </c>
      <c r="M2" s="6" t="inlineStr">
        <is>
          <t>آخر جلسة</t>
        </is>
      </c>
      <c r="N2" s="6" t="inlineStr">
        <is>
          <t>أيام منذ آخر جلسة</t>
        </is>
      </c>
      <c r="O2" s="6" t="inlineStr">
        <is>
          <t>إيقاف يدوي</t>
        </is>
      </c>
      <c r="P2" s="6" t="inlineStr">
        <is>
          <t>تاريخ العودة</t>
        </is>
      </c>
      <c r="Q2" s="6" t="inlineStr">
        <is>
          <t>الحالة</t>
        </is>
      </c>
      <c r="R2" s="6" t="inlineStr">
        <is>
          <t>ترتيب</t>
        </is>
      </c>
    </row>
    <row r="3">
      <c r="A3" s="4" t="inlineStr">
        <is>
          <t>PK-101</t>
        </is>
      </c>
      <c r="B3" s="4" t="inlineStr">
        <is>
          <t>P-1451</t>
        </is>
      </c>
      <c r="C3" s="4" t="inlineStr">
        <is>
          <t>0574911862</t>
        </is>
      </c>
      <c r="D3" s="4" t="inlineStr">
        <is>
          <t>تقشير كيميائي 4 جلسات</t>
        </is>
      </c>
      <c r="E3" s="5" t="n">
        <v>46203</v>
      </c>
      <c r="F3" s="14">
        <f>IF($A3="","",IFERROR(INDEX('الإعدادات'!$F$9:$F$38,MATCH($D3,'الإعدادات'!$E$9:$E$38,0)),""))</f>
        <v/>
      </c>
      <c r="G3" s="8" t="n">
        <v>2400</v>
      </c>
      <c r="H3" s="8" t="n">
        <v>1950</v>
      </c>
      <c r="I3" s="14">
        <f>IF($A3="","",COUNTIFS('الجلسات'!$B$3:$B$1502,$A3))</f>
        <v/>
      </c>
      <c r="J3" s="14">
        <f>IF($A3="","",IFERROR($F3-$I3,""))</f>
        <v/>
      </c>
      <c r="K3" s="15">
        <f>IF($A3="","",IFERROR(ROUND($G3*$I3/$F3,2),0))</f>
        <v/>
      </c>
      <c r="L3" s="15">
        <f>IF($A3="","",$H3-$K3)</f>
        <v/>
      </c>
      <c r="M3" s="16">
        <f>IF($A3="","",IF($I3=0,"",SUMIFS('الجلسات'!$A$3:$A$1502,'الجلسات'!$B$3:$B$1502,$A3,'الجلسات'!$F$3:$F$1502,$I3)))</f>
        <v/>
      </c>
      <c r="N3" s="14">
        <f>IF($A3="","",'الإعدادات'!$B$6-IF($M3="",$E3,$M3))</f>
        <v/>
      </c>
      <c r="O3" s="4" t="inlineStr">
        <is>
          <t>ملغاة</t>
        </is>
      </c>
      <c r="P3" s="5" t="n"/>
      <c r="Q3" s="9">
        <f>IF($A3="","",IF($O3="ملغاة","ملغاة",IF(AND($O3="مجمدة",$P3&gt;'الإعدادات'!$B$6),"مجمدة",IF($J3&lt;=0,"مكتملة",IF($N3&gt;IFERROR(INDEX('الإعدادات'!$H$9:$H$38,MATCH($D3,'الإعدادات'!$E$9:$E$38,0)),21),"متوقفة","نشطة")))))</f>
        <v/>
      </c>
      <c r="R3" s="9">
        <f>IF($Q3="متوقفة",$L3+ROW()/1000000,"")</f>
        <v/>
      </c>
    </row>
    <row r="4">
      <c r="A4" s="4" t="inlineStr">
        <is>
          <t>PK-102</t>
        </is>
      </c>
      <c r="B4" s="4" t="inlineStr">
        <is>
          <t>P-1421</t>
        </is>
      </c>
      <c r="C4" s="4" t="inlineStr">
        <is>
          <t>0555979711</t>
        </is>
      </c>
      <c r="D4" s="4" t="inlineStr">
        <is>
          <t>هيدرافيشل 5 جلسات</t>
        </is>
      </c>
      <c r="E4" s="5" t="n">
        <v>46193</v>
      </c>
      <c r="F4" s="14">
        <f>IF($A4="","",IFERROR(INDEX('الإعدادات'!$F$9:$F$38,MATCH($D4,'الإعدادات'!$E$9:$E$38,0)),""))</f>
        <v/>
      </c>
      <c r="G4" s="8" t="n">
        <v>2750</v>
      </c>
      <c r="H4" s="8" t="n">
        <v>2750</v>
      </c>
      <c r="I4" s="14">
        <f>IF($A4="","",COUNTIFS('الجلسات'!$B$3:$B$1502,$A4))</f>
        <v/>
      </c>
      <c r="J4" s="14">
        <f>IF($A4="","",IFERROR($F4-$I4,""))</f>
        <v/>
      </c>
      <c r="K4" s="15">
        <f>IF($A4="","",IFERROR(ROUND($G4*$I4/$F4,2),0))</f>
        <v/>
      </c>
      <c r="L4" s="15">
        <f>IF($A4="","",$H4-$K4)</f>
        <v/>
      </c>
      <c r="M4" s="16">
        <f>IF($A4="","",IF($I4=0,"",SUMIFS('الجلسات'!$A$3:$A$1502,'الجلسات'!$B$3:$B$1502,$A4,'الجلسات'!$F$3:$F$1502,$I4)))</f>
        <v/>
      </c>
      <c r="N4" s="14">
        <f>IF($A4="","",'الإعدادات'!$B$6-IF($M4="",$E4,$M4))</f>
        <v/>
      </c>
      <c r="O4" s="4" t="n"/>
      <c r="P4" s="5" t="n"/>
      <c r="Q4" s="9">
        <f>IF($A4="","",IF($O4="ملغاة","ملغاة",IF(AND($O4="مجمدة",$P4&gt;'الإعدادات'!$B$6),"مجمدة",IF($J4&lt;=0,"مكتملة",IF($N4&gt;IFERROR(INDEX('الإعدادات'!$H$9:$H$38,MATCH($D4,'الإعدادات'!$E$9:$E$38,0)),21),"متوقفة","نشطة")))))</f>
        <v/>
      </c>
      <c r="R4" s="9">
        <f>IF($Q4="متوقفة",$L4+ROW()/1000000,"")</f>
        <v/>
      </c>
    </row>
    <row r="5">
      <c r="A5" s="4" t="inlineStr">
        <is>
          <t>PK-103</t>
        </is>
      </c>
      <c r="B5" s="4" t="inlineStr">
        <is>
          <t>P-1833</t>
        </is>
      </c>
      <c r="C5" s="4" t="inlineStr">
        <is>
          <t>0565075291</t>
        </is>
      </c>
      <c r="D5" s="4" t="inlineStr">
        <is>
          <t>متابعة تغذية 8 جلسات</t>
        </is>
      </c>
      <c r="E5" s="5" t="n">
        <v>46204</v>
      </c>
      <c r="F5" s="14">
        <f>IF($A5="","",IFERROR(INDEX('الإعدادات'!$F$9:$F$38,MATCH($D5,'الإعدادات'!$E$9:$E$38,0)),""))</f>
        <v/>
      </c>
      <c r="G5" s="8" t="n">
        <v>1600</v>
      </c>
      <c r="H5" s="8" t="n">
        <v>1600</v>
      </c>
      <c r="I5" s="14">
        <f>IF($A5="","",COUNTIFS('الجلسات'!$B$3:$B$1502,$A5))</f>
        <v/>
      </c>
      <c r="J5" s="14">
        <f>IF($A5="","",IFERROR($F5-$I5,""))</f>
        <v/>
      </c>
      <c r="K5" s="15">
        <f>IF($A5="","",IFERROR(ROUND($G5*$I5/$F5,2),0))</f>
        <v/>
      </c>
      <c r="L5" s="15">
        <f>IF($A5="","",$H5-$K5)</f>
        <v/>
      </c>
      <c r="M5" s="16">
        <f>IF($A5="","",IF($I5=0,"",SUMIFS('الجلسات'!$A$3:$A$1502,'الجلسات'!$B$3:$B$1502,$A5,'الجلسات'!$F$3:$F$1502,$I5)))</f>
        <v/>
      </c>
      <c r="N5" s="14">
        <f>IF($A5="","",'الإعدادات'!$B$6-IF($M5="",$E5,$M5))</f>
        <v/>
      </c>
      <c r="O5" s="4" t="inlineStr">
        <is>
          <t>مجمدة</t>
        </is>
      </c>
      <c r="P5" s="5" t="n">
        <v>46320</v>
      </c>
      <c r="Q5" s="9">
        <f>IF($A5="","",IF($O5="ملغاة","ملغاة",IF(AND($O5="مجمدة",$P5&gt;'الإعدادات'!$B$6),"مجمدة",IF($J5&lt;=0,"مكتملة",IF($N5&gt;IFERROR(INDEX('الإعدادات'!$H$9:$H$38,MATCH($D5,'الإعدادات'!$E$9:$E$38,0)),21),"متوقفة","نشطة")))))</f>
        <v/>
      </c>
      <c r="R5" s="9">
        <f>IF($Q5="متوقفة",$L5+ROW()/1000000,"")</f>
        <v/>
      </c>
    </row>
    <row r="6">
      <c r="A6" s="4" t="inlineStr">
        <is>
          <t>PK-104</t>
        </is>
      </c>
      <c r="B6" s="4" t="inlineStr">
        <is>
          <t>P-1608</t>
        </is>
      </c>
      <c r="C6" s="4" t="inlineStr">
        <is>
          <t>0512768426</t>
        </is>
      </c>
      <c r="D6" s="4" t="inlineStr">
        <is>
          <t>علاج طبيعي 10 جلسات</t>
        </is>
      </c>
      <c r="E6" s="5" t="n">
        <v>46272</v>
      </c>
      <c r="F6" s="14">
        <f>IF($A6="","",IFERROR(INDEX('الإعدادات'!$F$9:$F$38,MATCH($D6,'الإعدادات'!$E$9:$E$38,0)),""))</f>
        <v/>
      </c>
      <c r="G6" s="8" t="n">
        <v>2500</v>
      </c>
      <c r="H6" s="8" t="n">
        <v>2500</v>
      </c>
      <c r="I6" s="14">
        <f>IF($A6="","",COUNTIFS('الجلسات'!$B$3:$B$1502,$A6))</f>
        <v/>
      </c>
      <c r="J6" s="14">
        <f>IF($A6="","",IFERROR($F6-$I6,""))</f>
        <v/>
      </c>
      <c r="K6" s="15">
        <f>IF($A6="","",IFERROR(ROUND($G6*$I6/$F6,2),0))</f>
        <v/>
      </c>
      <c r="L6" s="15">
        <f>IF($A6="","",$H6-$K6)</f>
        <v/>
      </c>
      <c r="M6" s="16">
        <f>IF($A6="","",IF($I6=0,"",SUMIFS('الجلسات'!$A$3:$A$1502,'الجلسات'!$B$3:$B$1502,$A6,'الجلسات'!$F$3:$F$1502,$I6)))</f>
        <v/>
      </c>
      <c r="N6" s="14">
        <f>IF($A6="","",'الإعدادات'!$B$6-IF($M6="",$E6,$M6))</f>
        <v/>
      </c>
      <c r="O6" s="4" t="n"/>
      <c r="P6" s="5" t="n"/>
      <c r="Q6" s="9">
        <f>IF($A6="","",IF($O6="ملغاة","ملغاة",IF(AND($O6="مجمدة",$P6&gt;'الإعدادات'!$B$6),"مجمدة",IF($J6&lt;=0,"مكتملة",IF($N6&gt;IFERROR(INDEX('الإعدادات'!$H$9:$H$38,MATCH($D6,'الإعدادات'!$E$9:$E$38,0)),21),"متوقفة","نشطة")))))</f>
        <v/>
      </c>
      <c r="R6" s="9">
        <f>IF($Q6="متوقفة",$L6+ROW()/1000000,"")</f>
        <v/>
      </c>
    </row>
    <row r="7">
      <c r="A7" s="4" t="inlineStr">
        <is>
          <t>PK-105</t>
        </is>
      </c>
      <c r="B7" s="4" t="inlineStr">
        <is>
          <t>P-1338</t>
        </is>
      </c>
      <c r="C7" s="4" t="inlineStr">
        <is>
          <t>0507924402</t>
        </is>
      </c>
      <c r="D7" s="4" t="inlineStr">
        <is>
          <t>متابعة تغذية 8 جلسات</t>
        </is>
      </c>
      <c r="E7" s="5" t="n">
        <v>46209</v>
      </c>
      <c r="F7" s="14">
        <f>IF($A7="","",IFERROR(INDEX('الإعدادات'!$F$9:$F$38,MATCH($D7,'الإعدادات'!$E$9:$E$38,0)),""))</f>
        <v/>
      </c>
      <c r="G7" s="8" t="n">
        <v>1600</v>
      </c>
      <c r="H7" s="8" t="n">
        <v>1600</v>
      </c>
      <c r="I7" s="14">
        <f>IF($A7="","",COUNTIFS('الجلسات'!$B$3:$B$1502,$A7))</f>
        <v/>
      </c>
      <c r="J7" s="14">
        <f>IF($A7="","",IFERROR($F7-$I7,""))</f>
        <v/>
      </c>
      <c r="K7" s="15">
        <f>IF($A7="","",IFERROR(ROUND($G7*$I7/$F7,2),0))</f>
        <v/>
      </c>
      <c r="L7" s="15">
        <f>IF($A7="","",$H7-$K7)</f>
        <v/>
      </c>
      <c r="M7" s="16">
        <f>IF($A7="","",IF($I7=0,"",SUMIFS('الجلسات'!$A$3:$A$1502,'الجلسات'!$B$3:$B$1502,$A7,'الجلسات'!$F$3:$F$1502,$I7)))</f>
        <v/>
      </c>
      <c r="N7" s="14">
        <f>IF($A7="","",'الإعدادات'!$B$6-IF($M7="",$E7,$M7))</f>
        <v/>
      </c>
      <c r="O7" s="4" t="n"/>
      <c r="P7" s="5" t="n"/>
      <c r="Q7" s="9">
        <f>IF($A7="","",IF($O7="ملغاة","ملغاة",IF(AND($O7="مجمدة",$P7&gt;'الإعدادات'!$B$6),"مجمدة",IF($J7&lt;=0,"مكتملة",IF($N7&gt;IFERROR(INDEX('الإعدادات'!$H$9:$H$38,MATCH($D7,'الإعدادات'!$E$9:$E$38,0)),21),"متوقفة","نشطة")))))</f>
        <v/>
      </c>
      <c r="R7" s="9">
        <f>IF($Q7="متوقفة",$L7+ROW()/1000000,"")</f>
        <v/>
      </c>
    </row>
    <row r="8">
      <c r="A8" s="4" t="inlineStr">
        <is>
          <t>PK-106</t>
        </is>
      </c>
      <c r="B8" s="4" t="inlineStr">
        <is>
          <t>P-1567</t>
        </is>
      </c>
      <c r="C8" s="4" t="inlineStr">
        <is>
          <t>0586666176</t>
        </is>
      </c>
      <c r="D8" s="4" t="inlineStr">
        <is>
          <t>ليزر إزالة الشعر 6 جلسات</t>
        </is>
      </c>
      <c r="E8" s="5" t="n">
        <v>46221</v>
      </c>
      <c r="F8" s="14">
        <f>IF($A8="","",IFERROR(INDEX('الإعدادات'!$F$9:$F$38,MATCH($D8,'الإعدادات'!$E$9:$E$38,0)),""))</f>
        <v/>
      </c>
      <c r="G8" s="8" t="n">
        <v>3300</v>
      </c>
      <c r="H8" s="8" t="n">
        <v>2200</v>
      </c>
      <c r="I8" s="14">
        <f>IF($A8="","",COUNTIFS('الجلسات'!$B$3:$B$1502,$A8))</f>
        <v/>
      </c>
      <c r="J8" s="14">
        <f>IF($A8="","",IFERROR($F8-$I8,""))</f>
        <v/>
      </c>
      <c r="K8" s="15">
        <f>IF($A8="","",IFERROR(ROUND($G8*$I8/$F8,2),0))</f>
        <v/>
      </c>
      <c r="L8" s="15">
        <f>IF($A8="","",$H8-$K8)</f>
        <v/>
      </c>
      <c r="M8" s="16">
        <f>IF($A8="","",IF($I8=0,"",SUMIFS('الجلسات'!$A$3:$A$1502,'الجلسات'!$B$3:$B$1502,$A8,'الجلسات'!$F$3:$F$1502,$I8)))</f>
        <v/>
      </c>
      <c r="N8" s="14">
        <f>IF($A8="","",'الإعدادات'!$B$6-IF($M8="",$E8,$M8))</f>
        <v/>
      </c>
      <c r="O8" s="4" t="n"/>
      <c r="P8" s="5" t="n"/>
      <c r="Q8" s="9">
        <f>IF($A8="","",IF($O8="ملغاة","ملغاة",IF(AND($O8="مجمدة",$P8&gt;'الإعدادات'!$B$6),"مجمدة",IF($J8&lt;=0,"مكتملة",IF($N8&gt;IFERROR(INDEX('الإعدادات'!$H$9:$H$38,MATCH($D8,'الإعدادات'!$E$9:$E$38,0)),21),"متوقفة","نشطة")))))</f>
        <v/>
      </c>
      <c r="R8" s="9">
        <f>IF($Q8="متوقفة",$L8+ROW()/1000000,"")</f>
        <v/>
      </c>
    </row>
    <row r="9">
      <c r="A9" s="4" t="inlineStr">
        <is>
          <t>PK-107</t>
        </is>
      </c>
      <c r="B9" s="4" t="inlineStr">
        <is>
          <t>P-1203</t>
        </is>
      </c>
      <c r="C9" s="4" t="inlineStr">
        <is>
          <t>0559013962</t>
        </is>
      </c>
      <c r="D9" s="4" t="inlineStr">
        <is>
          <t>علاج طبيعي 10 جلسات</t>
        </is>
      </c>
      <c r="E9" s="5" t="n">
        <v>46182</v>
      </c>
      <c r="F9" s="14">
        <f>IF($A9="","",IFERROR(INDEX('الإعدادات'!$F$9:$F$38,MATCH($D9,'الإعدادات'!$E$9:$E$38,0)),""))</f>
        <v/>
      </c>
      <c r="G9" s="8" t="n">
        <v>2500</v>
      </c>
      <c r="H9" s="8" t="n">
        <v>2500</v>
      </c>
      <c r="I9" s="14">
        <f>IF($A9="","",COUNTIFS('الجلسات'!$B$3:$B$1502,$A9))</f>
        <v/>
      </c>
      <c r="J9" s="14">
        <f>IF($A9="","",IFERROR($F9-$I9,""))</f>
        <v/>
      </c>
      <c r="K9" s="15">
        <f>IF($A9="","",IFERROR(ROUND($G9*$I9/$F9,2),0))</f>
        <v/>
      </c>
      <c r="L9" s="15">
        <f>IF($A9="","",$H9-$K9)</f>
        <v/>
      </c>
      <c r="M9" s="16">
        <f>IF($A9="","",IF($I9=0,"",SUMIFS('الجلسات'!$A$3:$A$1502,'الجلسات'!$B$3:$B$1502,$A9,'الجلسات'!$F$3:$F$1502,$I9)))</f>
        <v/>
      </c>
      <c r="N9" s="14">
        <f>IF($A9="","",'الإعدادات'!$B$6-IF($M9="",$E9,$M9))</f>
        <v/>
      </c>
      <c r="O9" s="4" t="n"/>
      <c r="P9" s="5" t="n"/>
      <c r="Q9" s="9">
        <f>IF($A9="","",IF($O9="ملغاة","ملغاة",IF(AND($O9="مجمدة",$P9&gt;'الإعدادات'!$B$6),"مجمدة",IF($J9&lt;=0,"مكتملة",IF($N9&gt;IFERROR(INDEX('الإعدادات'!$H$9:$H$38,MATCH($D9,'الإعدادات'!$E$9:$E$38,0)),21),"متوقفة","نشطة")))))</f>
        <v/>
      </c>
      <c r="R9" s="9">
        <f>IF($Q9="متوقفة",$L9+ROW()/1000000,"")</f>
        <v/>
      </c>
    </row>
    <row r="10">
      <c r="A10" s="4" t="inlineStr">
        <is>
          <t>PK-108</t>
        </is>
      </c>
      <c r="B10" s="4" t="inlineStr">
        <is>
          <t>P-1591</t>
        </is>
      </c>
      <c r="C10" s="4" t="inlineStr">
        <is>
          <t>0574121547</t>
        </is>
      </c>
      <c r="D10" s="4" t="inlineStr">
        <is>
          <t>تقشير كيميائي 4 جلسات</t>
        </is>
      </c>
      <c r="E10" s="5" t="n">
        <v>46218</v>
      </c>
      <c r="F10" s="14">
        <f>IF($A10="","",IFERROR(INDEX('الإعدادات'!$F$9:$F$38,MATCH($D10,'الإعدادات'!$E$9:$E$38,0)),""))</f>
        <v/>
      </c>
      <c r="G10" s="8" t="n">
        <v>2400</v>
      </c>
      <c r="H10" s="8" t="n">
        <v>2400</v>
      </c>
      <c r="I10" s="14">
        <f>IF($A10="","",COUNTIFS('الجلسات'!$B$3:$B$1502,$A10))</f>
        <v/>
      </c>
      <c r="J10" s="14">
        <f>IF($A10="","",IFERROR($F10-$I10,""))</f>
        <v/>
      </c>
      <c r="K10" s="15">
        <f>IF($A10="","",IFERROR(ROUND($G10*$I10/$F10,2),0))</f>
        <v/>
      </c>
      <c r="L10" s="15">
        <f>IF($A10="","",$H10-$K10)</f>
        <v/>
      </c>
      <c r="M10" s="16">
        <f>IF($A10="","",IF($I10=0,"",SUMIFS('الجلسات'!$A$3:$A$1502,'الجلسات'!$B$3:$B$1502,$A10,'الجلسات'!$F$3:$F$1502,$I10)))</f>
        <v/>
      </c>
      <c r="N10" s="14">
        <f>IF($A10="","",'الإعدادات'!$B$6-IF($M10="",$E10,$M10))</f>
        <v/>
      </c>
      <c r="O10" s="4" t="n"/>
      <c r="P10" s="5" t="n"/>
      <c r="Q10" s="9">
        <f>IF($A10="","",IF($O10="ملغاة","ملغاة",IF(AND($O10="مجمدة",$P10&gt;'الإعدادات'!$B$6),"مجمدة",IF($J10&lt;=0,"مكتملة",IF($N10&gt;IFERROR(INDEX('الإعدادات'!$H$9:$H$38,MATCH($D10,'الإعدادات'!$E$9:$E$38,0)),21),"متوقفة","نشطة")))))</f>
        <v/>
      </c>
      <c r="R10" s="9">
        <f>IF($Q10="متوقفة",$L10+ROW()/1000000,"")</f>
        <v/>
      </c>
    </row>
    <row r="11">
      <c r="A11" s="4" t="inlineStr">
        <is>
          <t>PK-109</t>
        </is>
      </c>
      <c r="B11" s="4" t="inlineStr">
        <is>
          <t>P-1640</t>
        </is>
      </c>
      <c r="C11" s="4" t="inlineStr">
        <is>
          <t>0541485253</t>
        </is>
      </c>
      <c r="D11" s="4" t="inlineStr">
        <is>
          <t>هيدرافيشل 5 جلسات</t>
        </is>
      </c>
      <c r="E11" s="5" t="n">
        <v>46184</v>
      </c>
      <c r="F11" s="14">
        <f>IF($A11="","",IFERROR(INDEX('الإعدادات'!$F$9:$F$38,MATCH($D11,'الإعدادات'!$E$9:$E$38,0)),""))</f>
        <v/>
      </c>
      <c r="G11" s="8" t="n">
        <v>2750</v>
      </c>
      <c r="H11" s="8" t="n">
        <v>2750</v>
      </c>
      <c r="I11" s="14">
        <f>IF($A11="","",COUNTIFS('الجلسات'!$B$3:$B$1502,$A11))</f>
        <v/>
      </c>
      <c r="J11" s="14">
        <f>IF($A11="","",IFERROR($F11-$I11,""))</f>
        <v/>
      </c>
      <c r="K11" s="15">
        <f>IF($A11="","",IFERROR(ROUND($G11*$I11/$F11,2),0))</f>
        <v/>
      </c>
      <c r="L11" s="15">
        <f>IF($A11="","",$H11-$K11)</f>
        <v/>
      </c>
      <c r="M11" s="16">
        <f>IF($A11="","",IF($I11=0,"",SUMIFS('الجلسات'!$A$3:$A$1502,'الجلسات'!$B$3:$B$1502,$A11,'الجلسات'!$F$3:$F$1502,$I11)))</f>
        <v/>
      </c>
      <c r="N11" s="14">
        <f>IF($A11="","",'الإعدادات'!$B$6-IF($M11="",$E11,$M11))</f>
        <v/>
      </c>
      <c r="O11" s="4" t="n"/>
      <c r="P11" s="5" t="n"/>
      <c r="Q11" s="9">
        <f>IF($A11="","",IF($O11="ملغاة","ملغاة",IF(AND($O11="مجمدة",$P11&gt;'الإعدادات'!$B$6),"مجمدة",IF($J11&lt;=0,"مكتملة",IF($N11&gt;IFERROR(INDEX('الإعدادات'!$H$9:$H$38,MATCH($D11,'الإعدادات'!$E$9:$E$38,0)),21),"متوقفة","نشطة")))))</f>
        <v/>
      </c>
      <c r="R11" s="9">
        <f>IF($Q11="متوقفة",$L11+ROW()/1000000,"")</f>
        <v/>
      </c>
    </row>
    <row r="12">
      <c r="A12" s="4" t="inlineStr">
        <is>
          <t>PK-110</t>
        </is>
      </c>
      <c r="B12" s="4" t="inlineStr">
        <is>
          <t>P-1857</t>
        </is>
      </c>
      <c r="C12" s="4" t="inlineStr">
        <is>
          <t>0533875004</t>
        </is>
      </c>
      <c r="D12" s="4" t="inlineStr">
        <is>
          <t>تقشير كيميائي 4 جلسات</t>
        </is>
      </c>
      <c r="E12" s="5" t="n">
        <v>46273</v>
      </c>
      <c r="F12" s="14">
        <f>IF($A12="","",IFERROR(INDEX('الإعدادات'!$F$9:$F$38,MATCH($D12,'الإعدادات'!$E$9:$E$38,0)),""))</f>
        <v/>
      </c>
      <c r="G12" s="8" t="n">
        <v>2400</v>
      </c>
      <c r="H12" s="8" t="n">
        <v>1650</v>
      </c>
      <c r="I12" s="14">
        <f>IF($A12="","",COUNTIFS('الجلسات'!$B$3:$B$1502,$A12))</f>
        <v/>
      </c>
      <c r="J12" s="14">
        <f>IF($A12="","",IFERROR($F12-$I12,""))</f>
        <v/>
      </c>
      <c r="K12" s="15">
        <f>IF($A12="","",IFERROR(ROUND($G12*$I12/$F12,2),0))</f>
        <v/>
      </c>
      <c r="L12" s="15">
        <f>IF($A12="","",$H12-$K12)</f>
        <v/>
      </c>
      <c r="M12" s="16">
        <f>IF($A12="","",IF($I12=0,"",SUMIFS('الجلسات'!$A$3:$A$1502,'الجلسات'!$B$3:$B$1502,$A12,'الجلسات'!$F$3:$F$1502,$I12)))</f>
        <v/>
      </c>
      <c r="N12" s="14">
        <f>IF($A12="","",'الإعدادات'!$B$6-IF($M12="",$E12,$M12))</f>
        <v/>
      </c>
      <c r="O12" s="4" t="n"/>
      <c r="P12" s="5" t="n"/>
      <c r="Q12" s="9">
        <f>IF($A12="","",IF($O12="ملغاة","ملغاة",IF(AND($O12="مجمدة",$P12&gt;'الإعدادات'!$B$6),"مجمدة",IF($J12&lt;=0,"مكتملة",IF($N12&gt;IFERROR(INDEX('الإعدادات'!$H$9:$H$38,MATCH($D12,'الإعدادات'!$E$9:$E$38,0)),21),"متوقفة","نشطة")))))</f>
        <v/>
      </c>
      <c r="R12" s="9">
        <f>IF($Q12="متوقفة",$L12+ROW()/1000000,"")</f>
        <v/>
      </c>
    </row>
    <row r="13">
      <c r="A13" s="4" t="inlineStr">
        <is>
          <t>PK-111</t>
        </is>
      </c>
      <c r="B13" s="4" t="inlineStr">
        <is>
          <t>P-1332</t>
        </is>
      </c>
      <c r="C13" s="4" t="inlineStr">
        <is>
          <t>0573537990</t>
        </is>
      </c>
      <c r="D13" s="4" t="inlineStr">
        <is>
          <t>ليزر إزالة الشعر 6 جلسات</t>
        </is>
      </c>
      <c r="E13" s="5" t="n">
        <v>46198</v>
      </c>
      <c r="F13" s="14">
        <f>IF($A13="","",IFERROR(INDEX('الإعدادات'!$F$9:$F$38,MATCH($D13,'الإعدادات'!$E$9:$E$38,0)),""))</f>
        <v/>
      </c>
      <c r="G13" s="8" t="n">
        <v>3300</v>
      </c>
      <c r="H13" s="8" t="n">
        <v>3300</v>
      </c>
      <c r="I13" s="14">
        <f>IF($A13="","",COUNTIFS('الجلسات'!$B$3:$B$1502,$A13))</f>
        <v/>
      </c>
      <c r="J13" s="14">
        <f>IF($A13="","",IFERROR($F13-$I13,""))</f>
        <v/>
      </c>
      <c r="K13" s="15">
        <f>IF($A13="","",IFERROR(ROUND($G13*$I13/$F13,2),0))</f>
        <v/>
      </c>
      <c r="L13" s="15">
        <f>IF($A13="","",$H13-$K13)</f>
        <v/>
      </c>
      <c r="M13" s="16">
        <f>IF($A13="","",IF($I13=0,"",SUMIFS('الجلسات'!$A$3:$A$1502,'الجلسات'!$B$3:$B$1502,$A13,'الجلسات'!$F$3:$F$1502,$I13)))</f>
        <v/>
      </c>
      <c r="N13" s="14">
        <f>IF($A13="","",'الإعدادات'!$B$6-IF($M13="",$E13,$M13))</f>
        <v/>
      </c>
      <c r="O13" s="4" t="n"/>
      <c r="P13" s="5" t="n"/>
      <c r="Q13" s="9">
        <f>IF($A13="","",IF($O13="ملغاة","ملغاة",IF(AND($O13="مجمدة",$P13&gt;'الإعدادات'!$B$6),"مجمدة",IF($J13&lt;=0,"مكتملة",IF($N13&gt;IFERROR(INDEX('الإعدادات'!$H$9:$H$38,MATCH($D13,'الإعدادات'!$E$9:$E$38,0)),21),"متوقفة","نشطة")))))</f>
        <v/>
      </c>
      <c r="R13" s="9">
        <f>IF($Q13="متوقفة",$L13+ROW()/1000000,"")</f>
        <v/>
      </c>
    </row>
    <row r="14">
      <c r="A14" s="4" t="inlineStr">
        <is>
          <t>PK-112</t>
        </is>
      </c>
      <c r="B14" s="4" t="inlineStr">
        <is>
          <t>P-1751</t>
        </is>
      </c>
      <c r="C14" s="4" t="inlineStr">
        <is>
          <t>0551676122</t>
        </is>
      </c>
      <c r="D14" s="4" t="inlineStr">
        <is>
          <t>ليزر إزالة الشعر 6 جلسات</t>
        </is>
      </c>
      <c r="E14" s="5" t="n">
        <v>46196</v>
      </c>
      <c r="F14" s="14">
        <f>IF($A14="","",IFERROR(INDEX('الإعدادات'!$F$9:$F$38,MATCH($D14,'الإعدادات'!$E$9:$E$38,0)),""))</f>
        <v/>
      </c>
      <c r="G14" s="8" t="n">
        <v>3300</v>
      </c>
      <c r="H14" s="8" t="n">
        <v>3300</v>
      </c>
      <c r="I14" s="14">
        <f>IF($A14="","",COUNTIFS('الجلسات'!$B$3:$B$1502,$A14))</f>
        <v/>
      </c>
      <c r="J14" s="14">
        <f>IF($A14="","",IFERROR($F14-$I14,""))</f>
        <v/>
      </c>
      <c r="K14" s="15">
        <f>IF($A14="","",IFERROR(ROUND($G14*$I14/$F14,2),0))</f>
        <v/>
      </c>
      <c r="L14" s="15">
        <f>IF($A14="","",$H14-$K14)</f>
        <v/>
      </c>
      <c r="M14" s="16">
        <f>IF($A14="","",IF($I14=0,"",SUMIFS('الجلسات'!$A$3:$A$1502,'الجلسات'!$B$3:$B$1502,$A14,'الجلسات'!$F$3:$F$1502,$I14)))</f>
        <v/>
      </c>
      <c r="N14" s="14">
        <f>IF($A14="","",'الإعدادات'!$B$6-IF($M14="",$E14,$M14))</f>
        <v/>
      </c>
      <c r="O14" s="4" t="inlineStr">
        <is>
          <t>مجمدة</t>
        </is>
      </c>
      <c r="P14" s="5" t="n">
        <v>46309</v>
      </c>
      <c r="Q14" s="9">
        <f>IF($A14="","",IF($O14="ملغاة","ملغاة",IF(AND($O14="مجمدة",$P14&gt;'الإعدادات'!$B$6),"مجمدة",IF($J14&lt;=0,"مكتملة",IF($N14&gt;IFERROR(INDEX('الإعدادات'!$H$9:$H$38,MATCH($D14,'الإعدادات'!$E$9:$E$38,0)),21),"متوقفة","نشطة")))))</f>
        <v/>
      </c>
      <c r="R14" s="9">
        <f>IF($Q14="متوقفة",$L14+ROW()/1000000,"")</f>
        <v/>
      </c>
    </row>
    <row r="15">
      <c r="A15" s="4" t="inlineStr">
        <is>
          <t>PK-113</t>
        </is>
      </c>
      <c r="B15" s="4" t="inlineStr">
        <is>
          <t>P-1205</t>
        </is>
      </c>
      <c r="C15" s="4" t="inlineStr">
        <is>
          <t>0582633043</t>
        </is>
      </c>
      <c r="D15" s="4" t="inlineStr">
        <is>
          <t>علاج طبيعي 10 جلسات</t>
        </is>
      </c>
      <c r="E15" s="5" t="n">
        <v>46211</v>
      </c>
      <c r="F15" s="14">
        <f>IF($A15="","",IFERROR(INDEX('الإعدادات'!$F$9:$F$38,MATCH($D15,'الإعدادات'!$E$9:$E$38,0)),""))</f>
        <v/>
      </c>
      <c r="G15" s="8" t="n">
        <v>2500</v>
      </c>
      <c r="H15" s="8" t="n">
        <v>2250</v>
      </c>
      <c r="I15" s="14">
        <f>IF($A15="","",COUNTIFS('الجلسات'!$B$3:$B$1502,$A15))</f>
        <v/>
      </c>
      <c r="J15" s="14">
        <f>IF($A15="","",IFERROR($F15-$I15,""))</f>
        <v/>
      </c>
      <c r="K15" s="15">
        <f>IF($A15="","",IFERROR(ROUND($G15*$I15/$F15,2),0))</f>
        <v/>
      </c>
      <c r="L15" s="15">
        <f>IF($A15="","",$H15-$K15)</f>
        <v/>
      </c>
      <c r="M15" s="16">
        <f>IF($A15="","",IF($I15=0,"",SUMIFS('الجلسات'!$A$3:$A$1502,'الجلسات'!$B$3:$B$1502,$A15,'الجلسات'!$F$3:$F$1502,$I15)))</f>
        <v/>
      </c>
      <c r="N15" s="14">
        <f>IF($A15="","",'الإعدادات'!$B$6-IF($M15="",$E15,$M15))</f>
        <v/>
      </c>
      <c r="O15" s="4" t="n"/>
      <c r="P15" s="5" t="n"/>
      <c r="Q15" s="9">
        <f>IF($A15="","",IF($O15="ملغاة","ملغاة",IF(AND($O15="مجمدة",$P15&gt;'الإعدادات'!$B$6),"مجمدة",IF($J15&lt;=0,"مكتملة",IF($N15&gt;IFERROR(INDEX('الإعدادات'!$H$9:$H$38,MATCH($D15,'الإعدادات'!$E$9:$E$38,0)),21),"متوقفة","نشطة")))))</f>
        <v/>
      </c>
      <c r="R15" s="9">
        <f>IF($Q15="متوقفة",$L15+ROW()/1000000,"")</f>
        <v/>
      </c>
    </row>
    <row r="16">
      <c r="A16" s="4" t="inlineStr">
        <is>
          <t>PK-114</t>
        </is>
      </c>
      <c r="B16" s="4" t="inlineStr">
        <is>
          <t>P-1530</t>
        </is>
      </c>
      <c r="C16" s="4" t="inlineStr">
        <is>
          <t>0582828807</t>
        </is>
      </c>
      <c r="D16" s="4" t="inlineStr">
        <is>
          <t>علاج طبيعي 10 جلسات</t>
        </is>
      </c>
      <c r="E16" s="5" t="n">
        <v>46204</v>
      </c>
      <c r="F16" s="14">
        <f>IF($A16="","",IFERROR(INDEX('الإعدادات'!$F$9:$F$38,MATCH($D16,'الإعدادات'!$E$9:$E$38,0)),""))</f>
        <v/>
      </c>
      <c r="G16" s="8" t="n">
        <v>2500</v>
      </c>
      <c r="H16" s="8" t="n">
        <v>2500</v>
      </c>
      <c r="I16" s="14">
        <f>IF($A16="","",COUNTIFS('الجلسات'!$B$3:$B$1502,$A16))</f>
        <v/>
      </c>
      <c r="J16" s="14">
        <f>IF($A16="","",IFERROR($F16-$I16,""))</f>
        <v/>
      </c>
      <c r="K16" s="15">
        <f>IF($A16="","",IFERROR(ROUND($G16*$I16/$F16,2),0))</f>
        <v/>
      </c>
      <c r="L16" s="15">
        <f>IF($A16="","",$H16-$K16)</f>
        <v/>
      </c>
      <c r="M16" s="16">
        <f>IF($A16="","",IF($I16=0,"",SUMIFS('الجلسات'!$A$3:$A$1502,'الجلسات'!$B$3:$B$1502,$A16,'الجلسات'!$F$3:$F$1502,$I16)))</f>
        <v/>
      </c>
      <c r="N16" s="14">
        <f>IF($A16="","",'الإعدادات'!$B$6-IF($M16="",$E16,$M16))</f>
        <v/>
      </c>
      <c r="O16" s="4" t="n"/>
      <c r="P16" s="5" t="n"/>
      <c r="Q16" s="9">
        <f>IF($A16="","",IF($O16="ملغاة","ملغاة",IF(AND($O16="مجمدة",$P16&gt;'الإعدادات'!$B$6),"مجمدة",IF($J16&lt;=0,"مكتملة",IF($N16&gt;IFERROR(INDEX('الإعدادات'!$H$9:$H$38,MATCH($D16,'الإعدادات'!$E$9:$E$38,0)),21),"متوقفة","نشطة")))))</f>
        <v/>
      </c>
      <c r="R16" s="9">
        <f>IF($Q16="متوقفة",$L16+ROW()/1000000,"")</f>
        <v/>
      </c>
    </row>
    <row r="17">
      <c r="A17" s="4" t="inlineStr">
        <is>
          <t>PK-115</t>
        </is>
      </c>
      <c r="B17" s="4" t="inlineStr">
        <is>
          <t>P-1163</t>
        </is>
      </c>
      <c r="C17" s="4" t="inlineStr">
        <is>
          <t>0558887180</t>
        </is>
      </c>
      <c r="D17" s="4" t="inlineStr">
        <is>
          <t>هيدرافيشل 5 جلسات</t>
        </is>
      </c>
      <c r="E17" s="5" t="n">
        <v>46251</v>
      </c>
      <c r="F17" s="14">
        <f>IF($A17="","",IFERROR(INDEX('الإعدادات'!$F$9:$F$38,MATCH($D17,'الإعدادات'!$E$9:$E$38,0)),""))</f>
        <v/>
      </c>
      <c r="G17" s="8" t="n">
        <v>2750</v>
      </c>
      <c r="H17" s="8" t="n">
        <v>1800</v>
      </c>
      <c r="I17" s="14">
        <f>IF($A17="","",COUNTIFS('الجلسات'!$B$3:$B$1502,$A17))</f>
        <v/>
      </c>
      <c r="J17" s="14">
        <f>IF($A17="","",IFERROR($F17-$I17,""))</f>
        <v/>
      </c>
      <c r="K17" s="15">
        <f>IF($A17="","",IFERROR(ROUND($G17*$I17/$F17,2),0))</f>
        <v/>
      </c>
      <c r="L17" s="15">
        <f>IF($A17="","",$H17-$K17)</f>
        <v/>
      </c>
      <c r="M17" s="16">
        <f>IF($A17="","",IF($I17=0,"",SUMIFS('الجلسات'!$A$3:$A$1502,'الجلسات'!$B$3:$B$1502,$A17,'الجلسات'!$F$3:$F$1502,$I17)))</f>
        <v/>
      </c>
      <c r="N17" s="14">
        <f>IF($A17="","",'الإعدادات'!$B$6-IF($M17="",$E17,$M17))</f>
        <v/>
      </c>
      <c r="O17" s="4" t="n"/>
      <c r="P17" s="5" t="n"/>
      <c r="Q17" s="9">
        <f>IF($A17="","",IF($O17="ملغاة","ملغاة",IF(AND($O17="مجمدة",$P17&gt;'الإعدادات'!$B$6),"مجمدة",IF($J17&lt;=0,"مكتملة",IF($N17&gt;IFERROR(INDEX('الإعدادات'!$H$9:$H$38,MATCH($D17,'الإعدادات'!$E$9:$E$38,0)),21),"متوقفة","نشطة")))))</f>
        <v/>
      </c>
      <c r="R17" s="9">
        <f>IF($Q17="متوقفة",$L17+ROW()/1000000,"")</f>
        <v/>
      </c>
    </row>
    <row r="18">
      <c r="A18" s="4" t="inlineStr">
        <is>
          <t>PK-116</t>
        </is>
      </c>
      <c r="B18" s="4" t="inlineStr">
        <is>
          <t>P-1624</t>
        </is>
      </c>
      <c r="C18" s="4" t="inlineStr">
        <is>
          <t>0534788783</t>
        </is>
      </c>
      <c r="D18" s="4" t="inlineStr">
        <is>
          <t>علاج طبيعي 10 جلسات</t>
        </is>
      </c>
      <c r="E18" s="5" t="n">
        <v>46209</v>
      </c>
      <c r="F18" s="14">
        <f>IF($A18="","",IFERROR(INDEX('الإعدادات'!$F$9:$F$38,MATCH($D18,'الإعدادات'!$E$9:$E$38,0)),""))</f>
        <v/>
      </c>
      <c r="G18" s="8" t="n">
        <v>2500</v>
      </c>
      <c r="H18" s="8" t="n">
        <v>2500</v>
      </c>
      <c r="I18" s="14">
        <f>IF($A18="","",COUNTIFS('الجلسات'!$B$3:$B$1502,$A18))</f>
        <v/>
      </c>
      <c r="J18" s="14">
        <f>IF($A18="","",IFERROR($F18-$I18,""))</f>
        <v/>
      </c>
      <c r="K18" s="15">
        <f>IF($A18="","",IFERROR(ROUND($G18*$I18/$F18,2),0))</f>
        <v/>
      </c>
      <c r="L18" s="15">
        <f>IF($A18="","",$H18-$K18)</f>
        <v/>
      </c>
      <c r="M18" s="16">
        <f>IF($A18="","",IF($I18=0,"",SUMIFS('الجلسات'!$A$3:$A$1502,'الجلسات'!$B$3:$B$1502,$A18,'الجلسات'!$F$3:$F$1502,$I18)))</f>
        <v/>
      </c>
      <c r="N18" s="14">
        <f>IF($A18="","",'الإعدادات'!$B$6-IF($M18="",$E18,$M18))</f>
        <v/>
      </c>
      <c r="O18" s="4" t="n"/>
      <c r="P18" s="5" t="n"/>
      <c r="Q18" s="9">
        <f>IF($A18="","",IF($O18="ملغاة","ملغاة",IF(AND($O18="مجمدة",$P18&gt;'الإعدادات'!$B$6),"مجمدة",IF($J18&lt;=0,"مكتملة",IF($N18&gt;IFERROR(INDEX('الإعدادات'!$H$9:$H$38,MATCH($D18,'الإعدادات'!$E$9:$E$38,0)),21),"متوقفة","نشطة")))))</f>
        <v/>
      </c>
      <c r="R18" s="9">
        <f>IF($Q18="متوقفة",$L18+ROW()/1000000,"")</f>
        <v/>
      </c>
    </row>
    <row r="19">
      <c r="A19" s="4" t="inlineStr">
        <is>
          <t>PK-117</t>
        </is>
      </c>
      <c r="B19" s="4" t="inlineStr">
        <is>
          <t>P-1224</t>
        </is>
      </c>
      <c r="C19" s="4" t="inlineStr">
        <is>
          <t>0567513613</t>
        </is>
      </c>
      <c r="D19" s="4" t="inlineStr">
        <is>
          <t>تقشير كيميائي 4 جلسات</t>
        </is>
      </c>
      <c r="E19" s="5" t="n">
        <v>46286</v>
      </c>
      <c r="F19" s="14">
        <f>IF($A19="","",IFERROR(INDEX('الإعدادات'!$F$9:$F$38,MATCH($D19,'الإعدادات'!$E$9:$E$38,0)),""))</f>
        <v/>
      </c>
      <c r="G19" s="8" t="n">
        <v>2400</v>
      </c>
      <c r="H19" s="8" t="n">
        <v>2400</v>
      </c>
      <c r="I19" s="14">
        <f>IF($A19="","",COUNTIFS('الجلسات'!$B$3:$B$1502,$A19))</f>
        <v/>
      </c>
      <c r="J19" s="14">
        <f>IF($A19="","",IFERROR($F19-$I19,""))</f>
        <v/>
      </c>
      <c r="K19" s="15">
        <f>IF($A19="","",IFERROR(ROUND($G19*$I19/$F19,2),0))</f>
        <v/>
      </c>
      <c r="L19" s="15">
        <f>IF($A19="","",$H19-$K19)</f>
        <v/>
      </c>
      <c r="M19" s="16">
        <f>IF($A19="","",IF($I19=0,"",SUMIFS('الجلسات'!$A$3:$A$1502,'الجلسات'!$B$3:$B$1502,$A19,'الجلسات'!$F$3:$F$1502,$I19)))</f>
        <v/>
      </c>
      <c r="N19" s="14">
        <f>IF($A19="","",'الإعدادات'!$B$6-IF($M19="",$E19,$M19))</f>
        <v/>
      </c>
      <c r="O19" s="4" t="n"/>
      <c r="P19" s="5" t="n"/>
      <c r="Q19" s="9">
        <f>IF($A19="","",IF($O19="ملغاة","ملغاة",IF(AND($O19="مجمدة",$P19&gt;'الإعدادات'!$B$6),"مجمدة",IF($J19&lt;=0,"مكتملة",IF($N19&gt;IFERROR(INDEX('الإعدادات'!$H$9:$H$38,MATCH($D19,'الإعدادات'!$E$9:$E$38,0)),21),"متوقفة","نشطة")))))</f>
        <v/>
      </c>
      <c r="R19" s="9">
        <f>IF($Q19="متوقفة",$L19+ROW()/1000000,"")</f>
        <v/>
      </c>
    </row>
    <row r="20">
      <c r="A20" s="4" t="inlineStr">
        <is>
          <t>PK-118</t>
        </is>
      </c>
      <c r="B20" s="4" t="inlineStr">
        <is>
          <t>P-1240</t>
        </is>
      </c>
      <c r="C20" s="4" t="inlineStr">
        <is>
          <t>0573167232</t>
        </is>
      </c>
      <c r="D20" s="4" t="inlineStr">
        <is>
          <t>تقشير كيميائي 4 جلسات</t>
        </is>
      </c>
      <c r="E20" s="5" t="n">
        <v>46274</v>
      </c>
      <c r="F20" s="14">
        <f>IF($A20="","",IFERROR(INDEX('الإعدادات'!$F$9:$F$38,MATCH($D20,'الإعدادات'!$E$9:$E$38,0)),""))</f>
        <v/>
      </c>
      <c r="G20" s="8" t="n">
        <v>2400</v>
      </c>
      <c r="H20" s="8" t="n">
        <v>1450</v>
      </c>
      <c r="I20" s="14">
        <f>IF($A20="","",COUNTIFS('الجلسات'!$B$3:$B$1502,$A20))</f>
        <v/>
      </c>
      <c r="J20" s="14">
        <f>IF($A20="","",IFERROR($F20-$I20,""))</f>
        <v/>
      </c>
      <c r="K20" s="15">
        <f>IF($A20="","",IFERROR(ROUND($G20*$I20/$F20,2),0))</f>
        <v/>
      </c>
      <c r="L20" s="15">
        <f>IF($A20="","",$H20-$K20)</f>
        <v/>
      </c>
      <c r="M20" s="16">
        <f>IF($A20="","",IF($I20=0,"",SUMIFS('الجلسات'!$A$3:$A$1502,'الجلسات'!$B$3:$B$1502,$A20,'الجلسات'!$F$3:$F$1502,$I20)))</f>
        <v/>
      </c>
      <c r="N20" s="14">
        <f>IF($A20="","",'الإعدادات'!$B$6-IF($M20="",$E20,$M20))</f>
        <v/>
      </c>
      <c r="O20" s="4" t="n"/>
      <c r="P20" s="5" t="n"/>
      <c r="Q20" s="9">
        <f>IF($A20="","",IF($O20="ملغاة","ملغاة",IF(AND($O20="مجمدة",$P20&gt;'الإعدادات'!$B$6),"مجمدة",IF($J20&lt;=0,"مكتملة",IF($N20&gt;IFERROR(INDEX('الإعدادات'!$H$9:$H$38,MATCH($D20,'الإعدادات'!$E$9:$E$38,0)),21),"متوقفة","نشطة")))))</f>
        <v/>
      </c>
      <c r="R20" s="9">
        <f>IF($Q20="متوقفة",$L20+ROW()/1000000,"")</f>
        <v/>
      </c>
    </row>
    <row r="21">
      <c r="A21" s="4" t="inlineStr">
        <is>
          <t>PK-119</t>
        </is>
      </c>
      <c r="B21" s="4" t="inlineStr">
        <is>
          <t>P-1839</t>
        </is>
      </c>
      <c r="C21" s="4" t="inlineStr">
        <is>
          <t>0550587706</t>
        </is>
      </c>
      <c r="D21" s="4" t="inlineStr">
        <is>
          <t>هيدرافيشل 5 جلسات</t>
        </is>
      </c>
      <c r="E21" s="5" t="n">
        <v>46239</v>
      </c>
      <c r="F21" s="14">
        <f>IF($A21="","",IFERROR(INDEX('الإعدادات'!$F$9:$F$38,MATCH($D21,'الإعدادات'!$E$9:$E$38,0)),""))</f>
        <v/>
      </c>
      <c r="G21" s="8" t="n">
        <v>2750</v>
      </c>
      <c r="H21" s="8" t="n">
        <v>2750</v>
      </c>
      <c r="I21" s="14">
        <f>IF($A21="","",COUNTIFS('الجلسات'!$B$3:$B$1502,$A21))</f>
        <v/>
      </c>
      <c r="J21" s="14">
        <f>IF($A21="","",IFERROR($F21-$I21,""))</f>
        <v/>
      </c>
      <c r="K21" s="15">
        <f>IF($A21="","",IFERROR(ROUND($G21*$I21/$F21,2),0))</f>
        <v/>
      </c>
      <c r="L21" s="15">
        <f>IF($A21="","",$H21-$K21)</f>
        <v/>
      </c>
      <c r="M21" s="16">
        <f>IF($A21="","",IF($I21=0,"",SUMIFS('الجلسات'!$A$3:$A$1502,'الجلسات'!$B$3:$B$1502,$A21,'الجلسات'!$F$3:$F$1502,$I21)))</f>
        <v/>
      </c>
      <c r="N21" s="14">
        <f>IF($A21="","",'الإعدادات'!$B$6-IF($M21="",$E21,$M21))</f>
        <v/>
      </c>
      <c r="O21" s="4" t="n"/>
      <c r="P21" s="5" t="n"/>
      <c r="Q21" s="9">
        <f>IF($A21="","",IF($O21="ملغاة","ملغاة",IF(AND($O21="مجمدة",$P21&gt;'الإعدادات'!$B$6),"مجمدة",IF($J21&lt;=0,"مكتملة",IF($N21&gt;IFERROR(INDEX('الإعدادات'!$H$9:$H$38,MATCH($D21,'الإعدادات'!$E$9:$E$38,0)),21),"متوقفة","نشطة")))))</f>
        <v/>
      </c>
      <c r="R21" s="9">
        <f>IF($Q21="متوقفة",$L21+ROW()/1000000,"")</f>
        <v/>
      </c>
    </row>
    <row r="22">
      <c r="A22" s="4" t="inlineStr">
        <is>
          <t>PK-120</t>
        </is>
      </c>
      <c r="B22" s="4" t="inlineStr">
        <is>
          <t>P-1371</t>
        </is>
      </c>
      <c r="C22" s="4" t="inlineStr">
        <is>
          <t>0540242646</t>
        </is>
      </c>
      <c r="D22" s="4" t="inlineStr">
        <is>
          <t>ليزر إزالة الشعر 6 جلسات</t>
        </is>
      </c>
      <c r="E22" s="5" t="n">
        <v>46253</v>
      </c>
      <c r="F22" s="14">
        <f>IF($A22="","",IFERROR(INDEX('الإعدادات'!$F$9:$F$38,MATCH($D22,'الإعدادات'!$E$9:$E$38,0)),""))</f>
        <v/>
      </c>
      <c r="G22" s="8" t="n">
        <v>3300</v>
      </c>
      <c r="H22" s="8" t="n">
        <v>1650</v>
      </c>
      <c r="I22" s="14">
        <f>IF($A22="","",COUNTIFS('الجلسات'!$B$3:$B$1502,$A22))</f>
        <v/>
      </c>
      <c r="J22" s="14">
        <f>IF($A22="","",IFERROR($F22-$I22,""))</f>
        <v/>
      </c>
      <c r="K22" s="15">
        <f>IF($A22="","",IFERROR(ROUND($G22*$I22/$F22,2),0))</f>
        <v/>
      </c>
      <c r="L22" s="15">
        <f>IF($A22="","",$H22-$K22)</f>
        <v/>
      </c>
      <c r="M22" s="16">
        <f>IF($A22="","",IF($I22=0,"",SUMIFS('الجلسات'!$A$3:$A$1502,'الجلسات'!$B$3:$B$1502,$A22,'الجلسات'!$F$3:$F$1502,$I22)))</f>
        <v/>
      </c>
      <c r="N22" s="14">
        <f>IF($A22="","",'الإعدادات'!$B$6-IF($M22="",$E22,$M22))</f>
        <v/>
      </c>
      <c r="O22" s="4" t="n"/>
      <c r="P22" s="5" t="n"/>
      <c r="Q22" s="9">
        <f>IF($A22="","",IF($O22="ملغاة","ملغاة",IF(AND($O22="مجمدة",$P22&gt;'الإعدادات'!$B$6),"مجمدة",IF($J22&lt;=0,"مكتملة",IF($N22&gt;IFERROR(INDEX('الإعدادات'!$H$9:$H$38,MATCH($D22,'الإعدادات'!$E$9:$E$38,0)),21),"متوقفة","نشطة")))))</f>
        <v/>
      </c>
      <c r="R22" s="9">
        <f>IF($Q22="متوقفة",$L22+ROW()/1000000,"")</f>
        <v/>
      </c>
    </row>
    <row r="23">
      <c r="A23" s="4" t="inlineStr">
        <is>
          <t>PK-121</t>
        </is>
      </c>
      <c r="B23" s="4" t="inlineStr">
        <is>
          <t>P-1804</t>
        </is>
      </c>
      <c r="C23" s="4" t="inlineStr">
        <is>
          <t>0526140141</t>
        </is>
      </c>
      <c r="D23" s="4" t="inlineStr">
        <is>
          <t>علاج طبيعي 10 جلسات</t>
        </is>
      </c>
      <c r="E23" s="5" t="n">
        <v>46291</v>
      </c>
      <c r="F23" s="14">
        <f>IF($A23="","",IFERROR(INDEX('الإعدادات'!$F$9:$F$38,MATCH($D23,'الإعدادات'!$E$9:$E$38,0)),""))</f>
        <v/>
      </c>
      <c r="G23" s="8" t="n">
        <v>2500</v>
      </c>
      <c r="H23" s="8" t="n">
        <v>2500</v>
      </c>
      <c r="I23" s="14">
        <f>IF($A23="","",COUNTIFS('الجلسات'!$B$3:$B$1502,$A23))</f>
        <v/>
      </c>
      <c r="J23" s="14">
        <f>IF($A23="","",IFERROR($F23-$I23,""))</f>
        <v/>
      </c>
      <c r="K23" s="15">
        <f>IF($A23="","",IFERROR(ROUND($G23*$I23/$F23,2),0))</f>
        <v/>
      </c>
      <c r="L23" s="15">
        <f>IF($A23="","",$H23-$K23)</f>
        <v/>
      </c>
      <c r="M23" s="16">
        <f>IF($A23="","",IF($I23=0,"",SUMIFS('الجلسات'!$A$3:$A$1502,'الجلسات'!$B$3:$B$1502,$A23,'الجلسات'!$F$3:$F$1502,$I23)))</f>
        <v/>
      </c>
      <c r="N23" s="14">
        <f>IF($A23="","",'الإعدادات'!$B$6-IF($M23="",$E23,$M23))</f>
        <v/>
      </c>
      <c r="O23" s="4" t="n"/>
      <c r="P23" s="5" t="n"/>
      <c r="Q23" s="9">
        <f>IF($A23="","",IF($O23="ملغاة","ملغاة",IF(AND($O23="مجمدة",$P23&gt;'الإعدادات'!$B$6),"مجمدة",IF($J23&lt;=0,"مكتملة",IF($N23&gt;IFERROR(INDEX('الإعدادات'!$H$9:$H$38,MATCH($D23,'الإعدادات'!$E$9:$E$38,0)),21),"متوقفة","نشطة")))))</f>
        <v/>
      </c>
      <c r="R23" s="9">
        <f>IF($Q23="متوقفة",$L23+ROW()/1000000,"")</f>
        <v/>
      </c>
    </row>
    <row r="24">
      <c r="A24" s="4" t="inlineStr">
        <is>
          <t>PK-122</t>
        </is>
      </c>
      <c r="B24" s="4" t="inlineStr">
        <is>
          <t>P-1666</t>
        </is>
      </c>
      <c r="C24" s="4" t="inlineStr">
        <is>
          <t>0564920831</t>
        </is>
      </c>
      <c r="D24" s="4" t="inlineStr">
        <is>
          <t>تقشير كيميائي 4 جلسات</t>
        </is>
      </c>
      <c r="E24" s="5" t="n">
        <v>46202</v>
      </c>
      <c r="F24" s="14">
        <f>IF($A24="","",IFERROR(INDEX('الإعدادات'!$F$9:$F$38,MATCH($D24,'الإعدادات'!$E$9:$E$38,0)),""))</f>
        <v/>
      </c>
      <c r="G24" s="8" t="n">
        <v>2400</v>
      </c>
      <c r="H24" s="8" t="n">
        <v>2400</v>
      </c>
      <c r="I24" s="14">
        <f>IF($A24="","",COUNTIFS('الجلسات'!$B$3:$B$1502,$A24))</f>
        <v/>
      </c>
      <c r="J24" s="14">
        <f>IF($A24="","",IFERROR($F24-$I24,""))</f>
        <v/>
      </c>
      <c r="K24" s="15">
        <f>IF($A24="","",IFERROR(ROUND($G24*$I24/$F24,2),0))</f>
        <v/>
      </c>
      <c r="L24" s="15">
        <f>IF($A24="","",$H24-$K24)</f>
        <v/>
      </c>
      <c r="M24" s="16">
        <f>IF($A24="","",IF($I24=0,"",SUMIFS('الجلسات'!$A$3:$A$1502,'الجلسات'!$B$3:$B$1502,$A24,'الجلسات'!$F$3:$F$1502,$I24)))</f>
        <v/>
      </c>
      <c r="N24" s="14">
        <f>IF($A24="","",'الإعدادات'!$B$6-IF($M24="",$E24,$M24))</f>
        <v/>
      </c>
      <c r="O24" s="4" t="n"/>
      <c r="P24" s="5" t="n"/>
      <c r="Q24" s="9">
        <f>IF($A24="","",IF($O24="ملغاة","ملغاة",IF(AND($O24="مجمدة",$P24&gt;'الإعدادات'!$B$6),"مجمدة",IF($J24&lt;=0,"مكتملة",IF($N24&gt;IFERROR(INDEX('الإعدادات'!$H$9:$H$38,MATCH($D24,'الإعدادات'!$E$9:$E$38,0)),21),"متوقفة","نشطة")))))</f>
        <v/>
      </c>
      <c r="R24" s="9">
        <f>IF($Q24="متوقفة",$L24+ROW()/1000000,"")</f>
        <v/>
      </c>
    </row>
    <row r="25">
      <c r="A25" s="4" t="inlineStr">
        <is>
          <t>PK-123</t>
        </is>
      </c>
      <c r="B25" s="4" t="inlineStr">
        <is>
          <t>P-1788</t>
        </is>
      </c>
      <c r="C25" s="4" t="inlineStr">
        <is>
          <t>0524504000</t>
        </is>
      </c>
      <c r="D25" s="4" t="inlineStr">
        <is>
          <t>متابعة تغذية 8 جلسات</t>
        </is>
      </c>
      <c r="E25" s="5" t="n">
        <v>46207</v>
      </c>
      <c r="F25" s="14">
        <f>IF($A25="","",IFERROR(INDEX('الإعدادات'!$F$9:$F$38,MATCH($D25,'الإعدادات'!$E$9:$E$38,0)),""))</f>
        <v/>
      </c>
      <c r="G25" s="8" t="n">
        <v>1600</v>
      </c>
      <c r="H25" s="8" t="n">
        <v>1600</v>
      </c>
      <c r="I25" s="14">
        <f>IF($A25="","",COUNTIFS('الجلسات'!$B$3:$B$1502,$A25))</f>
        <v/>
      </c>
      <c r="J25" s="14">
        <f>IF($A25="","",IFERROR($F25-$I25,""))</f>
        <v/>
      </c>
      <c r="K25" s="15">
        <f>IF($A25="","",IFERROR(ROUND($G25*$I25/$F25,2),0))</f>
        <v/>
      </c>
      <c r="L25" s="15">
        <f>IF($A25="","",$H25-$K25)</f>
        <v/>
      </c>
      <c r="M25" s="16">
        <f>IF($A25="","",IF($I25=0,"",SUMIFS('الجلسات'!$A$3:$A$1502,'الجلسات'!$B$3:$B$1502,$A25,'الجلسات'!$F$3:$F$1502,$I25)))</f>
        <v/>
      </c>
      <c r="N25" s="14">
        <f>IF($A25="","",'الإعدادات'!$B$6-IF($M25="",$E25,$M25))</f>
        <v/>
      </c>
      <c r="O25" s="4" t="n"/>
      <c r="P25" s="5" t="n"/>
      <c r="Q25" s="9">
        <f>IF($A25="","",IF($O25="ملغاة","ملغاة",IF(AND($O25="مجمدة",$P25&gt;'الإعدادات'!$B$6),"مجمدة",IF($J25&lt;=0,"مكتملة",IF($N25&gt;IFERROR(INDEX('الإعدادات'!$H$9:$H$38,MATCH($D25,'الإعدادات'!$E$9:$E$38,0)),21),"متوقفة","نشطة")))))</f>
        <v/>
      </c>
      <c r="R25" s="9">
        <f>IF($Q25="متوقفة",$L25+ROW()/1000000,"")</f>
        <v/>
      </c>
    </row>
    <row r="26">
      <c r="A26" s="4" t="inlineStr">
        <is>
          <t>PK-124</t>
        </is>
      </c>
      <c r="B26" s="4" t="inlineStr">
        <is>
          <t>P-1772</t>
        </is>
      </c>
      <c r="C26" s="4" t="inlineStr">
        <is>
          <t>0578684335</t>
        </is>
      </c>
      <c r="D26" s="4" t="inlineStr">
        <is>
          <t>هيدرافيشل 5 جلسات</t>
        </is>
      </c>
      <c r="E26" s="5" t="n">
        <v>46244</v>
      </c>
      <c r="F26" s="14">
        <f>IF($A26="","",IFERROR(INDEX('الإعدادات'!$F$9:$F$38,MATCH($D26,'الإعدادات'!$E$9:$E$38,0)),""))</f>
        <v/>
      </c>
      <c r="G26" s="8" t="n">
        <v>2750</v>
      </c>
      <c r="H26" s="8" t="n">
        <v>2000</v>
      </c>
      <c r="I26" s="14">
        <f>IF($A26="","",COUNTIFS('الجلسات'!$B$3:$B$1502,$A26))</f>
        <v/>
      </c>
      <c r="J26" s="14">
        <f>IF($A26="","",IFERROR($F26-$I26,""))</f>
        <v/>
      </c>
      <c r="K26" s="15">
        <f>IF($A26="","",IFERROR(ROUND($G26*$I26/$F26,2),0))</f>
        <v/>
      </c>
      <c r="L26" s="15">
        <f>IF($A26="","",$H26-$K26)</f>
        <v/>
      </c>
      <c r="M26" s="16">
        <f>IF($A26="","",IF($I26=0,"",SUMIFS('الجلسات'!$A$3:$A$1502,'الجلسات'!$B$3:$B$1502,$A26,'الجلسات'!$F$3:$F$1502,$I26)))</f>
        <v/>
      </c>
      <c r="N26" s="14">
        <f>IF($A26="","",'الإعدادات'!$B$6-IF($M26="",$E26,$M26))</f>
        <v/>
      </c>
      <c r="O26" s="4" t="n"/>
      <c r="P26" s="5" t="n"/>
      <c r="Q26" s="9">
        <f>IF($A26="","",IF($O26="ملغاة","ملغاة",IF(AND($O26="مجمدة",$P26&gt;'الإعدادات'!$B$6),"مجمدة",IF($J26&lt;=0,"مكتملة",IF($N26&gt;IFERROR(INDEX('الإعدادات'!$H$9:$H$38,MATCH($D26,'الإعدادات'!$E$9:$E$38,0)),21),"متوقفة","نشطة")))))</f>
        <v/>
      </c>
      <c r="R26" s="9">
        <f>IF($Q26="متوقفة",$L26+ROW()/1000000,"")</f>
        <v/>
      </c>
    </row>
    <row r="27">
      <c r="A27" s="4" t="inlineStr">
        <is>
          <t>PK-125</t>
        </is>
      </c>
      <c r="B27" s="4" t="inlineStr">
        <is>
          <t>P-1114</t>
        </is>
      </c>
      <c r="C27" s="4" t="inlineStr">
        <is>
          <t>0514620168</t>
        </is>
      </c>
      <c r="D27" s="4" t="inlineStr">
        <is>
          <t>علاج طبيعي 10 جلسات</t>
        </is>
      </c>
      <c r="E27" s="5" t="n">
        <v>46286</v>
      </c>
      <c r="F27" s="14">
        <f>IF($A27="","",IFERROR(INDEX('الإعدادات'!$F$9:$F$38,MATCH($D27,'الإعدادات'!$E$9:$E$38,0)),""))</f>
        <v/>
      </c>
      <c r="G27" s="8" t="n">
        <v>2500</v>
      </c>
      <c r="H27" s="8" t="n">
        <v>950</v>
      </c>
      <c r="I27" s="14">
        <f>IF($A27="","",COUNTIFS('الجلسات'!$B$3:$B$1502,$A27))</f>
        <v/>
      </c>
      <c r="J27" s="14">
        <f>IF($A27="","",IFERROR($F27-$I27,""))</f>
        <v/>
      </c>
      <c r="K27" s="15">
        <f>IF($A27="","",IFERROR(ROUND($G27*$I27/$F27,2),0))</f>
        <v/>
      </c>
      <c r="L27" s="15">
        <f>IF($A27="","",$H27-$K27)</f>
        <v/>
      </c>
      <c r="M27" s="16">
        <f>IF($A27="","",IF($I27=0,"",SUMIFS('الجلسات'!$A$3:$A$1502,'الجلسات'!$B$3:$B$1502,$A27,'الجلسات'!$F$3:$F$1502,$I27)))</f>
        <v/>
      </c>
      <c r="N27" s="14">
        <f>IF($A27="","",'الإعدادات'!$B$6-IF($M27="",$E27,$M27))</f>
        <v/>
      </c>
      <c r="O27" s="4" t="n"/>
      <c r="P27" s="5" t="n"/>
      <c r="Q27" s="9">
        <f>IF($A27="","",IF($O27="ملغاة","ملغاة",IF(AND($O27="مجمدة",$P27&gt;'الإعدادات'!$B$6),"مجمدة",IF($J27&lt;=0,"مكتملة",IF($N27&gt;IFERROR(INDEX('الإعدادات'!$H$9:$H$38,MATCH($D27,'الإعدادات'!$E$9:$E$38,0)),21),"متوقفة","نشطة")))))</f>
        <v/>
      </c>
      <c r="R27" s="9">
        <f>IF($Q27="متوقفة",$L27+ROW()/1000000,"")</f>
        <v/>
      </c>
    </row>
    <row r="28">
      <c r="A28" s="4" t="inlineStr">
        <is>
          <t>PK-126</t>
        </is>
      </c>
      <c r="B28" s="4" t="inlineStr">
        <is>
          <t>P-1375</t>
        </is>
      </c>
      <c r="C28" s="4" t="inlineStr">
        <is>
          <t>0570455853</t>
        </is>
      </c>
      <c r="D28" s="4" t="inlineStr">
        <is>
          <t>تقشير كيميائي 4 جلسات</t>
        </is>
      </c>
      <c r="E28" s="5" t="n">
        <v>46210</v>
      </c>
      <c r="F28" s="14">
        <f>IF($A28="","",IFERROR(INDEX('الإعدادات'!$F$9:$F$38,MATCH($D28,'الإعدادات'!$E$9:$E$38,0)),""))</f>
        <v/>
      </c>
      <c r="G28" s="8" t="n">
        <v>2400</v>
      </c>
      <c r="H28" s="8" t="n">
        <v>2400</v>
      </c>
      <c r="I28" s="14">
        <f>IF($A28="","",COUNTIFS('الجلسات'!$B$3:$B$1502,$A28))</f>
        <v/>
      </c>
      <c r="J28" s="14">
        <f>IF($A28="","",IFERROR($F28-$I28,""))</f>
        <v/>
      </c>
      <c r="K28" s="15">
        <f>IF($A28="","",IFERROR(ROUND($G28*$I28/$F28,2),0))</f>
        <v/>
      </c>
      <c r="L28" s="15">
        <f>IF($A28="","",$H28-$K28)</f>
        <v/>
      </c>
      <c r="M28" s="16">
        <f>IF($A28="","",IF($I28=0,"",SUMIFS('الجلسات'!$A$3:$A$1502,'الجلسات'!$B$3:$B$1502,$A28,'الجلسات'!$F$3:$F$1502,$I28)))</f>
        <v/>
      </c>
      <c r="N28" s="14">
        <f>IF($A28="","",'الإعدادات'!$B$6-IF($M28="",$E28,$M28))</f>
        <v/>
      </c>
      <c r="O28" s="4" t="n"/>
      <c r="P28" s="5" t="n"/>
      <c r="Q28" s="9">
        <f>IF($A28="","",IF($O28="ملغاة","ملغاة",IF(AND($O28="مجمدة",$P28&gt;'الإعدادات'!$B$6),"مجمدة",IF($J28&lt;=0,"مكتملة",IF($N28&gt;IFERROR(INDEX('الإعدادات'!$H$9:$H$38,MATCH($D28,'الإعدادات'!$E$9:$E$38,0)),21),"متوقفة","نشطة")))))</f>
        <v/>
      </c>
      <c r="R28" s="9">
        <f>IF($Q28="متوقفة",$L28+ROW()/1000000,"")</f>
        <v/>
      </c>
    </row>
    <row r="29">
      <c r="A29" s="4" t="inlineStr">
        <is>
          <t>PK-127</t>
        </is>
      </c>
      <c r="B29" s="4" t="inlineStr">
        <is>
          <t>P-1490</t>
        </is>
      </c>
      <c r="C29" s="4" t="inlineStr">
        <is>
          <t>0517483380</t>
        </is>
      </c>
      <c r="D29" s="4" t="inlineStr">
        <is>
          <t>علاج طبيعي 10 جلسات</t>
        </is>
      </c>
      <c r="E29" s="5" t="n">
        <v>46286</v>
      </c>
      <c r="F29" s="14">
        <f>IF($A29="","",IFERROR(INDEX('الإعدادات'!$F$9:$F$38,MATCH($D29,'الإعدادات'!$E$9:$E$38,0)),""))</f>
        <v/>
      </c>
      <c r="G29" s="8" t="n">
        <v>2500</v>
      </c>
      <c r="H29" s="8" t="n">
        <v>2500</v>
      </c>
      <c r="I29" s="14">
        <f>IF($A29="","",COUNTIFS('الجلسات'!$B$3:$B$1502,$A29))</f>
        <v/>
      </c>
      <c r="J29" s="14">
        <f>IF($A29="","",IFERROR($F29-$I29,""))</f>
        <v/>
      </c>
      <c r="K29" s="15">
        <f>IF($A29="","",IFERROR(ROUND($G29*$I29/$F29,2),0))</f>
        <v/>
      </c>
      <c r="L29" s="15">
        <f>IF($A29="","",$H29-$K29)</f>
        <v/>
      </c>
      <c r="M29" s="16">
        <f>IF($A29="","",IF($I29=0,"",SUMIFS('الجلسات'!$A$3:$A$1502,'الجلسات'!$B$3:$B$1502,$A29,'الجلسات'!$F$3:$F$1502,$I29)))</f>
        <v/>
      </c>
      <c r="N29" s="14">
        <f>IF($A29="","",'الإعدادات'!$B$6-IF($M29="",$E29,$M29))</f>
        <v/>
      </c>
      <c r="O29" s="4" t="n"/>
      <c r="P29" s="5" t="n"/>
      <c r="Q29" s="9">
        <f>IF($A29="","",IF($O29="ملغاة","ملغاة",IF(AND($O29="مجمدة",$P29&gt;'الإعدادات'!$B$6),"مجمدة",IF($J29&lt;=0,"مكتملة",IF($N29&gt;IFERROR(INDEX('الإعدادات'!$H$9:$H$38,MATCH($D29,'الإعدادات'!$E$9:$E$38,0)),21),"متوقفة","نشطة")))))</f>
        <v/>
      </c>
      <c r="R29" s="9">
        <f>IF($Q29="متوقفة",$L29+ROW()/1000000,"")</f>
        <v/>
      </c>
    </row>
    <row r="30">
      <c r="A30" s="4" t="inlineStr">
        <is>
          <t>PK-128</t>
        </is>
      </c>
      <c r="B30" s="4" t="inlineStr">
        <is>
          <t>P-1123</t>
        </is>
      </c>
      <c r="C30" s="4" t="inlineStr">
        <is>
          <t>0544319829</t>
        </is>
      </c>
      <c r="D30" s="4" t="inlineStr">
        <is>
          <t>علاج طبيعي 10 جلسات</t>
        </is>
      </c>
      <c r="E30" s="5" t="n">
        <v>46278</v>
      </c>
      <c r="F30" s="14">
        <f>IF($A30="","",IFERROR(INDEX('الإعدادات'!$F$9:$F$38,MATCH($D30,'الإعدادات'!$E$9:$E$38,0)),""))</f>
        <v/>
      </c>
      <c r="G30" s="8" t="n">
        <v>2500</v>
      </c>
      <c r="H30" s="8" t="n">
        <v>2500</v>
      </c>
      <c r="I30" s="14">
        <f>IF($A30="","",COUNTIFS('الجلسات'!$B$3:$B$1502,$A30))</f>
        <v/>
      </c>
      <c r="J30" s="14">
        <f>IF($A30="","",IFERROR($F30-$I30,""))</f>
        <v/>
      </c>
      <c r="K30" s="15">
        <f>IF($A30="","",IFERROR(ROUND($G30*$I30/$F30,2),0))</f>
        <v/>
      </c>
      <c r="L30" s="15">
        <f>IF($A30="","",$H30-$K30)</f>
        <v/>
      </c>
      <c r="M30" s="16">
        <f>IF($A30="","",IF($I30=0,"",SUMIFS('الجلسات'!$A$3:$A$1502,'الجلسات'!$B$3:$B$1502,$A30,'الجلسات'!$F$3:$F$1502,$I30)))</f>
        <v/>
      </c>
      <c r="N30" s="14">
        <f>IF($A30="","",'الإعدادات'!$B$6-IF($M30="",$E30,$M30))</f>
        <v/>
      </c>
      <c r="O30" s="4" t="n"/>
      <c r="P30" s="5" t="n"/>
      <c r="Q30" s="9">
        <f>IF($A30="","",IF($O30="ملغاة","ملغاة",IF(AND($O30="مجمدة",$P30&gt;'الإعدادات'!$B$6),"مجمدة",IF($J30&lt;=0,"مكتملة",IF($N30&gt;IFERROR(INDEX('الإعدادات'!$H$9:$H$38,MATCH($D30,'الإعدادات'!$E$9:$E$38,0)),21),"متوقفة","نشطة")))))</f>
        <v/>
      </c>
      <c r="R30" s="9">
        <f>IF($Q30="متوقفة",$L30+ROW()/1000000,"")</f>
        <v/>
      </c>
    </row>
    <row r="31">
      <c r="A31" s="4" t="inlineStr">
        <is>
          <t>PK-129</t>
        </is>
      </c>
      <c r="B31" s="4" t="inlineStr">
        <is>
          <t>P-1832</t>
        </is>
      </c>
      <c r="C31" s="4" t="inlineStr">
        <is>
          <t>0586828890</t>
        </is>
      </c>
      <c r="D31" s="4" t="inlineStr">
        <is>
          <t>ليزر إزالة الشعر 6 جلسات</t>
        </is>
      </c>
      <c r="E31" s="5" t="n">
        <v>46215</v>
      </c>
      <c r="F31" s="14">
        <f>IF($A31="","",IFERROR(INDEX('الإعدادات'!$F$9:$F$38,MATCH($D31,'الإعدادات'!$E$9:$E$38,0)),""))</f>
        <v/>
      </c>
      <c r="G31" s="8" t="n">
        <v>3300</v>
      </c>
      <c r="H31" s="8" t="n">
        <v>1950</v>
      </c>
      <c r="I31" s="14">
        <f>IF($A31="","",COUNTIFS('الجلسات'!$B$3:$B$1502,$A31))</f>
        <v/>
      </c>
      <c r="J31" s="14">
        <f>IF($A31="","",IFERROR($F31-$I31,""))</f>
        <v/>
      </c>
      <c r="K31" s="15">
        <f>IF($A31="","",IFERROR(ROUND($G31*$I31/$F31,2),0))</f>
        <v/>
      </c>
      <c r="L31" s="15">
        <f>IF($A31="","",$H31-$K31)</f>
        <v/>
      </c>
      <c r="M31" s="16">
        <f>IF($A31="","",IF($I31=0,"",SUMIFS('الجلسات'!$A$3:$A$1502,'الجلسات'!$B$3:$B$1502,$A31,'الجلسات'!$F$3:$F$1502,$I31)))</f>
        <v/>
      </c>
      <c r="N31" s="14">
        <f>IF($A31="","",'الإعدادات'!$B$6-IF($M31="",$E31,$M31))</f>
        <v/>
      </c>
      <c r="O31" s="4" t="n"/>
      <c r="P31" s="5" t="n"/>
      <c r="Q31" s="9">
        <f>IF($A31="","",IF($O31="ملغاة","ملغاة",IF(AND($O31="مجمدة",$P31&gt;'الإعدادات'!$B$6),"مجمدة",IF($J31&lt;=0,"مكتملة",IF($N31&gt;IFERROR(INDEX('الإعدادات'!$H$9:$H$38,MATCH($D31,'الإعدادات'!$E$9:$E$38,0)),21),"متوقفة","نشطة")))))</f>
        <v/>
      </c>
      <c r="R31" s="9">
        <f>IF($Q31="متوقفة",$L31+ROW()/1000000,"")</f>
        <v/>
      </c>
    </row>
    <row r="32">
      <c r="A32" s="4" t="inlineStr">
        <is>
          <t>PK-130</t>
        </is>
      </c>
      <c r="B32" s="4" t="inlineStr">
        <is>
          <t>P-1562</t>
        </is>
      </c>
      <c r="C32" s="4" t="inlineStr">
        <is>
          <t>0580083740</t>
        </is>
      </c>
      <c r="D32" s="4" t="inlineStr">
        <is>
          <t>هيدرافيشل 5 جلسات</t>
        </is>
      </c>
      <c r="E32" s="5" t="n">
        <v>46211</v>
      </c>
      <c r="F32" s="14">
        <f>IF($A32="","",IFERROR(INDEX('الإعدادات'!$F$9:$F$38,MATCH($D32,'الإعدادات'!$E$9:$E$38,0)),""))</f>
        <v/>
      </c>
      <c r="G32" s="8" t="n">
        <v>2750</v>
      </c>
      <c r="H32" s="8" t="n">
        <v>2750</v>
      </c>
      <c r="I32" s="14">
        <f>IF($A32="","",COUNTIFS('الجلسات'!$B$3:$B$1502,$A32))</f>
        <v/>
      </c>
      <c r="J32" s="14">
        <f>IF($A32="","",IFERROR($F32-$I32,""))</f>
        <v/>
      </c>
      <c r="K32" s="15">
        <f>IF($A32="","",IFERROR(ROUND($G32*$I32/$F32,2),0))</f>
        <v/>
      </c>
      <c r="L32" s="15">
        <f>IF($A32="","",$H32-$K32)</f>
        <v/>
      </c>
      <c r="M32" s="16">
        <f>IF($A32="","",IF($I32=0,"",SUMIFS('الجلسات'!$A$3:$A$1502,'الجلسات'!$B$3:$B$1502,$A32,'الجلسات'!$F$3:$F$1502,$I32)))</f>
        <v/>
      </c>
      <c r="N32" s="14">
        <f>IF($A32="","",'الإعدادات'!$B$6-IF($M32="",$E32,$M32))</f>
        <v/>
      </c>
      <c r="O32" s="4" t="n"/>
      <c r="P32" s="5" t="n"/>
      <c r="Q32" s="9">
        <f>IF($A32="","",IF($O32="ملغاة","ملغاة",IF(AND($O32="مجمدة",$P32&gt;'الإعدادات'!$B$6),"مجمدة",IF($J32&lt;=0,"مكتملة",IF($N32&gt;IFERROR(INDEX('الإعدادات'!$H$9:$H$38,MATCH($D32,'الإعدادات'!$E$9:$E$38,0)),21),"متوقفة","نشطة")))))</f>
        <v/>
      </c>
      <c r="R32" s="9">
        <f>IF($Q32="متوقفة",$L32+ROW()/1000000,"")</f>
        <v/>
      </c>
    </row>
    <row r="33">
      <c r="A33" s="4" t="inlineStr">
        <is>
          <t>PK-131</t>
        </is>
      </c>
      <c r="B33" s="4" t="inlineStr">
        <is>
          <t>P-1340</t>
        </is>
      </c>
      <c r="C33" s="4" t="inlineStr">
        <is>
          <t>0533776174</t>
        </is>
      </c>
      <c r="D33" s="4" t="inlineStr">
        <is>
          <t>ليزر إزالة الشعر 6 جلسات</t>
        </is>
      </c>
      <c r="E33" s="5" t="n">
        <v>46182</v>
      </c>
      <c r="F33" s="14">
        <f>IF($A33="","",IFERROR(INDEX('الإعدادات'!$F$9:$F$38,MATCH($D33,'الإعدادات'!$E$9:$E$38,0)),""))</f>
        <v/>
      </c>
      <c r="G33" s="8" t="n">
        <v>3300</v>
      </c>
      <c r="H33" s="8" t="n">
        <v>2700</v>
      </c>
      <c r="I33" s="14">
        <f>IF($A33="","",COUNTIFS('الجلسات'!$B$3:$B$1502,$A33))</f>
        <v/>
      </c>
      <c r="J33" s="14">
        <f>IF($A33="","",IFERROR($F33-$I33,""))</f>
        <v/>
      </c>
      <c r="K33" s="15">
        <f>IF($A33="","",IFERROR(ROUND($G33*$I33/$F33,2),0))</f>
        <v/>
      </c>
      <c r="L33" s="15">
        <f>IF($A33="","",$H33-$K33)</f>
        <v/>
      </c>
      <c r="M33" s="16">
        <f>IF($A33="","",IF($I33=0,"",SUMIFS('الجلسات'!$A$3:$A$1502,'الجلسات'!$B$3:$B$1502,$A33,'الجلسات'!$F$3:$F$1502,$I33)))</f>
        <v/>
      </c>
      <c r="N33" s="14">
        <f>IF($A33="","",'الإعدادات'!$B$6-IF($M33="",$E33,$M33))</f>
        <v/>
      </c>
      <c r="O33" s="4" t="n"/>
      <c r="P33" s="5" t="n"/>
      <c r="Q33" s="9">
        <f>IF($A33="","",IF($O33="ملغاة","ملغاة",IF(AND($O33="مجمدة",$P33&gt;'الإعدادات'!$B$6),"مجمدة",IF($J33&lt;=0,"مكتملة",IF($N33&gt;IFERROR(INDEX('الإعدادات'!$H$9:$H$38,MATCH($D33,'الإعدادات'!$E$9:$E$38,0)),21),"متوقفة","نشطة")))))</f>
        <v/>
      </c>
      <c r="R33" s="9">
        <f>IF($Q33="متوقفة",$L33+ROW()/1000000,"")</f>
        <v/>
      </c>
    </row>
    <row r="34">
      <c r="A34" s="4" t="inlineStr">
        <is>
          <t>PK-132</t>
        </is>
      </c>
      <c r="B34" s="4" t="inlineStr">
        <is>
          <t>P-1861</t>
        </is>
      </c>
      <c r="C34" s="4" t="inlineStr">
        <is>
          <t>0549920707</t>
        </is>
      </c>
      <c r="D34" s="4" t="inlineStr">
        <is>
          <t>هيدرافيشل 5 جلسات</t>
        </is>
      </c>
      <c r="E34" s="5" t="n">
        <v>46252</v>
      </c>
      <c r="F34" s="14">
        <f>IF($A34="","",IFERROR(INDEX('الإعدادات'!$F$9:$F$38,MATCH($D34,'الإعدادات'!$E$9:$E$38,0)),""))</f>
        <v/>
      </c>
      <c r="G34" s="8" t="n">
        <v>2750</v>
      </c>
      <c r="H34" s="8" t="n">
        <v>2750</v>
      </c>
      <c r="I34" s="14">
        <f>IF($A34="","",COUNTIFS('الجلسات'!$B$3:$B$1502,$A34))</f>
        <v/>
      </c>
      <c r="J34" s="14">
        <f>IF($A34="","",IFERROR($F34-$I34,""))</f>
        <v/>
      </c>
      <c r="K34" s="15">
        <f>IF($A34="","",IFERROR(ROUND($G34*$I34/$F34,2),0))</f>
        <v/>
      </c>
      <c r="L34" s="15">
        <f>IF($A34="","",$H34-$K34)</f>
        <v/>
      </c>
      <c r="M34" s="16">
        <f>IF($A34="","",IF($I34=0,"",SUMIFS('الجلسات'!$A$3:$A$1502,'الجلسات'!$B$3:$B$1502,$A34,'الجلسات'!$F$3:$F$1502,$I34)))</f>
        <v/>
      </c>
      <c r="N34" s="14">
        <f>IF($A34="","",'الإعدادات'!$B$6-IF($M34="",$E34,$M34))</f>
        <v/>
      </c>
      <c r="O34" s="4" t="n"/>
      <c r="P34" s="5" t="n"/>
      <c r="Q34" s="9">
        <f>IF($A34="","",IF($O34="ملغاة","ملغاة",IF(AND($O34="مجمدة",$P34&gt;'الإعدادات'!$B$6),"مجمدة",IF($J34&lt;=0,"مكتملة",IF($N34&gt;IFERROR(INDEX('الإعدادات'!$H$9:$H$38,MATCH($D34,'الإعدادات'!$E$9:$E$38,0)),21),"متوقفة","نشطة")))))</f>
        <v/>
      </c>
      <c r="R34" s="9">
        <f>IF($Q34="متوقفة",$L34+ROW()/1000000,"")</f>
        <v/>
      </c>
    </row>
    <row r="35">
      <c r="A35" s="4" t="inlineStr">
        <is>
          <t>PK-133</t>
        </is>
      </c>
      <c r="B35" s="4" t="inlineStr">
        <is>
          <t>P-1575</t>
        </is>
      </c>
      <c r="C35" s="4" t="inlineStr">
        <is>
          <t>0577183417</t>
        </is>
      </c>
      <c r="D35" s="4" t="inlineStr">
        <is>
          <t>علاج طبيعي 10 جلسات</t>
        </is>
      </c>
      <c r="E35" s="5" t="n">
        <v>46260</v>
      </c>
      <c r="F35" s="14">
        <f>IF($A35="","",IFERROR(INDEX('الإعدادات'!$F$9:$F$38,MATCH($D35,'الإعدادات'!$E$9:$E$38,0)),""))</f>
        <v/>
      </c>
      <c r="G35" s="8" t="n">
        <v>2500</v>
      </c>
      <c r="H35" s="8" t="n">
        <v>2500</v>
      </c>
      <c r="I35" s="14">
        <f>IF($A35="","",COUNTIFS('الجلسات'!$B$3:$B$1502,$A35))</f>
        <v/>
      </c>
      <c r="J35" s="14">
        <f>IF($A35="","",IFERROR($F35-$I35,""))</f>
        <v/>
      </c>
      <c r="K35" s="15">
        <f>IF($A35="","",IFERROR(ROUND($G35*$I35/$F35,2),0))</f>
        <v/>
      </c>
      <c r="L35" s="15">
        <f>IF($A35="","",$H35-$K35)</f>
        <v/>
      </c>
      <c r="M35" s="16">
        <f>IF($A35="","",IF($I35=0,"",SUMIFS('الجلسات'!$A$3:$A$1502,'الجلسات'!$B$3:$B$1502,$A35,'الجلسات'!$F$3:$F$1502,$I35)))</f>
        <v/>
      </c>
      <c r="N35" s="14">
        <f>IF($A35="","",'الإعدادات'!$B$6-IF($M35="",$E35,$M35))</f>
        <v/>
      </c>
      <c r="O35" s="4" t="n"/>
      <c r="P35" s="5" t="n"/>
      <c r="Q35" s="9">
        <f>IF($A35="","",IF($O35="ملغاة","ملغاة",IF(AND($O35="مجمدة",$P35&gt;'الإعدادات'!$B$6),"مجمدة",IF($J35&lt;=0,"مكتملة",IF($N35&gt;IFERROR(INDEX('الإعدادات'!$H$9:$H$38,MATCH($D35,'الإعدادات'!$E$9:$E$38,0)),21),"متوقفة","نشطة")))))</f>
        <v/>
      </c>
      <c r="R35" s="9">
        <f>IF($Q35="متوقفة",$L35+ROW()/1000000,"")</f>
        <v/>
      </c>
    </row>
    <row r="36">
      <c r="A36" s="4" t="inlineStr">
        <is>
          <t>PK-134</t>
        </is>
      </c>
      <c r="B36" s="4" t="inlineStr">
        <is>
          <t>P-1468</t>
        </is>
      </c>
      <c r="C36" s="4" t="inlineStr">
        <is>
          <t>0529841537</t>
        </is>
      </c>
      <c r="D36" s="4" t="inlineStr">
        <is>
          <t>علاج طبيعي 10 جلسات</t>
        </is>
      </c>
      <c r="E36" s="5" t="n">
        <v>46232</v>
      </c>
      <c r="F36" s="14">
        <f>IF($A36="","",IFERROR(INDEX('الإعدادات'!$F$9:$F$38,MATCH($D36,'الإعدادات'!$E$9:$E$38,0)),""))</f>
        <v/>
      </c>
      <c r="G36" s="8" t="n">
        <v>2500</v>
      </c>
      <c r="H36" s="8" t="n">
        <v>2500</v>
      </c>
      <c r="I36" s="14">
        <f>IF($A36="","",COUNTIFS('الجلسات'!$B$3:$B$1502,$A36))</f>
        <v/>
      </c>
      <c r="J36" s="14">
        <f>IF($A36="","",IFERROR($F36-$I36,""))</f>
        <v/>
      </c>
      <c r="K36" s="15">
        <f>IF($A36="","",IFERROR(ROUND($G36*$I36/$F36,2),0))</f>
        <v/>
      </c>
      <c r="L36" s="15">
        <f>IF($A36="","",$H36-$K36)</f>
        <v/>
      </c>
      <c r="M36" s="16">
        <f>IF($A36="","",IF($I36=0,"",SUMIFS('الجلسات'!$A$3:$A$1502,'الجلسات'!$B$3:$B$1502,$A36,'الجلسات'!$F$3:$F$1502,$I36)))</f>
        <v/>
      </c>
      <c r="N36" s="14">
        <f>IF($A36="","",'الإعدادات'!$B$6-IF($M36="",$E36,$M36))</f>
        <v/>
      </c>
      <c r="O36" s="4" t="n"/>
      <c r="P36" s="5" t="n"/>
      <c r="Q36" s="9">
        <f>IF($A36="","",IF($O36="ملغاة","ملغاة",IF(AND($O36="مجمدة",$P36&gt;'الإعدادات'!$B$6),"مجمدة",IF($J36&lt;=0,"مكتملة",IF($N36&gt;IFERROR(INDEX('الإعدادات'!$H$9:$H$38,MATCH($D36,'الإعدادات'!$E$9:$E$38,0)),21),"متوقفة","نشطة")))))</f>
        <v/>
      </c>
      <c r="R36" s="9">
        <f>IF($Q36="متوقفة",$L36+ROW()/1000000,"")</f>
        <v/>
      </c>
    </row>
    <row r="37">
      <c r="A37" s="4" t="inlineStr">
        <is>
          <t>PK-135</t>
        </is>
      </c>
      <c r="B37" s="4" t="inlineStr">
        <is>
          <t>P-1844</t>
        </is>
      </c>
      <c r="C37" s="4" t="inlineStr">
        <is>
          <t>0526565150</t>
        </is>
      </c>
      <c r="D37" s="4" t="inlineStr">
        <is>
          <t>متابعة تغذية 8 جلسات</t>
        </is>
      </c>
      <c r="E37" s="5" t="n">
        <v>46236</v>
      </c>
      <c r="F37" s="14">
        <f>IF($A37="","",IFERROR(INDEX('الإعدادات'!$F$9:$F$38,MATCH($D37,'الإعدادات'!$E$9:$E$38,0)),""))</f>
        <v/>
      </c>
      <c r="G37" s="8" t="n">
        <v>1600</v>
      </c>
      <c r="H37" s="8" t="n">
        <v>1600</v>
      </c>
      <c r="I37" s="14">
        <f>IF($A37="","",COUNTIFS('الجلسات'!$B$3:$B$1502,$A37))</f>
        <v/>
      </c>
      <c r="J37" s="14">
        <f>IF($A37="","",IFERROR($F37-$I37,""))</f>
        <v/>
      </c>
      <c r="K37" s="15">
        <f>IF($A37="","",IFERROR(ROUND($G37*$I37/$F37,2),0))</f>
        <v/>
      </c>
      <c r="L37" s="15">
        <f>IF($A37="","",$H37-$K37)</f>
        <v/>
      </c>
      <c r="M37" s="16">
        <f>IF($A37="","",IF($I37=0,"",SUMIFS('الجلسات'!$A$3:$A$1502,'الجلسات'!$B$3:$B$1502,$A37,'الجلسات'!$F$3:$F$1502,$I37)))</f>
        <v/>
      </c>
      <c r="N37" s="14">
        <f>IF($A37="","",'الإعدادات'!$B$6-IF($M37="",$E37,$M37))</f>
        <v/>
      </c>
      <c r="O37" s="4" t="n"/>
      <c r="P37" s="5" t="n"/>
      <c r="Q37" s="9">
        <f>IF($A37="","",IF($O37="ملغاة","ملغاة",IF(AND($O37="مجمدة",$P37&gt;'الإعدادات'!$B$6),"مجمدة",IF($J37&lt;=0,"مكتملة",IF($N37&gt;IFERROR(INDEX('الإعدادات'!$H$9:$H$38,MATCH($D37,'الإعدادات'!$E$9:$E$38,0)),21),"متوقفة","نشطة")))))</f>
        <v/>
      </c>
      <c r="R37" s="9">
        <f>IF($Q37="متوقفة",$L37+ROW()/1000000,"")</f>
        <v/>
      </c>
    </row>
    <row r="38">
      <c r="A38" s="4" t="inlineStr">
        <is>
          <t>PK-136</t>
        </is>
      </c>
      <c r="B38" s="4" t="inlineStr">
        <is>
          <t>P-1166</t>
        </is>
      </c>
      <c r="C38" s="4" t="inlineStr">
        <is>
          <t>0566915640</t>
        </is>
      </c>
      <c r="D38" s="4" t="inlineStr">
        <is>
          <t>ليزر إزالة الشعر 6 جلسات</t>
        </is>
      </c>
      <c r="E38" s="5" t="n">
        <v>46195</v>
      </c>
      <c r="F38" s="14">
        <f>IF($A38="","",IFERROR(INDEX('الإعدادات'!$F$9:$F$38,MATCH($D38,'الإعدادات'!$E$9:$E$38,0)),""))</f>
        <v/>
      </c>
      <c r="G38" s="8" t="n">
        <v>3300</v>
      </c>
      <c r="H38" s="8" t="n">
        <v>3300</v>
      </c>
      <c r="I38" s="14">
        <f>IF($A38="","",COUNTIFS('الجلسات'!$B$3:$B$1502,$A38))</f>
        <v/>
      </c>
      <c r="J38" s="14">
        <f>IF($A38="","",IFERROR($F38-$I38,""))</f>
        <v/>
      </c>
      <c r="K38" s="15">
        <f>IF($A38="","",IFERROR(ROUND($G38*$I38/$F38,2),0))</f>
        <v/>
      </c>
      <c r="L38" s="15">
        <f>IF($A38="","",$H38-$K38)</f>
        <v/>
      </c>
      <c r="M38" s="16">
        <f>IF($A38="","",IF($I38=0,"",SUMIFS('الجلسات'!$A$3:$A$1502,'الجلسات'!$B$3:$B$1502,$A38,'الجلسات'!$F$3:$F$1502,$I38)))</f>
        <v/>
      </c>
      <c r="N38" s="14">
        <f>IF($A38="","",'الإعدادات'!$B$6-IF($M38="",$E38,$M38))</f>
        <v/>
      </c>
      <c r="O38" s="4" t="n"/>
      <c r="P38" s="5" t="n"/>
      <c r="Q38" s="9">
        <f>IF($A38="","",IF($O38="ملغاة","ملغاة",IF(AND($O38="مجمدة",$P38&gt;'الإعدادات'!$B$6),"مجمدة",IF($J38&lt;=0,"مكتملة",IF($N38&gt;IFERROR(INDEX('الإعدادات'!$H$9:$H$38,MATCH($D38,'الإعدادات'!$E$9:$E$38,0)),21),"متوقفة","نشطة")))))</f>
        <v/>
      </c>
      <c r="R38" s="9">
        <f>IF($Q38="متوقفة",$L38+ROW()/1000000,"")</f>
        <v/>
      </c>
    </row>
    <row r="39">
      <c r="A39" s="4" t="inlineStr">
        <is>
          <t>PK-137</t>
        </is>
      </c>
      <c r="B39" s="4" t="inlineStr">
        <is>
          <t>P-1509</t>
        </is>
      </c>
      <c r="C39" s="4" t="inlineStr">
        <is>
          <t>0588310679</t>
        </is>
      </c>
      <c r="D39" s="4" t="inlineStr">
        <is>
          <t>علاج طبيعي 10 جلسات</t>
        </is>
      </c>
      <c r="E39" s="5" t="n">
        <v>46180</v>
      </c>
      <c r="F39" s="14">
        <f>IF($A39="","",IFERROR(INDEX('الإعدادات'!$F$9:$F$38,MATCH($D39,'الإعدادات'!$E$9:$E$38,0)),""))</f>
        <v/>
      </c>
      <c r="G39" s="8" t="n">
        <v>2500</v>
      </c>
      <c r="H39" s="8" t="n">
        <v>2500</v>
      </c>
      <c r="I39" s="14">
        <f>IF($A39="","",COUNTIFS('الجلسات'!$B$3:$B$1502,$A39))</f>
        <v/>
      </c>
      <c r="J39" s="14">
        <f>IF($A39="","",IFERROR($F39-$I39,""))</f>
        <v/>
      </c>
      <c r="K39" s="15">
        <f>IF($A39="","",IFERROR(ROUND($G39*$I39/$F39,2),0))</f>
        <v/>
      </c>
      <c r="L39" s="15">
        <f>IF($A39="","",$H39-$K39)</f>
        <v/>
      </c>
      <c r="M39" s="16">
        <f>IF($A39="","",IF($I39=0,"",SUMIFS('الجلسات'!$A$3:$A$1502,'الجلسات'!$B$3:$B$1502,$A39,'الجلسات'!$F$3:$F$1502,$I39)))</f>
        <v/>
      </c>
      <c r="N39" s="14">
        <f>IF($A39="","",'الإعدادات'!$B$6-IF($M39="",$E39,$M39))</f>
        <v/>
      </c>
      <c r="O39" s="4" t="n"/>
      <c r="P39" s="5" t="n"/>
      <c r="Q39" s="9">
        <f>IF($A39="","",IF($O39="ملغاة","ملغاة",IF(AND($O39="مجمدة",$P39&gt;'الإعدادات'!$B$6),"مجمدة",IF($J39&lt;=0,"مكتملة",IF($N39&gt;IFERROR(INDEX('الإعدادات'!$H$9:$H$38,MATCH($D39,'الإعدادات'!$E$9:$E$38,0)),21),"متوقفة","نشطة")))))</f>
        <v/>
      </c>
      <c r="R39" s="9">
        <f>IF($Q39="متوقفة",$L39+ROW()/1000000,"")</f>
        <v/>
      </c>
    </row>
    <row r="40">
      <c r="A40" s="4" t="inlineStr">
        <is>
          <t>PK-138</t>
        </is>
      </c>
      <c r="B40" s="4" t="inlineStr">
        <is>
          <t>P-1583</t>
        </is>
      </c>
      <c r="C40" s="4" t="inlineStr">
        <is>
          <t>0565444463</t>
        </is>
      </c>
      <c r="D40" s="4" t="inlineStr">
        <is>
          <t>هيدرافيشل 5 جلسات</t>
        </is>
      </c>
      <c r="E40" s="5" t="n">
        <v>46256</v>
      </c>
      <c r="F40" s="14">
        <f>IF($A40="","",IFERROR(INDEX('الإعدادات'!$F$9:$F$38,MATCH($D40,'الإعدادات'!$E$9:$E$38,0)),""))</f>
        <v/>
      </c>
      <c r="G40" s="8" t="n">
        <v>2750</v>
      </c>
      <c r="H40" s="8" t="n">
        <v>2750</v>
      </c>
      <c r="I40" s="14">
        <f>IF($A40="","",COUNTIFS('الجلسات'!$B$3:$B$1502,$A40))</f>
        <v/>
      </c>
      <c r="J40" s="14">
        <f>IF($A40="","",IFERROR($F40-$I40,""))</f>
        <v/>
      </c>
      <c r="K40" s="15">
        <f>IF($A40="","",IFERROR(ROUND($G40*$I40/$F40,2),0))</f>
        <v/>
      </c>
      <c r="L40" s="15">
        <f>IF($A40="","",$H40-$K40)</f>
        <v/>
      </c>
      <c r="M40" s="16">
        <f>IF($A40="","",IF($I40=0,"",SUMIFS('الجلسات'!$A$3:$A$1502,'الجلسات'!$B$3:$B$1502,$A40,'الجلسات'!$F$3:$F$1502,$I40)))</f>
        <v/>
      </c>
      <c r="N40" s="14">
        <f>IF($A40="","",'الإعدادات'!$B$6-IF($M40="",$E40,$M40))</f>
        <v/>
      </c>
      <c r="O40" s="4" t="n"/>
      <c r="P40" s="5" t="n"/>
      <c r="Q40" s="9">
        <f>IF($A40="","",IF($O40="ملغاة","ملغاة",IF(AND($O40="مجمدة",$P40&gt;'الإعدادات'!$B$6),"مجمدة",IF($J40&lt;=0,"مكتملة",IF($N40&gt;IFERROR(INDEX('الإعدادات'!$H$9:$H$38,MATCH($D40,'الإعدادات'!$E$9:$E$38,0)),21),"متوقفة","نشطة")))))</f>
        <v/>
      </c>
      <c r="R40" s="9">
        <f>IF($Q40="متوقفة",$L40+ROW()/1000000,"")</f>
        <v/>
      </c>
    </row>
    <row r="41">
      <c r="A41" s="4" t="inlineStr">
        <is>
          <t>PK-139</t>
        </is>
      </c>
      <c r="B41" s="4" t="inlineStr">
        <is>
          <t>P-1312</t>
        </is>
      </c>
      <c r="C41" s="4" t="inlineStr">
        <is>
          <t>0587837576</t>
        </is>
      </c>
      <c r="D41" s="4" t="inlineStr">
        <is>
          <t>ليزر إزالة الشعر 6 جلسات</t>
        </is>
      </c>
      <c r="E41" s="5" t="n">
        <v>46245</v>
      </c>
      <c r="F41" s="14">
        <f>IF($A41="","",IFERROR(INDEX('الإعدادات'!$F$9:$F$38,MATCH($D41,'الإعدادات'!$E$9:$E$38,0)),""))</f>
        <v/>
      </c>
      <c r="G41" s="8" t="n">
        <v>3300</v>
      </c>
      <c r="H41" s="8" t="n">
        <v>3300</v>
      </c>
      <c r="I41" s="14">
        <f>IF($A41="","",COUNTIFS('الجلسات'!$B$3:$B$1502,$A41))</f>
        <v/>
      </c>
      <c r="J41" s="14">
        <f>IF($A41="","",IFERROR($F41-$I41,""))</f>
        <v/>
      </c>
      <c r="K41" s="15">
        <f>IF($A41="","",IFERROR(ROUND($G41*$I41/$F41,2),0))</f>
        <v/>
      </c>
      <c r="L41" s="15">
        <f>IF($A41="","",$H41-$K41)</f>
        <v/>
      </c>
      <c r="M41" s="16">
        <f>IF($A41="","",IF($I41=0,"",SUMIFS('الجلسات'!$A$3:$A$1502,'الجلسات'!$B$3:$B$1502,$A41,'الجلسات'!$F$3:$F$1502,$I41)))</f>
        <v/>
      </c>
      <c r="N41" s="14">
        <f>IF($A41="","",'الإعدادات'!$B$6-IF($M41="",$E41,$M41))</f>
        <v/>
      </c>
      <c r="O41" s="4" t="n"/>
      <c r="P41" s="5" t="n"/>
      <c r="Q41" s="9">
        <f>IF($A41="","",IF($O41="ملغاة","ملغاة",IF(AND($O41="مجمدة",$P41&gt;'الإعدادات'!$B$6),"مجمدة",IF($J41&lt;=0,"مكتملة",IF($N41&gt;IFERROR(INDEX('الإعدادات'!$H$9:$H$38,MATCH($D41,'الإعدادات'!$E$9:$E$38,0)),21),"متوقفة","نشطة")))))</f>
        <v/>
      </c>
      <c r="R41" s="9">
        <f>IF($Q41="متوقفة",$L41+ROW()/1000000,"")</f>
        <v/>
      </c>
    </row>
    <row r="42">
      <c r="A42" s="4" t="inlineStr">
        <is>
          <t>PK-140</t>
        </is>
      </c>
      <c r="B42" s="4" t="inlineStr">
        <is>
          <t>P-1120</t>
        </is>
      </c>
      <c r="C42" s="4" t="inlineStr">
        <is>
          <t>0566683645</t>
        </is>
      </c>
      <c r="D42" s="4" t="inlineStr">
        <is>
          <t>علاج طبيعي 10 جلسات</t>
        </is>
      </c>
      <c r="E42" s="5" t="n">
        <v>46198</v>
      </c>
      <c r="F42" s="14">
        <f>IF($A42="","",IFERROR(INDEX('الإعدادات'!$F$9:$F$38,MATCH($D42,'الإعدادات'!$E$9:$E$38,0)),""))</f>
        <v/>
      </c>
      <c r="G42" s="8" t="n">
        <v>2500</v>
      </c>
      <c r="H42" s="8" t="n">
        <v>2500</v>
      </c>
      <c r="I42" s="14">
        <f>IF($A42="","",COUNTIFS('الجلسات'!$B$3:$B$1502,$A42))</f>
        <v/>
      </c>
      <c r="J42" s="14">
        <f>IF($A42="","",IFERROR($F42-$I42,""))</f>
        <v/>
      </c>
      <c r="K42" s="15">
        <f>IF($A42="","",IFERROR(ROUND($G42*$I42/$F42,2),0))</f>
        <v/>
      </c>
      <c r="L42" s="15">
        <f>IF($A42="","",$H42-$K42)</f>
        <v/>
      </c>
      <c r="M42" s="16">
        <f>IF($A42="","",IF($I42=0,"",SUMIFS('الجلسات'!$A$3:$A$1502,'الجلسات'!$B$3:$B$1502,$A42,'الجلسات'!$F$3:$F$1502,$I42)))</f>
        <v/>
      </c>
      <c r="N42" s="14">
        <f>IF($A42="","",'الإعدادات'!$B$6-IF($M42="",$E42,$M42))</f>
        <v/>
      </c>
      <c r="O42" s="4" t="n"/>
      <c r="P42" s="5" t="n"/>
      <c r="Q42" s="9">
        <f>IF($A42="","",IF($O42="ملغاة","ملغاة",IF(AND($O42="مجمدة",$P42&gt;'الإعدادات'!$B$6),"مجمدة",IF($J42&lt;=0,"مكتملة",IF($N42&gt;IFERROR(INDEX('الإعدادات'!$H$9:$H$38,MATCH($D42,'الإعدادات'!$E$9:$E$38,0)),21),"متوقفة","نشطة")))))</f>
        <v/>
      </c>
      <c r="R42" s="9">
        <f>IF($Q42="متوقفة",$L42+ROW()/1000000,"")</f>
        <v/>
      </c>
    </row>
    <row r="43">
      <c r="A43" s="4" t="inlineStr">
        <is>
          <t>PK-141</t>
        </is>
      </c>
      <c r="B43" s="4" t="inlineStr">
        <is>
          <t>P-1321</t>
        </is>
      </c>
      <c r="C43" s="4" t="inlineStr">
        <is>
          <t>0514366764</t>
        </is>
      </c>
      <c r="D43" s="4" t="inlineStr">
        <is>
          <t>هيدرافيشل 5 جلسات</t>
        </is>
      </c>
      <c r="E43" s="5" t="n">
        <v>46237</v>
      </c>
      <c r="F43" s="14">
        <f>IF($A43="","",IFERROR(INDEX('الإعدادات'!$F$9:$F$38,MATCH($D43,'الإعدادات'!$E$9:$E$38,0)),""))</f>
        <v/>
      </c>
      <c r="G43" s="8" t="n">
        <v>2750</v>
      </c>
      <c r="H43" s="8" t="n">
        <v>2750</v>
      </c>
      <c r="I43" s="14">
        <f>IF($A43="","",COUNTIFS('الجلسات'!$B$3:$B$1502,$A43))</f>
        <v/>
      </c>
      <c r="J43" s="14">
        <f>IF($A43="","",IFERROR($F43-$I43,""))</f>
        <v/>
      </c>
      <c r="K43" s="15">
        <f>IF($A43="","",IFERROR(ROUND($G43*$I43/$F43,2),0))</f>
        <v/>
      </c>
      <c r="L43" s="15">
        <f>IF($A43="","",$H43-$K43)</f>
        <v/>
      </c>
      <c r="M43" s="16">
        <f>IF($A43="","",IF($I43=0,"",SUMIFS('الجلسات'!$A$3:$A$1502,'الجلسات'!$B$3:$B$1502,$A43,'الجلسات'!$F$3:$F$1502,$I43)))</f>
        <v/>
      </c>
      <c r="N43" s="14">
        <f>IF($A43="","",'الإعدادات'!$B$6-IF($M43="",$E43,$M43))</f>
        <v/>
      </c>
      <c r="O43" s="4" t="n"/>
      <c r="P43" s="5" t="n"/>
      <c r="Q43" s="9">
        <f>IF($A43="","",IF($O43="ملغاة","ملغاة",IF(AND($O43="مجمدة",$P43&gt;'الإعدادات'!$B$6),"مجمدة",IF($J43&lt;=0,"مكتملة",IF($N43&gt;IFERROR(INDEX('الإعدادات'!$H$9:$H$38,MATCH($D43,'الإعدادات'!$E$9:$E$38,0)),21),"متوقفة","نشطة")))))</f>
        <v/>
      </c>
      <c r="R43" s="9">
        <f>IF($Q43="متوقفة",$L43+ROW()/1000000,"")</f>
        <v/>
      </c>
    </row>
    <row r="44">
      <c r="A44" s="4" t="inlineStr">
        <is>
          <t>PK-142</t>
        </is>
      </c>
      <c r="B44" s="4" t="inlineStr">
        <is>
          <t>P-1882</t>
        </is>
      </c>
      <c r="C44" s="4" t="inlineStr">
        <is>
          <t>0579701687</t>
        </is>
      </c>
      <c r="D44" s="4" t="inlineStr">
        <is>
          <t>هيدرافيشل 5 جلسات</t>
        </is>
      </c>
      <c r="E44" s="5" t="n">
        <v>46285</v>
      </c>
      <c r="F44" s="14">
        <f>IF($A44="","",IFERROR(INDEX('الإعدادات'!$F$9:$F$38,MATCH($D44,'الإعدادات'!$E$9:$E$38,0)),""))</f>
        <v/>
      </c>
      <c r="G44" s="8" t="n">
        <v>2750</v>
      </c>
      <c r="H44" s="8" t="n">
        <v>2750</v>
      </c>
      <c r="I44" s="14">
        <f>IF($A44="","",COUNTIFS('الجلسات'!$B$3:$B$1502,$A44))</f>
        <v/>
      </c>
      <c r="J44" s="14">
        <f>IF($A44="","",IFERROR($F44-$I44,""))</f>
        <v/>
      </c>
      <c r="K44" s="15">
        <f>IF($A44="","",IFERROR(ROUND($G44*$I44/$F44,2),0))</f>
        <v/>
      </c>
      <c r="L44" s="15">
        <f>IF($A44="","",$H44-$K44)</f>
        <v/>
      </c>
      <c r="M44" s="16">
        <f>IF($A44="","",IF($I44=0,"",SUMIFS('الجلسات'!$A$3:$A$1502,'الجلسات'!$B$3:$B$1502,$A44,'الجلسات'!$F$3:$F$1502,$I44)))</f>
        <v/>
      </c>
      <c r="N44" s="14">
        <f>IF($A44="","",'الإعدادات'!$B$6-IF($M44="",$E44,$M44))</f>
        <v/>
      </c>
      <c r="O44" s="4" t="n"/>
      <c r="P44" s="5" t="n"/>
      <c r="Q44" s="9">
        <f>IF($A44="","",IF($O44="ملغاة","ملغاة",IF(AND($O44="مجمدة",$P44&gt;'الإعدادات'!$B$6),"مجمدة",IF($J44&lt;=0,"مكتملة",IF($N44&gt;IFERROR(INDEX('الإعدادات'!$H$9:$H$38,MATCH($D44,'الإعدادات'!$E$9:$E$38,0)),21),"متوقفة","نشطة")))))</f>
        <v/>
      </c>
      <c r="R44" s="9">
        <f>IF($Q44="متوقفة",$L44+ROW()/1000000,"")</f>
        <v/>
      </c>
    </row>
    <row r="45">
      <c r="A45" s="4" t="inlineStr">
        <is>
          <t>PK-143</t>
        </is>
      </c>
      <c r="B45" s="4" t="inlineStr">
        <is>
          <t>P-1568</t>
        </is>
      </c>
      <c r="C45" s="4" t="inlineStr">
        <is>
          <t>0518002390</t>
        </is>
      </c>
      <c r="D45" s="4" t="inlineStr">
        <is>
          <t>متابعة تغذية 8 جلسات</t>
        </is>
      </c>
      <c r="E45" s="5" t="n">
        <v>46205</v>
      </c>
      <c r="F45" s="14">
        <f>IF($A45="","",IFERROR(INDEX('الإعدادات'!$F$9:$F$38,MATCH($D45,'الإعدادات'!$E$9:$E$38,0)),""))</f>
        <v/>
      </c>
      <c r="G45" s="8" t="n">
        <v>1600</v>
      </c>
      <c r="H45" s="8" t="n">
        <v>1550</v>
      </c>
      <c r="I45" s="14">
        <f>IF($A45="","",COUNTIFS('الجلسات'!$B$3:$B$1502,$A45))</f>
        <v/>
      </c>
      <c r="J45" s="14">
        <f>IF($A45="","",IFERROR($F45-$I45,""))</f>
        <v/>
      </c>
      <c r="K45" s="15">
        <f>IF($A45="","",IFERROR(ROUND($G45*$I45/$F45,2),0))</f>
        <v/>
      </c>
      <c r="L45" s="15">
        <f>IF($A45="","",$H45-$K45)</f>
        <v/>
      </c>
      <c r="M45" s="16">
        <f>IF($A45="","",IF($I45=0,"",SUMIFS('الجلسات'!$A$3:$A$1502,'الجلسات'!$B$3:$B$1502,$A45,'الجلسات'!$F$3:$F$1502,$I45)))</f>
        <v/>
      </c>
      <c r="N45" s="14">
        <f>IF($A45="","",'الإعدادات'!$B$6-IF($M45="",$E45,$M45))</f>
        <v/>
      </c>
      <c r="O45" s="4" t="n"/>
      <c r="P45" s="5" t="n"/>
      <c r="Q45" s="9">
        <f>IF($A45="","",IF($O45="ملغاة","ملغاة",IF(AND($O45="مجمدة",$P45&gt;'الإعدادات'!$B$6),"مجمدة",IF($J45&lt;=0,"مكتملة",IF($N45&gt;IFERROR(INDEX('الإعدادات'!$H$9:$H$38,MATCH($D45,'الإعدادات'!$E$9:$E$38,0)),21),"متوقفة","نشطة")))))</f>
        <v/>
      </c>
      <c r="R45" s="9">
        <f>IF($Q45="متوقفة",$L45+ROW()/1000000,"")</f>
        <v/>
      </c>
    </row>
    <row r="46">
      <c r="A46" s="4" t="inlineStr">
        <is>
          <t>PK-144</t>
        </is>
      </c>
      <c r="B46" s="4" t="inlineStr">
        <is>
          <t>P-1882</t>
        </is>
      </c>
      <c r="C46" s="4" t="inlineStr">
        <is>
          <t>0511148936</t>
        </is>
      </c>
      <c r="D46" s="4" t="inlineStr">
        <is>
          <t>تقشير كيميائي 4 جلسات</t>
        </is>
      </c>
      <c r="E46" s="5" t="n">
        <v>46212</v>
      </c>
      <c r="F46" s="14">
        <f>IF($A46="","",IFERROR(INDEX('الإعدادات'!$F$9:$F$38,MATCH($D46,'الإعدادات'!$E$9:$E$38,0)),""))</f>
        <v/>
      </c>
      <c r="G46" s="8" t="n">
        <v>2400</v>
      </c>
      <c r="H46" s="8" t="n">
        <v>2400</v>
      </c>
      <c r="I46" s="14">
        <f>IF($A46="","",COUNTIFS('الجلسات'!$B$3:$B$1502,$A46))</f>
        <v/>
      </c>
      <c r="J46" s="14">
        <f>IF($A46="","",IFERROR($F46-$I46,""))</f>
        <v/>
      </c>
      <c r="K46" s="15">
        <f>IF($A46="","",IFERROR(ROUND($G46*$I46/$F46,2),0))</f>
        <v/>
      </c>
      <c r="L46" s="15">
        <f>IF($A46="","",$H46-$K46)</f>
        <v/>
      </c>
      <c r="M46" s="16">
        <f>IF($A46="","",IF($I46=0,"",SUMIFS('الجلسات'!$A$3:$A$1502,'الجلسات'!$B$3:$B$1502,$A46,'الجلسات'!$F$3:$F$1502,$I46)))</f>
        <v/>
      </c>
      <c r="N46" s="14">
        <f>IF($A46="","",'الإعدادات'!$B$6-IF($M46="",$E46,$M46))</f>
        <v/>
      </c>
      <c r="O46" s="4" t="n"/>
      <c r="P46" s="5" t="n"/>
      <c r="Q46" s="9">
        <f>IF($A46="","",IF($O46="ملغاة","ملغاة",IF(AND($O46="مجمدة",$P46&gt;'الإعدادات'!$B$6),"مجمدة",IF($J46&lt;=0,"مكتملة",IF($N46&gt;IFERROR(INDEX('الإعدادات'!$H$9:$H$38,MATCH($D46,'الإعدادات'!$E$9:$E$38,0)),21),"متوقفة","نشطة")))))</f>
        <v/>
      </c>
      <c r="R46" s="9">
        <f>IF($Q46="متوقفة",$L46+ROW()/1000000,"")</f>
        <v/>
      </c>
    </row>
    <row r="47">
      <c r="A47" s="4" t="inlineStr">
        <is>
          <t>PK-145</t>
        </is>
      </c>
      <c r="B47" s="4" t="inlineStr">
        <is>
          <t>P-1521</t>
        </is>
      </c>
      <c r="C47" s="4" t="inlineStr">
        <is>
          <t>0540037614</t>
        </is>
      </c>
      <c r="D47" s="4" t="inlineStr">
        <is>
          <t>علاج طبيعي 10 جلسات</t>
        </is>
      </c>
      <c r="E47" s="5" t="n">
        <v>46224</v>
      </c>
      <c r="F47" s="14">
        <f>IF($A47="","",IFERROR(INDEX('الإعدادات'!$F$9:$F$38,MATCH($D47,'الإعدادات'!$E$9:$E$38,0)),""))</f>
        <v/>
      </c>
      <c r="G47" s="8" t="n">
        <v>2500</v>
      </c>
      <c r="H47" s="8" t="n">
        <v>2500</v>
      </c>
      <c r="I47" s="14">
        <f>IF($A47="","",COUNTIFS('الجلسات'!$B$3:$B$1502,$A47))</f>
        <v/>
      </c>
      <c r="J47" s="14">
        <f>IF($A47="","",IFERROR($F47-$I47,""))</f>
        <v/>
      </c>
      <c r="K47" s="15">
        <f>IF($A47="","",IFERROR(ROUND($G47*$I47/$F47,2),0))</f>
        <v/>
      </c>
      <c r="L47" s="15">
        <f>IF($A47="","",$H47-$K47)</f>
        <v/>
      </c>
      <c r="M47" s="16">
        <f>IF($A47="","",IF($I47=0,"",SUMIFS('الجلسات'!$A$3:$A$1502,'الجلسات'!$B$3:$B$1502,$A47,'الجلسات'!$F$3:$F$1502,$I47)))</f>
        <v/>
      </c>
      <c r="N47" s="14">
        <f>IF($A47="","",'الإعدادات'!$B$6-IF($M47="",$E47,$M47))</f>
        <v/>
      </c>
      <c r="O47" s="4" t="n"/>
      <c r="P47" s="5" t="n"/>
      <c r="Q47" s="9">
        <f>IF($A47="","",IF($O47="ملغاة","ملغاة",IF(AND($O47="مجمدة",$P47&gt;'الإعدادات'!$B$6),"مجمدة",IF($J47&lt;=0,"مكتملة",IF($N47&gt;IFERROR(INDEX('الإعدادات'!$H$9:$H$38,MATCH($D47,'الإعدادات'!$E$9:$E$38,0)),21),"متوقفة","نشطة")))))</f>
        <v/>
      </c>
      <c r="R47" s="9">
        <f>IF($Q47="متوقفة",$L47+ROW()/1000000,"")</f>
        <v/>
      </c>
    </row>
    <row r="48">
      <c r="A48" s="4" t="inlineStr">
        <is>
          <t>PK-146</t>
        </is>
      </c>
      <c r="B48" s="4" t="inlineStr">
        <is>
          <t>P-1616</t>
        </is>
      </c>
      <c r="C48" s="4" t="inlineStr">
        <is>
          <t>0513734337</t>
        </is>
      </c>
      <c r="D48" s="4" t="inlineStr">
        <is>
          <t>علاج طبيعي 10 جلسات</t>
        </is>
      </c>
      <c r="E48" s="5" t="n">
        <v>46201</v>
      </c>
      <c r="F48" s="14">
        <f>IF($A48="","",IFERROR(INDEX('الإعدادات'!$F$9:$F$38,MATCH($D48,'الإعدادات'!$E$9:$E$38,0)),""))</f>
        <v/>
      </c>
      <c r="G48" s="8" t="n">
        <v>2500</v>
      </c>
      <c r="H48" s="8" t="n">
        <v>2400</v>
      </c>
      <c r="I48" s="14">
        <f>IF($A48="","",COUNTIFS('الجلسات'!$B$3:$B$1502,$A48))</f>
        <v/>
      </c>
      <c r="J48" s="14">
        <f>IF($A48="","",IFERROR($F48-$I48,""))</f>
        <v/>
      </c>
      <c r="K48" s="15">
        <f>IF($A48="","",IFERROR(ROUND($G48*$I48/$F48,2),0))</f>
        <v/>
      </c>
      <c r="L48" s="15">
        <f>IF($A48="","",$H48-$K48)</f>
        <v/>
      </c>
      <c r="M48" s="16">
        <f>IF($A48="","",IF($I48=0,"",SUMIFS('الجلسات'!$A$3:$A$1502,'الجلسات'!$B$3:$B$1502,$A48,'الجلسات'!$F$3:$F$1502,$I48)))</f>
        <v/>
      </c>
      <c r="N48" s="14">
        <f>IF($A48="","",'الإعدادات'!$B$6-IF($M48="",$E48,$M48))</f>
        <v/>
      </c>
      <c r="O48" s="4" t="n"/>
      <c r="P48" s="5" t="n"/>
      <c r="Q48" s="9">
        <f>IF($A48="","",IF($O48="ملغاة","ملغاة",IF(AND($O48="مجمدة",$P48&gt;'الإعدادات'!$B$6),"مجمدة",IF($J48&lt;=0,"مكتملة",IF($N48&gt;IFERROR(INDEX('الإعدادات'!$H$9:$H$38,MATCH($D48,'الإعدادات'!$E$9:$E$38,0)),21),"متوقفة","نشطة")))))</f>
        <v/>
      </c>
      <c r="R48" s="9">
        <f>IF($Q48="متوقفة",$L48+ROW()/1000000,"")</f>
        <v/>
      </c>
    </row>
    <row r="49">
      <c r="A49" s="4" t="inlineStr">
        <is>
          <t>PK-147</t>
        </is>
      </c>
      <c r="B49" s="4" t="inlineStr">
        <is>
          <t>P-1124</t>
        </is>
      </c>
      <c r="C49" s="4" t="inlineStr">
        <is>
          <t>0592600267</t>
        </is>
      </c>
      <c r="D49" s="4" t="inlineStr">
        <is>
          <t>علاج طبيعي 10 جلسات</t>
        </is>
      </c>
      <c r="E49" s="5" t="n">
        <v>46222</v>
      </c>
      <c r="F49" s="14">
        <f>IF($A49="","",IFERROR(INDEX('الإعدادات'!$F$9:$F$38,MATCH($D49,'الإعدادات'!$E$9:$E$38,0)),""))</f>
        <v/>
      </c>
      <c r="G49" s="8" t="n">
        <v>2500</v>
      </c>
      <c r="H49" s="8" t="n">
        <v>1600</v>
      </c>
      <c r="I49" s="14">
        <f>IF($A49="","",COUNTIFS('الجلسات'!$B$3:$B$1502,$A49))</f>
        <v/>
      </c>
      <c r="J49" s="14">
        <f>IF($A49="","",IFERROR($F49-$I49,""))</f>
        <v/>
      </c>
      <c r="K49" s="15">
        <f>IF($A49="","",IFERROR(ROUND($G49*$I49/$F49,2),0))</f>
        <v/>
      </c>
      <c r="L49" s="15">
        <f>IF($A49="","",$H49-$K49)</f>
        <v/>
      </c>
      <c r="M49" s="16">
        <f>IF($A49="","",IF($I49=0,"",SUMIFS('الجلسات'!$A$3:$A$1502,'الجلسات'!$B$3:$B$1502,$A49,'الجلسات'!$F$3:$F$1502,$I49)))</f>
        <v/>
      </c>
      <c r="N49" s="14">
        <f>IF($A49="","",'الإعدادات'!$B$6-IF($M49="",$E49,$M49))</f>
        <v/>
      </c>
      <c r="O49" s="4" t="inlineStr">
        <is>
          <t>ملغاة</t>
        </is>
      </c>
      <c r="P49" s="5" t="n"/>
      <c r="Q49" s="9">
        <f>IF($A49="","",IF($O49="ملغاة","ملغاة",IF(AND($O49="مجمدة",$P49&gt;'الإعدادات'!$B$6),"مجمدة",IF($J49&lt;=0,"مكتملة",IF($N49&gt;IFERROR(INDEX('الإعدادات'!$H$9:$H$38,MATCH($D49,'الإعدادات'!$E$9:$E$38,0)),21),"متوقفة","نشطة")))))</f>
        <v/>
      </c>
      <c r="R49" s="9">
        <f>IF($Q49="متوقفة",$L49+ROW()/1000000,"")</f>
        <v/>
      </c>
    </row>
    <row r="50">
      <c r="A50" s="4" t="inlineStr">
        <is>
          <t>PK-148</t>
        </is>
      </c>
      <c r="B50" s="4" t="inlineStr">
        <is>
          <t>P-1289</t>
        </is>
      </c>
      <c r="C50" s="4" t="inlineStr">
        <is>
          <t>0587046557</t>
        </is>
      </c>
      <c r="D50" s="4" t="inlineStr">
        <is>
          <t>متابعة تغذية 8 جلسات</t>
        </is>
      </c>
      <c r="E50" s="5" t="n">
        <v>46287</v>
      </c>
      <c r="F50" s="14">
        <f>IF($A50="","",IFERROR(INDEX('الإعدادات'!$F$9:$F$38,MATCH($D50,'الإعدادات'!$E$9:$E$38,0)),""))</f>
        <v/>
      </c>
      <c r="G50" s="8" t="n">
        <v>1600</v>
      </c>
      <c r="H50" s="8" t="n">
        <v>600</v>
      </c>
      <c r="I50" s="14">
        <f>IF($A50="","",COUNTIFS('الجلسات'!$B$3:$B$1502,$A50))</f>
        <v/>
      </c>
      <c r="J50" s="14">
        <f>IF($A50="","",IFERROR($F50-$I50,""))</f>
        <v/>
      </c>
      <c r="K50" s="15">
        <f>IF($A50="","",IFERROR(ROUND($G50*$I50/$F50,2),0))</f>
        <v/>
      </c>
      <c r="L50" s="15">
        <f>IF($A50="","",$H50-$K50)</f>
        <v/>
      </c>
      <c r="M50" s="16">
        <f>IF($A50="","",IF($I50=0,"",SUMIFS('الجلسات'!$A$3:$A$1502,'الجلسات'!$B$3:$B$1502,$A50,'الجلسات'!$F$3:$F$1502,$I50)))</f>
        <v/>
      </c>
      <c r="N50" s="14">
        <f>IF($A50="","",'الإعدادات'!$B$6-IF($M50="",$E50,$M50))</f>
        <v/>
      </c>
      <c r="O50" s="4" t="n"/>
      <c r="P50" s="5" t="n"/>
      <c r="Q50" s="9">
        <f>IF($A50="","",IF($O50="ملغاة","ملغاة",IF(AND($O50="مجمدة",$P50&gt;'الإعدادات'!$B$6),"مجمدة",IF($J50&lt;=0,"مكتملة",IF($N50&gt;IFERROR(INDEX('الإعدادات'!$H$9:$H$38,MATCH($D50,'الإعدادات'!$E$9:$E$38,0)),21),"متوقفة","نشطة")))))</f>
        <v/>
      </c>
      <c r="R50" s="9">
        <f>IF($Q50="متوقفة",$L50+ROW()/1000000,"")</f>
        <v/>
      </c>
    </row>
    <row r="51">
      <c r="A51" s="4" t="inlineStr">
        <is>
          <t>PK-149</t>
        </is>
      </c>
      <c r="B51" s="4" t="inlineStr">
        <is>
          <t>P-1189</t>
        </is>
      </c>
      <c r="C51" s="4" t="inlineStr">
        <is>
          <t>0507358735</t>
        </is>
      </c>
      <c r="D51" s="4" t="inlineStr">
        <is>
          <t>علاج طبيعي 10 جلسات</t>
        </is>
      </c>
      <c r="E51" s="5" t="n">
        <v>46174</v>
      </c>
      <c r="F51" s="14">
        <f>IF($A51="","",IFERROR(INDEX('الإعدادات'!$F$9:$F$38,MATCH($D51,'الإعدادات'!$E$9:$E$38,0)),""))</f>
        <v/>
      </c>
      <c r="G51" s="8" t="n">
        <v>2500</v>
      </c>
      <c r="H51" s="8" t="n">
        <v>2500</v>
      </c>
      <c r="I51" s="14">
        <f>IF($A51="","",COUNTIFS('الجلسات'!$B$3:$B$1502,$A51))</f>
        <v/>
      </c>
      <c r="J51" s="14">
        <f>IF($A51="","",IFERROR($F51-$I51,""))</f>
        <v/>
      </c>
      <c r="K51" s="15">
        <f>IF($A51="","",IFERROR(ROUND($G51*$I51/$F51,2),0))</f>
        <v/>
      </c>
      <c r="L51" s="15">
        <f>IF($A51="","",$H51-$K51)</f>
        <v/>
      </c>
      <c r="M51" s="16">
        <f>IF($A51="","",IF($I51=0,"",SUMIFS('الجلسات'!$A$3:$A$1502,'الجلسات'!$B$3:$B$1502,$A51,'الجلسات'!$F$3:$F$1502,$I51)))</f>
        <v/>
      </c>
      <c r="N51" s="14">
        <f>IF($A51="","",'الإعدادات'!$B$6-IF($M51="",$E51,$M51))</f>
        <v/>
      </c>
      <c r="O51" s="4" t="n"/>
      <c r="P51" s="5" t="n"/>
      <c r="Q51" s="9">
        <f>IF($A51="","",IF($O51="ملغاة","ملغاة",IF(AND($O51="مجمدة",$P51&gt;'الإعدادات'!$B$6),"مجمدة",IF($J51&lt;=0,"مكتملة",IF($N51&gt;IFERROR(INDEX('الإعدادات'!$H$9:$H$38,MATCH($D51,'الإعدادات'!$E$9:$E$38,0)),21),"متوقفة","نشطة")))))</f>
        <v/>
      </c>
      <c r="R51" s="9">
        <f>IF($Q51="متوقفة",$L51+ROW()/1000000,"")</f>
        <v/>
      </c>
    </row>
    <row r="52">
      <c r="A52" s="4" t="inlineStr">
        <is>
          <t>PK-150</t>
        </is>
      </c>
      <c r="B52" s="4" t="inlineStr">
        <is>
          <t>P-1740</t>
        </is>
      </c>
      <c r="C52" s="4" t="inlineStr">
        <is>
          <t>0560607104</t>
        </is>
      </c>
      <c r="D52" s="4" t="inlineStr">
        <is>
          <t>ليزر إزالة الشعر 6 جلسات</t>
        </is>
      </c>
      <c r="E52" s="5" t="n">
        <v>46288</v>
      </c>
      <c r="F52" s="14">
        <f>IF($A52="","",IFERROR(INDEX('الإعدادات'!$F$9:$F$38,MATCH($D52,'الإعدادات'!$E$9:$E$38,0)),""))</f>
        <v/>
      </c>
      <c r="G52" s="8" t="n">
        <v>3300</v>
      </c>
      <c r="H52" s="8" t="n">
        <v>3300</v>
      </c>
      <c r="I52" s="14">
        <f>IF($A52="","",COUNTIFS('الجلسات'!$B$3:$B$1502,$A52))</f>
        <v/>
      </c>
      <c r="J52" s="14">
        <f>IF($A52="","",IFERROR($F52-$I52,""))</f>
        <v/>
      </c>
      <c r="K52" s="15">
        <f>IF($A52="","",IFERROR(ROUND($G52*$I52/$F52,2),0))</f>
        <v/>
      </c>
      <c r="L52" s="15">
        <f>IF($A52="","",$H52-$K52)</f>
        <v/>
      </c>
      <c r="M52" s="16">
        <f>IF($A52="","",IF($I52=0,"",SUMIFS('الجلسات'!$A$3:$A$1502,'الجلسات'!$B$3:$B$1502,$A52,'الجلسات'!$F$3:$F$1502,$I52)))</f>
        <v/>
      </c>
      <c r="N52" s="14">
        <f>IF($A52="","",'الإعدادات'!$B$6-IF($M52="",$E52,$M52))</f>
        <v/>
      </c>
      <c r="O52" s="4" t="n"/>
      <c r="P52" s="5" t="n"/>
      <c r="Q52" s="9">
        <f>IF($A52="","",IF($O52="ملغاة","ملغاة",IF(AND($O52="مجمدة",$P52&gt;'الإعدادات'!$B$6),"مجمدة",IF($J52&lt;=0,"مكتملة",IF($N52&gt;IFERROR(INDEX('الإعدادات'!$H$9:$H$38,MATCH($D52,'الإعدادات'!$E$9:$E$38,0)),21),"متوقفة","نشطة")))))</f>
        <v/>
      </c>
      <c r="R52" s="9">
        <f>IF($Q52="متوقفة",$L52+ROW()/1000000,"")</f>
        <v/>
      </c>
    </row>
    <row r="53">
      <c r="A53" s="4" t="inlineStr">
        <is>
          <t>PK-151</t>
        </is>
      </c>
      <c r="B53" s="4" t="inlineStr">
        <is>
          <t>P-1404</t>
        </is>
      </c>
      <c r="C53" s="4" t="inlineStr">
        <is>
          <t>0509103177</t>
        </is>
      </c>
      <c r="D53" s="4" t="inlineStr">
        <is>
          <t>علاج طبيعي 10 جلسات</t>
        </is>
      </c>
      <c r="E53" s="5" t="n">
        <v>46182</v>
      </c>
      <c r="F53" s="14">
        <f>IF($A53="","",IFERROR(INDEX('الإعدادات'!$F$9:$F$38,MATCH($D53,'الإعدادات'!$E$9:$E$38,0)),""))</f>
        <v/>
      </c>
      <c r="G53" s="8" t="n">
        <v>2500</v>
      </c>
      <c r="H53" s="8" t="n">
        <v>2500</v>
      </c>
      <c r="I53" s="14">
        <f>IF($A53="","",COUNTIFS('الجلسات'!$B$3:$B$1502,$A53))</f>
        <v/>
      </c>
      <c r="J53" s="14">
        <f>IF($A53="","",IFERROR($F53-$I53,""))</f>
        <v/>
      </c>
      <c r="K53" s="15">
        <f>IF($A53="","",IFERROR(ROUND($G53*$I53/$F53,2),0))</f>
        <v/>
      </c>
      <c r="L53" s="15">
        <f>IF($A53="","",$H53-$K53)</f>
        <v/>
      </c>
      <c r="M53" s="16">
        <f>IF($A53="","",IF($I53=0,"",SUMIFS('الجلسات'!$A$3:$A$1502,'الجلسات'!$B$3:$B$1502,$A53,'الجلسات'!$F$3:$F$1502,$I53)))</f>
        <v/>
      </c>
      <c r="N53" s="14">
        <f>IF($A53="","",'الإعدادات'!$B$6-IF($M53="",$E53,$M53))</f>
        <v/>
      </c>
      <c r="O53" s="4" t="n"/>
      <c r="P53" s="5" t="n"/>
      <c r="Q53" s="9">
        <f>IF($A53="","",IF($O53="ملغاة","ملغاة",IF(AND($O53="مجمدة",$P53&gt;'الإعدادات'!$B$6),"مجمدة",IF($J53&lt;=0,"مكتملة",IF($N53&gt;IFERROR(INDEX('الإعدادات'!$H$9:$H$38,MATCH($D53,'الإعدادات'!$E$9:$E$38,0)),21),"متوقفة","نشطة")))))</f>
        <v/>
      </c>
      <c r="R53" s="9">
        <f>IF($Q53="متوقفة",$L53+ROW()/1000000,"")</f>
        <v/>
      </c>
    </row>
    <row r="54">
      <c r="A54" s="4" t="inlineStr">
        <is>
          <t>PK-152</t>
        </is>
      </c>
      <c r="B54" s="4" t="inlineStr">
        <is>
          <t>P-1341</t>
        </is>
      </c>
      <c r="C54" s="4" t="inlineStr">
        <is>
          <t>0555759183</t>
        </is>
      </c>
      <c r="D54" s="4" t="inlineStr">
        <is>
          <t>متابعة تغذية 8 جلسات</t>
        </is>
      </c>
      <c r="E54" s="5" t="n">
        <v>46198</v>
      </c>
      <c r="F54" s="14">
        <f>IF($A54="","",IFERROR(INDEX('الإعدادات'!$F$9:$F$38,MATCH($D54,'الإعدادات'!$E$9:$E$38,0)),""))</f>
        <v/>
      </c>
      <c r="G54" s="8" t="n">
        <v>1600</v>
      </c>
      <c r="H54" s="8" t="n">
        <v>950</v>
      </c>
      <c r="I54" s="14">
        <f>IF($A54="","",COUNTIFS('الجلسات'!$B$3:$B$1502,$A54))</f>
        <v/>
      </c>
      <c r="J54" s="14">
        <f>IF($A54="","",IFERROR($F54-$I54,""))</f>
        <v/>
      </c>
      <c r="K54" s="15">
        <f>IF($A54="","",IFERROR(ROUND($G54*$I54/$F54,2),0))</f>
        <v/>
      </c>
      <c r="L54" s="15">
        <f>IF($A54="","",$H54-$K54)</f>
        <v/>
      </c>
      <c r="M54" s="16">
        <f>IF($A54="","",IF($I54=0,"",SUMIFS('الجلسات'!$A$3:$A$1502,'الجلسات'!$B$3:$B$1502,$A54,'الجلسات'!$F$3:$F$1502,$I54)))</f>
        <v/>
      </c>
      <c r="N54" s="14">
        <f>IF($A54="","",'الإعدادات'!$B$6-IF($M54="",$E54,$M54))</f>
        <v/>
      </c>
      <c r="O54" s="4" t="n"/>
      <c r="P54" s="5" t="n"/>
      <c r="Q54" s="9">
        <f>IF($A54="","",IF($O54="ملغاة","ملغاة",IF(AND($O54="مجمدة",$P54&gt;'الإعدادات'!$B$6),"مجمدة",IF($J54&lt;=0,"مكتملة",IF($N54&gt;IFERROR(INDEX('الإعدادات'!$H$9:$H$38,MATCH($D54,'الإعدادات'!$E$9:$E$38,0)),21),"متوقفة","نشطة")))))</f>
        <v/>
      </c>
      <c r="R54" s="9">
        <f>IF($Q54="متوقفة",$L54+ROW()/1000000,"")</f>
        <v/>
      </c>
    </row>
    <row r="55">
      <c r="A55" s="4" t="inlineStr">
        <is>
          <t>PK-153</t>
        </is>
      </c>
      <c r="B55" s="4" t="inlineStr">
        <is>
          <t>P-1536</t>
        </is>
      </c>
      <c r="C55" s="4" t="inlineStr">
        <is>
          <t>0511491316</t>
        </is>
      </c>
      <c r="D55" s="4" t="inlineStr">
        <is>
          <t>ليزر إزالة الشعر 6 جلسات</t>
        </is>
      </c>
      <c r="E55" s="5" t="n">
        <v>46194</v>
      </c>
      <c r="F55" s="14">
        <f>IF($A55="","",IFERROR(INDEX('الإعدادات'!$F$9:$F$38,MATCH($D55,'الإعدادات'!$E$9:$E$38,0)),""))</f>
        <v/>
      </c>
      <c r="G55" s="8" t="n">
        <v>3300</v>
      </c>
      <c r="H55" s="8" t="n">
        <v>2400</v>
      </c>
      <c r="I55" s="14">
        <f>IF($A55="","",COUNTIFS('الجلسات'!$B$3:$B$1502,$A55))</f>
        <v/>
      </c>
      <c r="J55" s="14">
        <f>IF($A55="","",IFERROR($F55-$I55,""))</f>
        <v/>
      </c>
      <c r="K55" s="15">
        <f>IF($A55="","",IFERROR(ROUND($G55*$I55/$F55,2),0))</f>
        <v/>
      </c>
      <c r="L55" s="15">
        <f>IF($A55="","",$H55-$K55)</f>
        <v/>
      </c>
      <c r="M55" s="16">
        <f>IF($A55="","",IF($I55=0,"",SUMIFS('الجلسات'!$A$3:$A$1502,'الجلسات'!$B$3:$B$1502,$A55,'الجلسات'!$F$3:$F$1502,$I55)))</f>
        <v/>
      </c>
      <c r="N55" s="14">
        <f>IF($A55="","",'الإعدادات'!$B$6-IF($M55="",$E55,$M55))</f>
        <v/>
      </c>
      <c r="O55" s="4" t="n"/>
      <c r="P55" s="5" t="n"/>
      <c r="Q55" s="9">
        <f>IF($A55="","",IF($O55="ملغاة","ملغاة",IF(AND($O55="مجمدة",$P55&gt;'الإعدادات'!$B$6),"مجمدة",IF($J55&lt;=0,"مكتملة",IF($N55&gt;IFERROR(INDEX('الإعدادات'!$H$9:$H$38,MATCH($D55,'الإعدادات'!$E$9:$E$38,0)),21),"متوقفة","نشطة")))))</f>
        <v/>
      </c>
      <c r="R55" s="9">
        <f>IF($Q55="متوقفة",$L55+ROW()/1000000,"")</f>
        <v/>
      </c>
    </row>
    <row r="56">
      <c r="A56" s="4" t="inlineStr">
        <is>
          <t>PK-154</t>
        </is>
      </c>
      <c r="B56" s="4" t="inlineStr">
        <is>
          <t>P-1735</t>
        </is>
      </c>
      <c r="C56" s="4" t="inlineStr">
        <is>
          <t>0538144494</t>
        </is>
      </c>
      <c r="D56" s="4" t="inlineStr">
        <is>
          <t>ليزر إزالة الشعر 6 جلسات</t>
        </is>
      </c>
      <c r="E56" s="5" t="n">
        <v>46264</v>
      </c>
      <c r="F56" s="14">
        <f>IF($A56="","",IFERROR(INDEX('الإعدادات'!$F$9:$F$38,MATCH($D56,'الإعدادات'!$E$9:$E$38,0)),""))</f>
        <v/>
      </c>
      <c r="G56" s="8" t="n">
        <v>3300</v>
      </c>
      <c r="H56" s="8" t="n">
        <v>3300</v>
      </c>
      <c r="I56" s="14">
        <f>IF($A56="","",COUNTIFS('الجلسات'!$B$3:$B$1502,$A56))</f>
        <v/>
      </c>
      <c r="J56" s="14">
        <f>IF($A56="","",IFERROR($F56-$I56,""))</f>
        <v/>
      </c>
      <c r="K56" s="15">
        <f>IF($A56="","",IFERROR(ROUND($G56*$I56/$F56,2),0))</f>
        <v/>
      </c>
      <c r="L56" s="15">
        <f>IF($A56="","",$H56-$K56)</f>
        <v/>
      </c>
      <c r="M56" s="16">
        <f>IF($A56="","",IF($I56=0,"",SUMIFS('الجلسات'!$A$3:$A$1502,'الجلسات'!$B$3:$B$1502,$A56,'الجلسات'!$F$3:$F$1502,$I56)))</f>
        <v/>
      </c>
      <c r="N56" s="14">
        <f>IF($A56="","",'الإعدادات'!$B$6-IF($M56="",$E56,$M56))</f>
        <v/>
      </c>
      <c r="O56" s="4" t="n"/>
      <c r="P56" s="5" t="n"/>
      <c r="Q56" s="9">
        <f>IF($A56="","",IF($O56="ملغاة","ملغاة",IF(AND($O56="مجمدة",$P56&gt;'الإعدادات'!$B$6),"مجمدة",IF($J56&lt;=0,"مكتملة",IF($N56&gt;IFERROR(INDEX('الإعدادات'!$H$9:$H$38,MATCH($D56,'الإعدادات'!$E$9:$E$38,0)),21),"متوقفة","نشطة")))))</f>
        <v/>
      </c>
      <c r="R56" s="9">
        <f>IF($Q56="متوقفة",$L56+ROW()/1000000,"")</f>
        <v/>
      </c>
    </row>
    <row r="57">
      <c r="A57" s="4" t="inlineStr">
        <is>
          <t>PK-155</t>
        </is>
      </c>
      <c r="B57" s="4" t="inlineStr">
        <is>
          <t>P-1692</t>
        </is>
      </c>
      <c r="C57" s="4" t="inlineStr">
        <is>
          <t>0535164388</t>
        </is>
      </c>
      <c r="D57" s="4" t="inlineStr">
        <is>
          <t>ليزر إزالة الشعر 6 جلسات</t>
        </is>
      </c>
      <c r="E57" s="5" t="n">
        <v>46190</v>
      </c>
      <c r="F57" s="14">
        <f>IF($A57="","",IFERROR(INDEX('الإعدادات'!$F$9:$F$38,MATCH($D57,'الإعدادات'!$E$9:$E$38,0)),""))</f>
        <v/>
      </c>
      <c r="G57" s="8" t="n">
        <v>3300</v>
      </c>
      <c r="H57" s="8" t="n">
        <v>3300</v>
      </c>
      <c r="I57" s="14">
        <f>IF($A57="","",COUNTIFS('الجلسات'!$B$3:$B$1502,$A57))</f>
        <v/>
      </c>
      <c r="J57" s="14">
        <f>IF($A57="","",IFERROR($F57-$I57,""))</f>
        <v/>
      </c>
      <c r="K57" s="15">
        <f>IF($A57="","",IFERROR(ROUND($G57*$I57/$F57,2),0))</f>
        <v/>
      </c>
      <c r="L57" s="15">
        <f>IF($A57="","",$H57-$K57)</f>
        <v/>
      </c>
      <c r="M57" s="16">
        <f>IF($A57="","",IF($I57=0,"",SUMIFS('الجلسات'!$A$3:$A$1502,'الجلسات'!$B$3:$B$1502,$A57,'الجلسات'!$F$3:$F$1502,$I57)))</f>
        <v/>
      </c>
      <c r="N57" s="14">
        <f>IF($A57="","",'الإعدادات'!$B$6-IF($M57="",$E57,$M57))</f>
        <v/>
      </c>
      <c r="O57" s="4" t="n"/>
      <c r="P57" s="5" t="n"/>
      <c r="Q57" s="9">
        <f>IF($A57="","",IF($O57="ملغاة","ملغاة",IF(AND($O57="مجمدة",$P57&gt;'الإعدادات'!$B$6),"مجمدة",IF($J57&lt;=0,"مكتملة",IF($N57&gt;IFERROR(INDEX('الإعدادات'!$H$9:$H$38,MATCH($D57,'الإعدادات'!$E$9:$E$38,0)),21),"متوقفة","نشطة")))))</f>
        <v/>
      </c>
      <c r="R57" s="9">
        <f>IF($Q57="متوقفة",$L57+ROW()/1000000,"")</f>
        <v/>
      </c>
    </row>
    <row r="58">
      <c r="A58" s="4" t="inlineStr">
        <is>
          <t>PK-156</t>
        </is>
      </c>
      <c r="B58" s="4" t="inlineStr">
        <is>
          <t>P-1714</t>
        </is>
      </c>
      <c r="C58" s="4" t="inlineStr">
        <is>
          <t>0593158279</t>
        </is>
      </c>
      <c r="D58" s="4" t="inlineStr">
        <is>
          <t>علاج طبيعي 10 جلسات</t>
        </is>
      </c>
      <c r="E58" s="5" t="n">
        <v>46225</v>
      </c>
      <c r="F58" s="14">
        <f>IF($A58="","",IFERROR(INDEX('الإعدادات'!$F$9:$F$38,MATCH($D58,'الإعدادات'!$E$9:$E$38,0)),""))</f>
        <v/>
      </c>
      <c r="G58" s="8" t="n">
        <v>2500</v>
      </c>
      <c r="H58" s="8" t="n">
        <v>2500</v>
      </c>
      <c r="I58" s="14">
        <f>IF($A58="","",COUNTIFS('الجلسات'!$B$3:$B$1502,$A58))</f>
        <v/>
      </c>
      <c r="J58" s="14">
        <f>IF($A58="","",IFERROR($F58-$I58,""))</f>
        <v/>
      </c>
      <c r="K58" s="15">
        <f>IF($A58="","",IFERROR(ROUND($G58*$I58/$F58,2),0))</f>
        <v/>
      </c>
      <c r="L58" s="15">
        <f>IF($A58="","",$H58-$K58)</f>
        <v/>
      </c>
      <c r="M58" s="16">
        <f>IF($A58="","",IF($I58=0,"",SUMIFS('الجلسات'!$A$3:$A$1502,'الجلسات'!$B$3:$B$1502,$A58,'الجلسات'!$F$3:$F$1502,$I58)))</f>
        <v/>
      </c>
      <c r="N58" s="14">
        <f>IF($A58="","",'الإعدادات'!$B$6-IF($M58="",$E58,$M58))</f>
        <v/>
      </c>
      <c r="O58" s="4" t="n"/>
      <c r="P58" s="5" t="n"/>
      <c r="Q58" s="9">
        <f>IF($A58="","",IF($O58="ملغاة","ملغاة",IF(AND($O58="مجمدة",$P58&gt;'الإعدادات'!$B$6),"مجمدة",IF($J58&lt;=0,"مكتملة",IF($N58&gt;IFERROR(INDEX('الإعدادات'!$H$9:$H$38,MATCH($D58,'الإعدادات'!$E$9:$E$38,0)),21),"متوقفة","نشطة")))))</f>
        <v/>
      </c>
      <c r="R58" s="9">
        <f>IF($Q58="متوقفة",$L58+ROW()/1000000,"")</f>
        <v/>
      </c>
    </row>
    <row r="59">
      <c r="A59" s="4" t="inlineStr">
        <is>
          <t>PK-157</t>
        </is>
      </c>
      <c r="B59" s="4" t="inlineStr">
        <is>
          <t>P-1477</t>
        </is>
      </c>
      <c r="C59" s="4" t="inlineStr">
        <is>
          <t>0552034093</t>
        </is>
      </c>
      <c r="D59" s="4" t="inlineStr">
        <is>
          <t>علاج طبيعي 10 جلسات</t>
        </is>
      </c>
      <c r="E59" s="5" t="n">
        <v>46273</v>
      </c>
      <c r="F59" s="14">
        <f>IF($A59="","",IFERROR(INDEX('الإعدادات'!$F$9:$F$38,MATCH($D59,'الإعدادات'!$E$9:$E$38,0)),""))</f>
        <v/>
      </c>
      <c r="G59" s="8" t="n">
        <v>2500</v>
      </c>
      <c r="H59" s="8" t="n">
        <v>1200</v>
      </c>
      <c r="I59" s="14">
        <f>IF($A59="","",COUNTIFS('الجلسات'!$B$3:$B$1502,$A59))</f>
        <v/>
      </c>
      <c r="J59" s="14">
        <f>IF($A59="","",IFERROR($F59-$I59,""))</f>
        <v/>
      </c>
      <c r="K59" s="15">
        <f>IF($A59="","",IFERROR(ROUND($G59*$I59/$F59,2),0))</f>
        <v/>
      </c>
      <c r="L59" s="15">
        <f>IF($A59="","",$H59-$K59)</f>
        <v/>
      </c>
      <c r="M59" s="16">
        <f>IF($A59="","",IF($I59=0,"",SUMIFS('الجلسات'!$A$3:$A$1502,'الجلسات'!$B$3:$B$1502,$A59,'الجلسات'!$F$3:$F$1502,$I59)))</f>
        <v/>
      </c>
      <c r="N59" s="14">
        <f>IF($A59="","",'الإعدادات'!$B$6-IF($M59="",$E59,$M59))</f>
        <v/>
      </c>
      <c r="O59" s="4" t="n"/>
      <c r="P59" s="5" t="n"/>
      <c r="Q59" s="9">
        <f>IF($A59="","",IF($O59="ملغاة","ملغاة",IF(AND($O59="مجمدة",$P59&gt;'الإعدادات'!$B$6),"مجمدة",IF($J59&lt;=0,"مكتملة",IF($N59&gt;IFERROR(INDEX('الإعدادات'!$H$9:$H$38,MATCH($D59,'الإعدادات'!$E$9:$E$38,0)),21),"متوقفة","نشطة")))))</f>
        <v/>
      </c>
      <c r="R59" s="9">
        <f>IF($Q59="متوقفة",$L59+ROW()/1000000,"")</f>
        <v/>
      </c>
    </row>
    <row r="60">
      <c r="A60" s="4" t="inlineStr">
        <is>
          <t>PK-158</t>
        </is>
      </c>
      <c r="B60" s="4" t="inlineStr">
        <is>
          <t>P-1735</t>
        </is>
      </c>
      <c r="C60" s="4" t="inlineStr">
        <is>
          <t>0541307871</t>
        </is>
      </c>
      <c r="D60" s="4" t="inlineStr">
        <is>
          <t>هيدرافيشل 5 جلسات</t>
        </is>
      </c>
      <c r="E60" s="5" t="n">
        <v>46278</v>
      </c>
      <c r="F60" s="14">
        <f>IF($A60="","",IFERROR(INDEX('الإعدادات'!$F$9:$F$38,MATCH($D60,'الإعدادات'!$E$9:$E$38,0)),""))</f>
        <v/>
      </c>
      <c r="G60" s="8" t="n">
        <v>2750</v>
      </c>
      <c r="H60" s="8" t="n">
        <v>2750</v>
      </c>
      <c r="I60" s="14">
        <f>IF($A60="","",COUNTIFS('الجلسات'!$B$3:$B$1502,$A60))</f>
        <v/>
      </c>
      <c r="J60" s="14">
        <f>IF($A60="","",IFERROR($F60-$I60,""))</f>
        <v/>
      </c>
      <c r="K60" s="15">
        <f>IF($A60="","",IFERROR(ROUND($G60*$I60/$F60,2),0))</f>
        <v/>
      </c>
      <c r="L60" s="15">
        <f>IF($A60="","",$H60-$K60)</f>
        <v/>
      </c>
      <c r="M60" s="16">
        <f>IF($A60="","",IF($I60=0,"",SUMIFS('الجلسات'!$A$3:$A$1502,'الجلسات'!$B$3:$B$1502,$A60,'الجلسات'!$F$3:$F$1502,$I60)))</f>
        <v/>
      </c>
      <c r="N60" s="14">
        <f>IF($A60="","",'الإعدادات'!$B$6-IF($M60="",$E60,$M60))</f>
        <v/>
      </c>
      <c r="O60" s="4" t="n"/>
      <c r="P60" s="5" t="n"/>
      <c r="Q60" s="9">
        <f>IF($A60="","",IF($O60="ملغاة","ملغاة",IF(AND($O60="مجمدة",$P60&gt;'الإعدادات'!$B$6),"مجمدة",IF($J60&lt;=0,"مكتملة",IF($N60&gt;IFERROR(INDEX('الإعدادات'!$H$9:$H$38,MATCH($D60,'الإعدادات'!$E$9:$E$38,0)),21),"متوقفة","نشطة")))))</f>
        <v/>
      </c>
      <c r="R60" s="9">
        <f>IF($Q60="متوقفة",$L60+ROW()/1000000,"")</f>
        <v/>
      </c>
    </row>
    <row r="61">
      <c r="A61" s="4" t="inlineStr">
        <is>
          <t>PK-159</t>
        </is>
      </c>
      <c r="B61" s="4" t="inlineStr">
        <is>
          <t>P-1390</t>
        </is>
      </c>
      <c r="C61" s="4" t="inlineStr">
        <is>
          <t>0546049566</t>
        </is>
      </c>
      <c r="D61" s="4" t="inlineStr">
        <is>
          <t>ليزر إزالة الشعر 6 جلسات</t>
        </is>
      </c>
      <c r="E61" s="5" t="n">
        <v>46199</v>
      </c>
      <c r="F61" s="14">
        <f>IF($A61="","",IFERROR(INDEX('الإعدادات'!$F$9:$F$38,MATCH($D61,'الإعدادات'!$E$9:$E$38,0)),""))</f>
        <v/>
      </c>
      <c r="G61" s="8" t="n">
        <v>3300</v>
      </c>
      <c r="H61" s="8" t="n">
        <v>3300</v>
      </c>
      <c r="I61" s="14">
        <f>IF($A61="","",COUNTIFS('الجلسات'!$B$3:$B$1502,$A61))</f>
        <v/>
      </c>
      <c r="J61" s="14">
        <f>IF($A61="","",IFERROR($F61-$I61,""))</f>
        <v/>
      </c>
      <c r="K61" s="15">
        <f>IF($A61="","",IFERROR(ROUND($G61*$I61/$F61,2),0))</f>
        <v/>
      </c>
      <c r="L61" s="15">
        <f>IF($A61="","",$H61-$K61)</f>
        <v/>
      </c>
      <c r="M61" s="16">
        <f>IF($A61="","",IF($I61=0,"",SUMIFS('الجلسات'!$A$3:$A$1502,'الجلسات'!$B$3:$B$1502,$A61,'الجلسات'!$F$3:$F$1502,$I61)))</f>
        <v/>
      </c>
      <c r="N61" s="14">
        <f>IF($A61="","",'الإعدادات'!$B$6-IF($M61="",$E61,$M61))</f>
        <v/>
      </c>
      <c r="O61" s="4" t="inlineStr">
        <is>
          <t>مجمدة</t>
        </is>
      </c>
      <c r="P61" s="5" t="n">
        <v>46305</v>
      </c>
      <c r="Q61" s="9">
        <f>IF($A61="","",IF($O61="ملغاة","ملغاة",IF(AND($O61="مجمدة",$P61&gt;'الإعدادات'!$B$6),"مجمدة",IF($J61&lt;=0,"مكتملة",IF($N61&gt;IFERROR(INDEX('الإعدادات'!$H$9:$H$38,MATCH($D61,'الإعدادات'!$E$9:$E$38,0)),21),"متوقفة","نشطة")))))</f>
        <v/>
      </c>
      <c r="R61" s="9">
        <f>IF($Q61="متوقفة",$L61+ROW()/1000000,"")</f>
        <v/>
      </c>
    </row>
    <row r="62">
      <c r="A62" s="4" t="inlineStr">
        <is>
          <t>PK-160</t>
        </is>
      </c>
      <c r="B62" s="4" t="inlineStr">
        <is>
          <t>P-1106</t>
        </is>
      </c>
      <c r="C62" s="4" t="inlineStr">
        <is>
          <t>0562611695</t>
        </is>
      </c>
      <c r="D62" s="4" t="inlineStr">
        <is>
          <t>متابعة تغذية 8 جلسات</t>
        </is>
      </c>
      <c r="E62" s="5" t="n">
        <v>46276</v>
      </c>
      <c r="F62" s="14">
        <f>IF($A62="","",IFERROR(INDEX('الإعدادات'!$F$9:$F$38,MATCH($D62,'الإعدادات'!$E$9:$E$38,0)),""))</f>
        <v/>
      </c>
      <c r="G62" s="8" t="n">
        <v>1600</v>
      </c>
      <c r="H62" s="8" t="n">
        <v>1600</v>
      </c>
      <c r="I62" s="14">
        <f>IF($A62="","",COUNTIFS('الجلسات'!$B$3:$B$1502,$A62))</f>
        <v/>
      </c>
      <c r="J62" s="14">
        <f>IF($A62="","",IFERROR($F62-$I62,""))</f>
        <v/>
      </c>
      <c r="K62" s="15">
        <f>IF($A62="","",IFERROR(ROUND($G62*$I62/$F62,2),0))</f>
        <v/>
      </c>
      <c r="L62" s="15">
        <f>IF($A62="","",$H62-$K62)</f>
        <v/>
      </c>
      <c r="M62" s="16">
        <f>IF($A62="","",IF($I62=0,"",SUMIFS('الجلسات'!$A$3:$A$1502,'الجلسات'!$B$3:$B$1502,$A62,'الجلسات'!$F$3:$F$1502,$I62)))</f>
        <v/>
      </c>
      <c r="N62" s="14">
        <f>IF($A62="","",'الإعدادات'!$B$6-IF($M62="",$E62,$M62))</f>
        <v/>
      </c>
      <c r="O62" s="4" t="n"/>
      <c r="P62" s="5" t="n"/>
      <c r="Q62" s="9">
        <f>IF($A62="","",IF($O62="ملغاة","ملغاة",IF(AND($O62="مجمدة",$P62&gt;'الإعدادات'!$B$6),"مجمدة",IF($J62&lt;=0,"مكتملة",IF($N62&gt;IFERROR(INDEX('الإعدادات'!$H$9:$H$38,MATCH($D62,'الإعدادات'!$E$9:$E$38,0)),21),"متوقفة","نشطة")))))</f>
        <v/>
      </c>
      <c r="R62" s="9">
        <f>IF($Q62="متوقفة",$L62+ROW()/1000000,"")</f>
        <v/>
      </c>
    </row>
    <row r="63">
      <c r="A63" s="4" t="n"/>
      <c r="B63" s="4" t="n"/>
      <c r="C63" s="4" t="n"/>
      <c r="D63" s="4" t="n"/>
      <c r="E63" s="5" t="n"/>
      <c r="F63" s="14">
        <f>IF($A63="","",IFERROR(INDEX('الإعدادات'!$F$9:$F$38,MATCH($D63,'الإعدادات'!$E$9:$E$38,0)),""))</f>
        <v/>
      </c>
      <c r="G63" s="8" t="n"/>
      <c r="H63" s="8" t="n"/>
      <c r="I63" s="14">
        <f>IF($A63="","",COUNTIFS('الجلسات'!$B$3:$B$1502,$A63))</f>
        <v/>
      </c>
      <c r="J63" s="14">
        <f>IF($A63="","",IFERROR($F63-$I63,""))</f>
        <v/>
      </c>
      <c r="K63" s="15">
        <f>IF($A63="","",IFERROR(ROUND($G63*$I63/$F63,2),0))</f>
        <v/>
      </c>
      <c r="L63" s="15">
        <f>IF($A63="","",$H63-$K63)</f>
        <v/>
      </c>
      <c r="M63" s="16">
        <f>IF($A63="","",IF($I63=0,"",SUMIFS('الجلسات'!$A$3:$A$1502,'الجلسات'!$B$3:$B$1502,$A63,'الجلسات'!$F$3:$F$1502,$I63)))</f>
        <v/>
      </c>
      <c r="N63" s="14">
        <f>IF($A63="","",'الإعدادات'!$B$6-IF($M63="",$E63,$M63))</f>
        <v/>
      </c>
      <c r="O63" s="4" t="n"/>
      <c r="P63" s="5" t="n"/>
      <c r="Q63" s="9">
        <f>IF($A63="","",IF($O63="ملغاة","ملغاة",IF(AND($O63="مجمدة",$P63&gt;'الإعدادات'!$B$6),"مجمدة",IF($J63&lt;=0,"مكتملة",IF($N63&gt;IFERROR(INDEX('الإعدادات'!$H$9:$H$38,MATCH($D63,'الإعدادات'!$E$9:$E$38,0)),21),"متوقفة","نشطة")))))</f>
        <v/>
      </c>
      <c r="R63" s="9">
        <f>IF($Q63="متوقفة",$L63+ROW()/1000000,"")</f>
        <v/>
      </c>
    </row>
    <row r="64">
      <c r="A64" s="4" t="n"/>
      <c r="B64" s="4" t="n"/>
      <c r="C64" s="4" t="n"/>
      <c r="D64" s="4" t="n"/>
      <c r="E64" s="5" t="n"/>
      <c r="F64" s="14">
        <f>IF($A64="","",IFERROR(INDEX('الإعدادات'!$F$9:$F$38,MATCH($D64,'الإعدادات'!$E$9:$E$38,0)),""))</f>
        <v/>
      </c>
      <c r="G64" s="8" t="n"/>
      <c r="H64" s="8" t="n"/>
      <c r="I64" s="14">
        <f>IF($A64="","",COUNTIFS('الجلسات'!$B$3:$B$1502,$A64))</f>
        <v/>
      </c>
      <c r="J64" s="14">
        <f>IF($A64="","",IFERROR($F64-$I64,""))</f>
        <v/>
      </c>
      <c r="K64" s="15">
        <f>IF($A64="","",IFERROR(ROUND($G64*$I64/$F64,2),0))</f>
        <v/>
      </c>
      <c r="L64" s="15">
        <f>IF($A64="","",$H64-$K64)</f>
        <v/>
      </c>
      <c r="M64" s="16">
        <f>IF($A64="","",IF($I64=0,"",SUMIFS('الجلسات'!$A$3:$A$1502,'الجلسات'!$B$3:$B$1502,$A64,'الجلسات'!$F$3:$F$1502,$I64)))</f>
        <v/>
      </c>
      <c r="N64" s="14">
        <f>IF($A64="","",'الإعدادات'!$B$6-IF($M64="",$E64,$M64))</f>
        <v/>
      </c>
      <c r="O64" s="4" t="n"/>
      <c r="P64" s="5" t="n"/>
      <c r="Q64" s="9">
        <f>IF($A64="","",IF($O64="ملغاة","ملغاة",IF(AND($O64="مجمدة",$P64&gt;'الإعدادات'!$B$6),"مجمدة",IF($J64&lt;=0,"مكتملة",IF($N64&gt;IFERROR(INDEX('الإعدادات'!$H$9:$H$38,MATCH($D64,'الإعدادات'!$E$9:$E$38,0)),21),"متوقفة","نشطة")))))</f>
        <v/>
      </c>
      <c r="R64" s="9">
        <f>IF($Q64="متوقفة",$L64+ROW()/1000000,"")</f>
        <v/>
      </c>
    </row>
    <row r="65">
      <c r="A65" s="4" t="n"/>
      <c r="B65" s="4" t="n"/>
      <c r="C65" s="4" t="n"/>
      <c r="D65" s="4" t="n"/>
      <c r="E65" s="5" t="n"/>
      <c r="F65" s="14">
        <f>IF($A65="","",IFERROR(INDEX('الإعدادات'!$F$9:$F$38,MATCH($D65,'الإعدادات'!$E$9:$E$38,0)),""))</f>
        <v/>
      </c>
      <c r="G65" s="8" t="n"/>
      <c r="H65" s="8" t="n"/>
      <c r="I65" s="14">
        <f>IF($A65="","",COUNTIFS('الجلسات'!$B$3:$B$1502,$A65))</f>
        <v/>
      </c>
      <c r="J65" s="14">
        <f>IF($A65="","",IFERROR($F65-$I65,""))</f>
        <v/>
      </c>
      <c r="K65" s="15">
        <f>IF($A65="","",IFERROR(ROUND($G65*$I65/$F65,2),0))</f>
        <v/>
      </c>
      <c r="L65" s="15">
        <f>IF($A65="","",$H65-$K65)</f>
        <v/>
      </c>
      <c r="M65" s="16">
        <f>IF($A65="","",IF($I65=0,"",SUMIFS('الجلسات'!$A$3:$A$1502,'الجلسات'!$B$3:$B$1502,$A65,'الجلسات'!$F$3:$F$1502,$I65)))</f>
        <v/>
      </c>
      <c r="N65" s="14">
        <f>IF($A65="","",'الإعدادات'!$B$6-IF($M65="",$E65,$M65))</f>
        <v/>
      </c>
      <c r="O65" s="4" t="n"/>
      <c r="P65" s="5" t="n"/>
      <c r="Q65" s="9">
        <f>IF($A65="","",IF($O65="ملغاة","ملغاة",IF(AND($O65="مجمدة",$P65&gt;'الإعدادات'!$B$6),"مجمدة",IF($J65&lt;=0,"مكتملة",IF($N65&gt;IFERROR(INDEX('الإعدادات'!$H$9:$H$38,MATCH($D65,'الإعدادات'!$E$9:$E$38,0)),21),"متوقفة","نشطة")))))</f>
        <v/>
      </c>
      <c r="R65" s="9">
        <f>IF($Q65="متوقفة",$L65+ROW()/1000000,"")</f>
        <v/>
      </c>
    </row>
    <row r="66">
      <c r="A66" s="4" t="n"/>
      <c r="B66" s="4" t="n"/>
      <c r="C66" s="4" t="n"/>
      <c r="D66" s="4" t="n"/>
      <c r="E66" s="5" t="n"/>
      <c r="F66" s="14">
        <f>IF($A66="","",IFERROR(INDEX('الإعدادات'!$F$9:$F$38,MATCH($D66,'الإعدادات'!$E$9:$E$38,0)),""))</f>
        <v/>
      </c>
      <c r="G66" s="8" t="n"/>
      <c r="H66" s="8" t="n"/>
      <c r="I66" s="14">
        <f>IF($A66="","",COUNTIFS('الجلسات'!$B$3:$B$1502,$A66))</f>
        <v/>
      </c>
      <c r="J66" s="14">
        <f>IF($A66="","",IFERROR($F66-$I66,""))</f>
        <v/>
      </c>
      <c r="K66" s="15">
        <f>IF($A66="","",IFERROR(ROUND($G66*$I66/$F66,2),0))</f>
        <v/>
      </c>
      <c r="L66" s="15">
        <f>IF($A66="","",$H66-$K66)</f>
        <v/>
      </c>
      <c r="M66" s="16">
        <f>IF($A66="","",IF($I66=0,"",SUMIFS('الجلسات'!$A$3:$A$1502,'الجلسات'!$B$3:$B$1502,$A66,'الجلسات'!$F$3:$F$1502,$I66)))</f>
        <v/>
      </c>
      <c r="N66" s="14">
        <f>IF($A66="","",'الإعدادات'!$B$6-IF($M66="",$E66,$M66))</f>
        <v/>
      </c>
      <c r="O66" s="4" t="n"/>
      <c r="P66" s="5" t="n"/>
      <c r="Q66" s="9">
        <f>IF($A66="","",IF($O66="ملغاة","ملغاة",IF(AND($O66="مجمدة",$P66&gt;'الإعدادات'!$B$6),"مجمدة",IF($J66&lt;=0,"مكتملة",IF($N66&gt;IFERROR(INDEX('الإعدادات'!$H$9:$H$38,MATCH($D66,'الإعدادات'!$E$9:$E$38,0)),21),"متوقفة","نشطة")))))</f>
        <v/>
      </c>
      <c r="R66" s="9">
        <f>IF($Q66="متوقفة",$L66+ROW()/1000000,"")</f>
        <v/>
      </c>
    </row>
    <row r="67">
      <c r="A67" s="4" t="n"/>
      <c r="B67" s="4" t="n"/>
      <c r="C67" s="4" t="n"/>
      <c r="D67" s="4" t="n"/>
      <c r="E67" s="5" t="n"/>
      <c r="F67" s="14">
        <f>IF($A67="","",IFERROR(INDEX('الإعدادات'!$F$9:$F$38,MATCH($D67,'الإعدادات'!$E$9:$E$38,0)),""))</f>
        <v/>
      </c>
      <c r="G67" s="8" t="n"/>
      <c r="H67" s="8" t="n"/>
      <c r="I67" s="14">
        <f>IF($A67="","",COUNTIFS('الجلسات'!$B$3:$B$1502,$A67))</f>
        <v/>
      </c>
      <c r="J67" s="14">
        <f>IF($A67="","",IFERROR($F67-$I67,""))</f>
        <v/>
      </c>
      <c r="K67" s="15">
        <f>IF($A67="","",IFERROR(ROUND($G67*$I67/$F67,2),0))</f>
        <v/>
      </c>
      <c r="L67" s="15">
        <f>IF($A67="","",$H67-$K67)</f>
        <v/>
      </c>
      <c r="M67" s="16">
        <f>IF($A67="","",IF($I67=0,"",SUMIFS('الجلسات'!$A$3:$A$1502,'الجلسات'!$B$3:$B$1502,$A67,'الجلسات'!$F$3:$F$1502,$I67)))</f>
        <v/>
      </c>
      <c r="N67" s="14">
        <f>IF($A67="","",'الإعدادات'!$B$6-IF($M67="",$E67,$M67))</f>
        <v/>
      </c>
      <c r="O67" s="4" t="n"/>
      <c r="P67" s="5" t="n"/>
      <c r="Q67" s="9">
        <f>IF($A67="","",IF($O67="ملغاة","ملغاة",IF(AND($O67="مجمدة",$P67&gt;'الإعدادات'!$B$6),"مجمدة",IF($J67&lt;=0,"مكتملة",IF($N67&gt;IFERROR(INDEX('الإعدادات'!$H$9:$H$38,MATCH($D67,'الإعدادات'!$E$9:$E$38,0)),21),"متوقفة","نشطة")))))</f>
        <v/>
      </c>
      <c r="R67" s="9">
        <f>IF($Q67="متوقفة",$L67+ROW()/1000000,"")</f>
        <v/>
      </c>
    </row>
    <row r="68">
      <c r="A68" s="4" t="n"/>
      <c r="B68" s="4" t="n"/>
      <c r="C68" s="4" t="n"/>
      <c r="D68" s="4" t="n"/>
      <c r="E68" s="5" t="n"/>
      <c r="F68" s="14">
        <f>IF($A68="","",IFERROR(INDEX('الإعدادات'!$F$9:$F$38,MATCH($D68,'الإعدادات'!$E$9:$E$38,0)),""))</f>
        <v/>
      </c>
      <c r="G68" s="8" t="n"/>
      <c r="H68" s="8" t="n"/>
      <c r="I68" s="14">
        <f>IF($A68="","",COUNTIFS('الجلسات'!$B$3:$B$1502,$A68))</f>
        <v/>
      </c>
      <c r="J68" s="14">
        <f>IF($A68="","",IFERROR($F68-$I68,""))</f>
        <v/>
      </c>
      <c r="K68" s="15">
        <f>IF($A68="","",IFERROR(ROUND($G68*$I68/$F68,2),0))</f>
        <v/>
      </c>
      <c r="L68" s="15">
        <f>IF($A68="","",$H68-$K68)</f>
        <v/>
      </c>
      <c r="M68" s="16">
        <f>IF($A68="","",IF($I68=0,"",SUMIFS('الجلسات'!$A$3:$A$1502,'الجلسات'!$B$3:$B$1502,$A68,'الجلسات'!$F$3:$F$1502,$I68)))</f>
        <v/>
      </c>
      <c r="N68" s="14">
        <f>IF($A68="","",'الإعدادات'!$B$6-IF($M68="",$E68,$M68))</f>
        <v/>
      </c>
      <c r="O68" s="4" t="n"/>
      <c r="P68" s="5" t="n"/>
      <c r="Q68" s="9">
        <f>IF($A68="","",IF($O68="ملغاة","ملغاة",IF(AND($O68="مجمدة",$P68&gt;'الإعدادات'!$B$6),"مجمدة",IF($J68&lt;=0,"مكتملة",IF($N68&gt;IFERROR(INDEX('الإعدادات'!$H$9:$H$38,MATCH($D68,'الإعدادات'!$E$9:$E$38,0)),21),"متوقفة","نشطة")))))</f>
        <v/>
      </c>
      <c r="R68" s="9">
        <f>IF($Q68="متوقفة",$L68+ROW()/1000000,"")</f>
        <v/>
      </c>
    </row>
    <row r="69">
      <c r="A69" s="4" t="n"/>
      <c r="B69" s="4" t="n"/>
      <c r="C69" s="4" t="n"/>
      <c r="D69" s="4" t="n"/>
      <c r="E69" s="5" t="n"/>
      <c r="F69" s="14">
        <f>IF($A69="","",IFERROR(INDEX('الإعدادات'!$F$9:$F$38,MATCH($D69,'الإعدادات'!$E$9:$E$38,0)),""))</f>
        <v/>
      </c>
      <c r="G69" s="8" t="n"/>
      <c r="H69" s="8" t="n"/>
      <c r="I69" s="14">
        <f>IF($A69="","",COUNTIFS('الجلسات'!$B$3:$B$1502,$A69))</f>
        <v/>
      </c>
      <c r="J69" s="14">
        <f>IF($A69="","",IFERROR($F69-$I69,""))</f>
        <v/>
      </c>
      <c r="K69" s="15">
        <f>IF($A69="","",IFERROR(ROUND($G69*$I69/$F69,2),0))</f>
        <v/>
      </c>
      <c r="L69" s="15">
        <f>IF($A69="","",$H69-$K69)</f>
        <v/>
      </c>
      <c r="M69" s="16">
        <f>IF($A69="","",IF($I69=0,"",SUMIFS('الجلسات'!$A$3:$A$1502,'الجلسات'!$B$3:$B$1502,$A69,'الجلسات'!$F$3:$F$1502,$I69)))</f>
        <v/>
      </c>
      <c r="N69" s="14">
        <f>IF($A69="","",'الإعدادات'!$B$6-IF($M69="",$E69,$M69))</f>
        <v/>
      </c>
      <c r="O69" s="4" t="n"/>
      <c r="P69" s="5" t="n"/>
      <c r="Q69" s="9">
        <f>IF($A69="","",IF($O69="ملغاة","ملغاة",IF(AND($O69="مجمدة",$P69&gt;'الإعدادات'!$B$6),"مجمدة",IF($J69&lt;=0,"مكتملة",IF($N69&gt;IFERROR(INDEX('الإعدادات'!$H$9:$H$38,MATCH($D69,'الإعدادات'!$E$9:$E$38,0)),21),"متوقفة","نشطة")))))</f>
        <v/>
      </c>
      <c r="R69" s="9">
        <f>IF($Q69="متوقفة",$L69+ROW()/1000000,"")</f>
        <v/>
      </c>
    </row>
    <row r="70">
      <c r="A70" s="4" t="n"/>
      <c r="B70" s="4" t="n"/>
      <c r="C70" s="4" t="n"/>
      <c r="D70" s="4" t="n"/>
      <c r="E70" s="5" t="n"/>
      <c r="F70" s="14">
        <f>IF($A70="","",IFERROR(INDEX('الإعدادات'!$F$9:$F$38,MATCH($D70,'الإعدادات'!$E$9:$E$38,0)),""))</f>
        <v/>
      </c>
      <c r="G70" s="8" t="n"/>
      <c r="H70" s="8" t="n"/>
      <c r="I70" s="14">
        <f>IF($A70="","",COUNTIFS('الجلسات'!$B$3:$B$1502,$A70))</f>
        <v/>
      </c>
      <c r="J70" s="14">
        <f>IF($A70="","",IFERROR($F70-$I70,""))</f>
        <v/>
      </c>
      <c r="K70" s="15">
        <f>IF($A70="","",IFERROR(ROUND($G70*$I70/$F70,2),0))</f>
        <v/>
      </c>
      <c r="L70" s="15">
        <f>IF($A70="","",$H70-$K70)</f>
        <v/>
      </c>
      <c r="M70" s="16">
        <f>IF($A70="","",IF($I70=0,"",SUMIFS('الجلسات'!$A$3:$A$1502,'الجلسات'!$B$3:$B$1502,$A70,'الجلسات'!$F$3:$F$1502,$I70)))</f>
        <v/>
      </c>
      <c r="N70" s="14">
        <f>IF($A70="","",'الإعدادات'!$B$6-IF($M70="",$E70,$M70))</f>
        <v/>
      </c>
      <c r="O70" s="4" t="n"/>
      <c r="P70" s="5" t="n"/>
      <c r="Q70" s="9">
        <f>IF($A70="","",IF($O70="ملغاة","ملغاة",IF(AND($O70="مجمدة",$P70&gt;'الإعدادات'!$B$6),"مجمدة",IF($J70&lt;=0,"مكتملة",IF($N70&gt;IFERROR(INDEX('الإعدادات'!$H$9:$H$38,MATCH($D70,'الإعدادات'!$E$9:$E$38,0)),21),"متوقفة","نشطة")))))</f>
        <v/>
      </c>
      <c r="R70" s="9">
        <f>IF($Q70="متوقفة",$L70+ROW()/1000000,"")</f>
        <v/>
      </c>
    </row>
    <row r="71">
      <c r="A71" s="4" t="n"/>
      <c r="B71" s="4" t="n"/>
      <c r="C71" s="4" t="n"/>
      <c r="D71" s="4" t="n"/>
      <c r="E71" s="5" t="n"/>
      <c r="F71" s="14">
        <f>IF($A71="","",IFERROR(INDEX('الإعدادات'!$F$9:$F$38,MATCH($D71,'الإعدادات'!$E$9:$E$38,0)),""))</f>
        <v/>
      </c>
      <c r="G71" s="8" t="n"/>
      <c r="H71" s="8" t="n"/>
      <c r="I71" s="14">
        <f>IF($A71="","",COUNTIFS('الجلسات'!$B$3:$B$1502,$A71))</f>
        <v/>
      </c>
      <c r="J71" s="14">
        <f>IF($A71="","",IFERROR($F71-$I71,""))</f>
        <v/>
      </c>
      <c r="K71" s="15">
        <f>IF($A71="","",IFERROR(ROUND($G71*$I71/$F71,2),0))</f>
        <v/>
      </c>
      <c r="L71" s="15">
        <f>IF($A71="","",$H71-$K71)</f>
        <v/>
      </c>
      <c r="M71" s="16">
        <f>IF($A71="","",IF($I71=0,"",SUMIFS('الجلسات'!$A$3:$A$1502,'الجلسات'!$B$3:$B$1502,$A71,'الجلسات'!$F$3:$F$1502,$I71)))</f>
        <v/>
      </c>
      <c r="N71" s="14">
        <f>IF($A71="","",'الإعدادات'!$B$6-IF($M71="",$E71,$M71))</f>
        <v/>
      </c>
      <c r="O71" s="4" t="n"/>
      <c r="P71" s="5" t="n"/>
      <c r="Q71" s="9">
        <f>IF($A71="","",IF($O71="ملغاة","ملغاة",IF(AND($O71="مجمدة",$P71&gt;'الإعدادات'!$B$6),"مجمدة",IF($J71&lt;=0,"مكتملة",IF($N71&gt;IFERROR(INDEX('الإعدادات'!$H$9:$H$38,MATCH($D71,'الإعدادات'!$E$9:$E$38,0)),21),"متوقفة","نشطة")))))</f>
        <v/>
      </c>
      <c r="R71" s="9">
        <f>IF($Q71="متوقفة",$L71+ROW()/1000000,"")</f>
        <v/>
      </c>
    </row>
    <row r="72">
      <c r="A72" s="4" t="n"/>
      <c r="B72" s="4" t="n"/>
      <c r="C72" s="4" t="n"/>
      <c r="D72" s="4" t="n"/>
      <c r="E72" s="5" t="n"/>
      <c r="F72" s="14">
        <f>IF($A72="","",IFERROR(INDEX('الإعدادات'!$F$9:$F$38,MATCH($D72,'الإعدادات'!$E$9:$E$38,0)),""))</f>
        <v/>
      </c>
      <c r="G72" s="8" t="n"/>
      <c r="H72" s="8" t="n"/>
      <c r="I72" s="14">
        <f>IF($A72="","",COUNTIFS('الجلسات'!$B$3:$B$1502,$A72))</f>
        <v/>
      </c>
      <c r="J72" s="14">
        <f>IF($A72="","",IFERROR($F72-$I72,""))</f>
        <v/>
      </c>
      <c r="K72" s="15">
        <f>IF($A72="","",IFERROR(ROUND($G72*$I72/$F72,2),0))</f>
        <v/>
      </c>
      <c r="L72" s="15">
        <f>IF($A72="","",$H72-$K72)</f>
        <v/>
      </c>
      <c r="M72" s="16">
        <f>IF($A72="","",IF($I72=0,"",SUMIFS('الجلسات'!$A$3:$A$1502,'الجلسات'!$B$3:$B$1502,$A72,'الجلسات'!$F$3:$F$1502,$I72)))</f>
        <v/>
      </c>
      <c r="N72" s="14">
        <f>IF($A72="","",'الإعدادات'!$B$6-IF($M72="",$E72,$M72))</f>
        <v/>
      </c>
      <c r="O72" s="4" t="n"/>
      <c r="P72" s="5" t="n"/>
      <c r="Q72" s="9">
        <f>IF($A72="","",IF($O72="ملغاة","ملغاة",IF(AND($O72="مجمدة",$P72&gt;'الإعدادات'!$B$6),"مجمدة",IF($J72&lt;=0,"مكتملة",IF($N72&gt;IFERROR(INDEX('الإعدادات'!$H$9:$H$38,MATCH($D72,'الإعدادات'!$E$9:$E$38,0)),21),"متوقفة","نشطة")))))</f>
        <v/>
      </c>
      <c r="R72" s="9">
        <f>IF($Q72="متوقفة",$L72+ROW()/1000000,"")</f>
        <v/>
      </c>
    </row>
    <row r="73">
      <c r="A73" s="4" t="n"/>
      <c r="B73" s="4" t="n"/>
      <c r="C73" s="4" t="n"/>
      <c r="D73" s="4" t="n"/>
      <c r="E73" s="5" t="n"/>
      <c r="F73" s="14">
        <f>IF($A73="","",IFERROR(INDEX('الإعدادات'!$F$9:$F$38,MATCH($D73,'الإعدادات'!$E$9:$E$38,0)),""))</f>
        <v/>
      </c>
      <c r="G73" s="8" t="n"/>
      <c r="H73" s="8" t="n"/>
      <c r="I73" s="14">
        <f>IF($A73="","",COUNTIFS('الجلسات'!$B$3:$B$1502,$A73))</f>
        <v/>
      </c>
      <c r="J73" s="14">
        <f>IF($A73="","",IFERROR($F73-$I73,""))</f>
        <v/>
      </c>
      <c r="K73" s="15">
        <f>IF($A73="","",IFERROR(ROUND($G73*$I73/$F73,2),0))</f>
        <v/>
      </c>
      <c r="L73" s="15">
        <f>IF($A73="","",$H73-$K73)</f>
        <v/>
      </c>
      <c r="M73" s="16">
        <f>IF($A73="","",IF($I73=0,"",SUMIFS('الجلسات'!$A$3:$A$1502,'الجلسات'!$B$3:$B$1502,$A73,'الجلسات'!$F$3:$F$1502,$I73)))</f>
        <v/>
      </c>
      <c r="N73" s="14">
        <f>IF($A73="","",'الإعدادات'!$B$6-IF($M73="",$E73,$M73))</f>
        <v/>
      </c>
      <c r="O73" s="4" t="n"/>
      <c r="P73" s="5" t="n"/>
      <c r="Q73" s="9">
        <f>IF($A73="","",IF($O73="ملغاة","ملغاة",IF(AND($O73="مجمدة",$P73&gt;'الإعدادات'!$B$6),"مجمدة",IF($J73&lt;=0,"مكتملة",IF($N73&gt;IFERROR(INDEX('الإعدادات'!$H$9:$H$38,MATCH($D73,'الإعدادات'!$E$9:$E$38,0)),21),"متوقفة","نشطة")))))</f>
        <v/>
      </c>
      <c r="R73" s="9">
        <f>IF($Q73="متوقفة",$L73+ROW()/1000000,"")</f>
        <v/>
      </c>
    </row>
    <row r="74">
      <c r="A74" s="4" t="n"/>
      <c r="B74" s="4" t="n"/>
      <c r="C74" s="4" t="n"/>
      <c r="D74" s="4" t="n"/>
      <c r="E74" s="5" t="n"/>
      <c r="F74" s="14">
        <f>IF($A74="","",IFERROR(INDEX('الإعدادات'!$F$9:$F$38,MATCH($D74,'الإعدادات'!$E$9:$E$38,0)),""))</f>
        <v/>
      </c>
      <c r="G74" s="8" t="n"/>
      <c r="H74" s="8" t="n"/>
      <c r="I74" s="14">
        <f>IF($A74="","",COUNTIFS('الجلسات'!$B$3:$B$1502,$A74))</f>
        <v/>
      </c>
      <c r="J74" s="14">
        <f>IF($A74="","",IFERROR($F74-$I74,""))</f>
        <v/>
      </c>
      <c r="K74" s="15">
        <f>IF($A74="","",IFERROR(ROUND($G74*$I74/$F74,2),0))</f>
        <v/>
      </c>
      <c r="L74" s="15">
        <f>IF($A74="","",$H74-$K74)</f>
        <v/>
      </c>
      <c r="M74" s="16">
        <f>IF($A74="","",IF($I74=0,"",SUMIFS('الجلسات'!$A$3:$A$1502,'الجلسات'!$B$3:$B$1502,$A74,'الجلسات'!$F$3:$F$1502,$I74)))</f>
        <v/>
      </c>
      <c r="N74" s="14">
        <f>IF($A74="","",'الإعدادات'!$B$6-IF($M74="",$E74,$M74))</f>
        <v/>
      </c>
      <c r="O74" s="4" t="n"/>
      <c r="P74" s="5" t="n"/>
      <c r="Q74" s="9">
        <f>IF($A74="","",IF($O74="ملغاة","ملغاة",IF(AND($O74="مجمدة",$P74&gt;'الإعدادات'!$B$6),"مجمدة",IF($J74&lt;=0,"مكتملة",IF($N74&gt;IFERROR(INDEX('الإعدادات'!$H$9:$H$38,MATCH($D74,'الإعدادات'!$E$9:$E$38,0)),21),"متوقفة","نشطة")))))</f>
        <v/>
      </c>
      <c r="R74" s="9">
        <f>IF($Q74="متوقفة",$L74+ROW()/1000000,"")</f>
        <v/>
      </c>
    </row>
    <row r="75">
      <c r="A75" s="4" t="n"/>
      <c r="B75" s="4" t="n"/>
      <c r="C75" s="4" t="n"/>
      <c r="D75" s="4" t="n"/>
      <c r="E75" s="5" t="n"/>
      <c r="F75" s="14">
        <f>IF($A75="","",IFERROR(INDEX('الإعدادات'!$F$9:$F$38,MATCH($D75,'الإعدادات'!$E$9:$E$38,0)),""))</f>
        <v/>
      </c>
      <c r="G75" s="8" t="n"/>
      <c r="H75" s="8" t="n"/>
      <c r="I75" s="14">
        <f>IF($A75="","",COUNTIFS('الجلسات'!$B$3:$B$1502,$A75))</f>
        <v/>
      </c>
      <c r="J75" s="14">
        <f>IF($A75="","",IFERROR($F75-$I75,""))</f>
        <v/>
      </c>
      <c r="K75" s="15">
        <f>IF($A75="","",IFERROR(ROUND($G75*$I75/$F75,2),0))</f>
        <v/>
      </c>
      <c r="L75" s="15">
        <f>IF($A75="","",$H75-$K75)</f>
        <v/>
      </c>
      <c r="M75" s="16">
        <f>IF($A75="","",IF($I75=0,"",SUMIFS('الجلسات'!$A$3:$A$1502,'الجلسات'!$B$3:$B$1502,$A75,'الجلسات'!$F$3:$F$1502,$I75)))</f>
        <v/>
      </c>
      <c r="N75" s="14">
        <f>IF($A75="","",'الإعدادات'!$B$6-IF($M75="",$E75,$M75))</f>
        <v/>
      </c>
      <c r="O75" s="4" t="n"/>
      <c r="P75" s="5" t="n"/>
      <c r="Q75" s="9">
        <f>IF($A75="","",IF($O75="ملغاة","ملغاة",IF(AND($O75="مجمدة",$P75&gt;'الإعدادات'!$B$6),"مجمدة",IF($J75&lt;=0,"مكتملة",IF($N75&gt;IFERROR(INDEX('الإعدادات'!$H$9:$H$38,MATCH($D75,'الإعدادات'!$E$9:$E$38,0)),21),"متوقفة","نشطة")))))</f>
        <v/>
      </c>
      <c r="R75" s="9">
        <f>IF($Q75="متوقفة",$L75+ROW()/1000000,"")</f>
        <v/>
      </c>
    </row>
    <row r="76">
      <c r="A76" s="4" t="n"/>
      <c r="B76" s="4" t="n"/>
      <c r="C76" s="4" t="n"/>
      <c r="D76" s="4" t="n"/>
      <c r="E76" s="5" t="n"/>
      <c r="F76" s="14">
        <f>IF($A76="","",IFERROR(INDEX('الإعدادات'!$F$9:$F$38,MATCH($D76,'الإعدادات'!$E$9:$E$38,0)),""))</f>
        <v/>
      </c>
      <c r="G76" s="8" t="n"/>
      <c r="H76" s="8" t="n"/>
      <c r="I76" s="14">
        <f>IF($A76="","",COUNTIFS('الجلسات'!$B$3:$B$1502,$A76))</f>
        <v/>
      </c>
      <c r="J76" s="14">
        <f>IF($A76="","",IFERROR($F76-$I76,""))</f>
        <v/>
      </c>
      <c r="K76" s="15">
        <f>IF($A76="","",IFERROR(ROUND($G76*$I76/$F76,2),0))</f>
        <v/>
      </c>
      <c r="L76" s="15">
        <f>IF($A76="","",$H76-$K76)</f>
        <v/>
      </c>
      <c r="M76" s="16">
        <f>IF($A76="","",IF($I76=0,"",SUMIFS('الجلسات'!$A$3:$A$1502,'الجلسات'!$B$3:$B$1502,$A76,'الجلسات'!$F$3:$F$1502,$I76)))</f>
        <v/>
      </c>
      <c r="N76" s="14">
        <f>IF($A76="","",'الإعدادات'!$B$6-IF($M76="",$E76,$M76))</f>
        <v/>
      </c>
      <c r="O76" s="4" t="n"/>
      <c r="P76" s="5" t="n"/>
      <c r="Q76" s="9">
        <f>IF($A76="","",IF($O76="ملغاة","ملغاة",IF(AND($O76="مجمدة",$P76&gt;'الإعدادات'!$B$6),"مجمدة",IF($J76&lt;=0,"مكتملة",IF($N76&gt;IFERROR(INDEX('الإعدادات'!$H$9:$H$38,MATCH($D76,'الإعدادات'!$E$9:$E$38,0)),21),"متوقفة","نشطة")))))</f>
        <v/>
      </c>
      <c r="R76" s="9">
        <f>IF($Q76="متوقفة",$L76+ROW()/1000000,"")</f>
        <v/>
      </c>
    </row>
    <row r="77">
      <c r="A77" s="4" t="n"/>
      <c r="B77" s="4" t="n"/>
      <c r="C77" s="4" t="n"/>
      <c r="D77" s="4" t="n"/>
      <c r="E77" s="5" t="n"/>
      <c r="F77" s="14">
        <f>IF($A77="","",IFERROR(INDEX('الإعدادات'!$F$9:$F$38,MATCH($D77,'الإعدادات'!$E$9:$E$38,0)),""))</f>
        <v/>
      </c>
      <c r="G77" s="8" t="n"/>
      <c r="H77" s="8" t="n"/>
      <c r="I77" s="14">
        <f>IF($A77="","",COUNTIFS('الجلسات'!$B$3:$B$1502,$A77))</f>
        <v/>
      </c>
      <c r="J77" s="14">
        <f>IF($A77="","",IFERROR($F77-$I77,""))</f>
        <v/>
      </c>
      <c r="K77" s="15">
        <f>IF($A77="","",IFERROR(ROUND($G77*$I77/$F77,2),0))</f>
        <v/>
      </c>
      <c r="L77" s="15">
        <f>IF($A77="","",$H77-$K77)</f>
        <v/>
      </c>
      <c r="M77" s="16">
        <f>IF($A77="","",IF($I77=0,"",SUMIFS('الجلسات'!$A$3:$A$1502,'الجلسات'!$B$3:$B$1502,$A77,'الجلسات'!$F$3:$F$1502,$I77)))</f>
        <v/>
      </c>
      <c r="N77" s="14">
        <f>IF($A77="","",'الإعدادات'!$B$6-IF($M77="",$E77,$M77))</f>
        <v/>
      </c>
      <c r="O77" s="4" t="n"/>
      <c r="P77" s="5" t="n"/>
      <c r="Q77" s="9">
        <f>IF($A77="","",IF($O77="ملغاة","ملغاة",IF(AND($O77="مجمدة",$P77&gt;'الإعدادات'!$B$6),"مجمدة",IF($J77&lt;=0,"مكتملة",IF($N77&gt;IFERROR(INDEX('الإعدادات'!$H$9:$H$38,MATCH($D77,'الإعدادات'!$E$9:$E$38,0)),21),"متوقفة","نشطة")))))</f>
        <v/>
      </c>
      <c r="R77" s="9">
        <f>IF($Q77="متوقفة",$L77+ROW()/1000000,"")</f>
        <v/>
      </c>
    </row>
    <row r="78">
      <c r="A78" s="4" t="n"/>
      <c r="B78" s="4" t="n"/>
      <c r="C78" s="4" t="n"/>
      <c r="D78" s="4" t="n"/>
      <c r="E78" s="5" t="n"/>
      <c r="F78" s="14">
        <f>IF($A78="","",IFERROR(INDEX('الإعدادات'!$F$9:$F$38,MATCH($D78,'الإعدادات'!$E$9:$E$38,0)),""))</f>
        <v/>
      </c>
      <c r="G78" s="8" t="n"/>
      <c r="H78" s="8" t="n"/>
      <c r="I78" s="14">
        <f>IF($A78="","",COUNTIFS('الجلسات'!$B$3:$B$1502,$A78))</f>
        <v/>
      </c>
      <c r="J78" s="14">
        <f>IF($A78="","",IFERROR($F78-$I78,""))</f>
        <v/>
      </c>
      <c r="K78" s="15">
        <f>IF($A78="","",IFERROR(ROUND($G78*$I78/$F78,2),0))</f>
        <v/>
      </c>
      <c r="L78" s="15">
        <f>IF($A78="","",$H78-$K78)</f>
        <v/>
      </c>
      <c r="M78" s="16">
        <f>IF($A78="","",IF($I78=0,"",SUMIFS('الجلسات'!$A$3:$A$1502,'الجلسات'!$B$3:$B$1502,$A78,'الجلسات'!$F$3:$F$1502,$I78)))</f>
        <v/>
      </c>
      <c r="N78" s="14">
        <f>IF($A78="","",'الإعدادات'!$B$6-IF($M78="",$E78,$M78))</f>
        <v/>
      </c>
      <c r="O78" s="4" t="n"/>
      <c r="P78" s="5" t="n"/>
      <c r="Q78" s="9">
        <f>IF($A78="","",IF($O78="ملغاة","ملغاة",IF(AND($O78="مجمدة",$P78&gt;'الإعدادات'!$B$6),"مجمدة",IF($J78&lt;=0,"مكتملة",IF($N78&gt;IFERROR(INDEX('الإعدادات'!$H$9:$H$38,MATCH($D78,'الإعدادات'!$E$9:$E$38,0)),21),"متوقفة","نشطة")))))</f>
        <v/>
      </c>
      <c r="R78" s="9">
        <f>IF($Q78="متوقفة",$L78+ROW()/1000000,"")</f>
        <v/>
      </c>
    </row>
    <row r="79">
      <c r="A79" s="4" t="n"/>
      <c r="B79" s="4" t="n"/>
      <c r="C79" s="4" t="n"/>
      <c r="D79" s="4" t="n"/>
      <c r="E79" s="5" t="n"/>
      <c r="F79" s="14">
        <f>IF($A79="","",IFERROR(INDEX('الإعدادات'!$F$9:$F$38,MATCH($D79,'الإعدادات'!$E$9:$E$38,0)),""))</f>
        <v/>
      </c>
      <c r="G79" s="8" t="n"/>
      <c r="H79" s="8" t="n"/>
      <c r="I79" s="14">
        <f>IF($A79="","",COUNTIFS('الجلسات'!$B$3:$B$1502,$A79))</f>
        <v/>
      </c>
      <c r="J79" s="14">
        <f>IF($A79="","",IFERROR($F79-$I79,""))</f>
        <v/>
      </c>
      <c r="K79" s="15">
        <f>IF($A79="","",IFERROR(ROUND($G79*$I79/$F79,2),0))</f>
        <v/>
      </c>
      <c r="L79" s="15">
        <f>IF($A79="","",$H79-$K79)</f>
        <v/>
      </c>
      <c r="M79" s="16">
        <f>IF($A79="","",IF($I79=0,"",SUMIFS('الجلسات'!$A$3:$A$1502,'الجلسات'!$B$3:$B$1502,$A79,'الجلسات'!$F$3:$F$1502,$I79)))</f>
        <v/>
      </c>
      <c r="N79" s="14">
        <f>IF($A79="","",'الإعدادات'!$B$6-IF($M79="",$E79,$M79))</f>
        <v/>
      </c>
      <c r="O79" s="4" t="n"/>
      <c r="P79" s="5" t="n"/>
      <c r="Q79" s="9">
        <f>IF($A79="","",IF($O79="ملغاة","ملغاة",IF(AND($O79="مجمدة",$P79&gt;'الإعدادات'!$B$6),"مجمدة",IF($J79&lt;=0,"مكتملة",IF($N79&gt;IFERROR(INDEX('الإعدادات'!$H$9:$H$38,MATCH($D79,'الإعدادات'!$E$9:$E$38,0)),21),"متوقفة","نشطة")))))</f>
        <v/>
      </c>
      <c r="R79" s="9">
        <f>IF($Q79="متوقفة",$L79+ROW()/1000000,"")</f>
        <v/>
      </c>
    </row>
    <row r="80">
      <c r="A80" s="4" t="n"/>
      <c r="B80" s="4" t="n"/>
      <c r="C80" s="4" t="n"/>
      <c r="D80" s="4" t="n"/>
      <c r="E80" s="5" t="n"/>
      <c r="F80" s="14">
        <f>IF($A80="","",IFERROR(INDEX('الإعدادات'!$F$9:$F$38,MATCH($D80,'الإعدادات'!$E$9:$E$38,0)),""))</f>
        <v/>
      </c>
      <c r="G80" s="8" t="n"/>
      <c r="H80" s="8" t="n"/>
      <c r="I80" s="14">
        <f>IF($A80="","",COUNTIFS('الجلسات'!$B$3:$B$1502,$A80))</f>
        <v/>
      </c>
      <c r="J80" s="14">
        <f>IF($A80="","",IFERROR($F80-$I80,""))</f>
        <v/>
      </c>
      <c r="K80" s="15">
        <f>IF($A80="","",IFERROR(ROUND($G80*$I80/$F80,2),0))</f>
        <v/>
      </c>
      <c r="L80" s="15">
        <f>IF($A80="","",$H80-$K80)</f>
        <v/>
      </c>
      <c r="M80" s="16">
        <f>IF($A80="","",IF($I80=0,"",SUMIFS('الجلسات'!$A$3:$A$1502,'الجلسات'!$B$3:$B$1502,$A80,'الجلسات'!$F$3:$F$1502,$I80)))</f>
        <v/>
      </c>
      <c r="N80" s="14">
        <f>IF($A80="","",'الإعدادات'!$B$6-IF($M80="",$E80,$M80))</f>
        <v/>
      </c>
      <c r="O80" s="4" t="n"/>
      <c r="P80" s="5" t="n"/>
      <c r="Q80" s="9">
        <f>IF($A80="","",IF($O80="ملغاة","ملغاة",IF(AND($O80="مجمدة",$P80&gt;'الإعدادات'!$B$6),"مجمدة",IF($J80&lt;=0,"مكتملة",IF($N80&gt;IFERROR(INDEX('الإعدادات'!$H$9:$H$38,MATCH($D80,'الإعدادات'!$E$9:$E$38,0)),21),"متوقفة","نشطة")))))</f>
        <v/>
      </c>
      <c r="R80" s="9">
        <f>IF($Q80="متوقفة",$L80+ROW()/1000000,"")</f>
        <v/>
      </c>
    </row>
    <row r="81">
      <c r="A81" s="4" t="n"/>
      <c r="B81" s="4" t="n"/>
      <c r="C81" s="4" t="n"/>
      <c r="D81" s="4" t="n"/>
      <c r="E81" s="5" t="n"/>
      <c r="F81" s="14">
        <f>IF($A81="","",IFERROR(INDEX('الإعدادات'!$F$9:$F$38,MATCH($D81,'الإعدادات'!$E$9:$E$38,0)),""))</f>
        <v/>
      </c>
      <c r="G81" s="8" t="n"/>
      <c r="H81" s="8" t="n"/>
      <c r="I81" s="14">
        <f>IF($A81="","",COUNTIFS('الجلسات'!$B$3:$B$1502,$A81))</f>
        <v/>
      </c>
      <c r="J81" s="14">
        <f>IF($A81="","",IFERROR($F81-$I81,""))</f>
        <v/>
      </c>
      <c r="K81" s="15">
        <f>IF($A81="","",IFERROR(ROUND($G81*$I81/$F81,2),0))</f>
        <v/>
      </c>
      <c r="L81" s="15">
        <f>IF($A81="","",$H81-$K81)</f>
        <v/>
      </c>
      <c r="M81" s="16">
        <f>IF($A81="","",IF($I81=0,"",SUMIFS('الجلسات'!$A$3:$A$1502,'الجلسات'!$B$3:$B$1502,$A81,'الجلسات'!$F$3:$F$1502,$I81)))</f>
        <v/>
      </c>
      <c r="N81" s="14">
        <f>IF($A81="","",'الإعدادات'!$B$6-IF($M81="",$E81,$M81))</f>
        <v/>
      </c>
      <c r="O81" s="4" t="n"/>
      <c r="P81" s="5" t="n"/>
      <c r="Q81" s="9">
        <f>IF($A81="","",IF($O81="ملغاة","ملغاة",IF(AND($O81="مجمدة",$P81&gt;'الإعدادات'!$B$6),"مجمدة",IF($J81&lt;=0,"مكتملة",IF($N81&gt;IFERROR(INDEX('الإعدادات'!$H$9:$H$38,MATCH($D81,'الإعدادات'!$E$9:$E$38,0)),21),"متوقفة","نشطة")))))</f>
        <v/>
      </c>
      <c r="R81" s="9">
        <f>IF($Q81="متوقفة",$L81+ROW()/1000000,"")</f>
        <v/>
      </c>
    </row>
    <row r="82">
      <c r="A82" s="4" t="n"/>
      <c r="B82" s="4" t="n"/>
      <c r="C82" s="4" t="n"/>
      <c r="D82" s="4" t="n"/>
      <c r="E82" s="5" t="n"/>
      <c r="F82" s="14">
        <f>IF($A82="","",IFERROR(INDEX('الإعدادات'!$F$9:$F$38,MATCH($D82,'الإعدادات'!$E$9:$E$38,0)),""))</f>
        <v/>
      </c>
      <c r="G82" s="8" t="n"/>
      <c r="H82" s="8" t="n"/>
      <c r="I82" s="14">
        <f>IF($A82="","",COUNTIFS('الجلسات'!$B$3:$B$1502,$A82))</f>
        <v/>
      </c>
      <c r="J82" s="14">
        <f>IF($A82="","",IFERROR($F82-$I82,""))</f>
        <v/>
      </c>
      <c r="K82" s="15">
        <f>IF($A82="","",IFERROR(ROUND($G82*$I82/$F82,2),0))</f>
        <v/>
      </c>
      <c r="L82" s="15">
        <f>IF($A82="","",$H82-$K82)</f>
        <v/>
      </c>
      <c r="M82" s="16">
        <f>IF($A82="","",IF($I82=0,"",SUMIFS('الجلسات'!$A$3:$A$1502,'الجلسات'!$B$3:$B$1502,$A82,'الجلسات'!$F$3:$F$1502,$I82)))</f>
        <v/>
      </c>
      <c r="N82" s="14">
        <f>IF($A82="","",'الإعدادات'!$B$6-IF($M82="",$E82,$M82))</f>
        <v/>
      </c>
      <c r="O82" s="4" t="n"/>
      <c r="P82" s="5" t="n"/>
      <c r="Q82" s="9">
        <f>IF($A82="","",IF($O82="ملغاة","ملغاة",IF(AND($O82="مجمدة",$P82&gt;'الإعدادات'!$B$6),"مجمدة",IF($J82&lt;=0,"مكتملة",IF($N82&gt;IFERROR(INDEX('الإعدادات'!$H$9:$H$38,MATCH($D82,'الإعدادات'!$E$9:$E$38,0)),21),"متوقفة","نشطة")))))</f>
        <v/>
      </c>
      <c r="R82" s="9">
        <f>IF($Q82="متوقفة",$L82+ROW()/1000000,"")</f>
        <v/>
      </c>
    </row>
    <row r="83">
      <c r="A83" s="4" t="n"/>
      <c r="B83" s="4" t="n"/>
      <c r="C83" s="4" t="n"/>
      <c r="D83" s="4" t="n"/>
      <c r="E83" s="5" t="n"/>
      <c r="F83" s="14">
        <f>IF($A83="","",IFERROR(INDEX('الإعدادات'!$F$9:$F$38,MATCH($D83,'الإعدادات'!$E$9:$E$38,0)),""))</f>
        <v/>
      </c>
      <c r="G83" s="8" t="n"/>
      <c r="H83" s="8" t="n"/>
      <c r="I83" s="14">
        <f>IF($A83="","",COUNTIFS('الجلسات'!$B$3:$B$1502,$A83))</f>
        <v/>
      </c>
      <c r="J83" s="14">
        <f>IF($A83="","",IFERROR($F83-$I83,""))</f>
        <v/>
      </c>
      <c r="K83" s="15">
        <f>IF($A83="","",IFERROR(ROUND($G83*$I83/$F83,2),0))</f>
        <v/>
      </c>
      <c r="L83" s="15">
        <f>IF($A83="","",$H83-$K83)</f>
        <v/>
      </c>
      <c r="M83" s="16">
        <f>IF($A83="","",IF($I83=0,"",SUMIFS('الجلسات'!$A$3:$A$1502,'الجلسات'!$B$3:$B$1502,$A83,'الجلسات'!$F$3:$F$1502,$I83)))</f>
        <v/>
      </c>
      <c r="N83" s="14">
        <f>IF($A83="","",'الإعدادات'!$B$6-IF($M83="",$E83,$M83))</f>
        <v/>
      </c>
      <c r="O83" s="4" t="n"/>
      <c r="P83" s="5" t="n"/>
      <c r="Q83" s="9">
        <f>IF($A83="","",IF($O83="ملغاة","ملغاة",IF(AND($O83="مجمدة",$P83&gt;'الإعدادات'!$B$6),"مجمدة",IF($J83&lt;=0,"مكتملة",IF($N83&gt;IFERROR(INDEX('الإعدادات'!$H$9:$H$38,MATCH($D83,'الإعدادات'!$E$9:$E$38,0)),21),"متوقفة","نشطة")))))</f>
        <v/>
      </c>
      <c r="R83" s="9">
        <f>IF($Q83="متوقفة",$L83+ROW()/1000000,"")</f>
        <v/>
      </c>
    </row>
    <row r="84">
      <c r="A84" s="4" t="n"/>
      <c r="B84" s="4" t="n"/>
      <c r="C84" s="4" t="n"/>
      <c r="D84" s="4" t="n"/>
      <c r="E84" s="5" t="n"/>
      <c r="F84" s="14">
        <f>IF($A84="","",IFERROR(INDEX('الإعدادات'!$F$9:$F$38,MATCH($D84,'الإعدادات'!$E$9:$E$38,0)),""))</f>
        <v/>
      </c>
      <c r="G84" s="8" t="n"/>
      <c r="H84" s="8" t="n"/>
      <c r="I84" s="14">
        <f>IF($A84="","",COUNTIFS('الجلسات'!$B$3:$B$1502,$A84))</f>
        <v/>
      </c>
      <c r="J84" s="14">
        <f>IF($A84="","",IFERROR($F84-$I84,""))</f>
        <v/>
      </c>
      <c r="K84" s="15">
        <f>IF($A84="","",IFERROR(ROUND($G84*$I84/$F84,2),0))</f>
        <v/>
      </c>
      <c r="L84" s="15">
        <f>IF($A84="","",$H84-$K84)</f>
        <v/>
      </c>
      <c r="M84" s="16">
        <f>IF($A84="","",IF($I84=0,"",SUMIFS('الجلسات'!$A$3:$A$1502,'الجلسات'!$B$3:$B$1502,$A84,'الجلسات'!$F$3:$F$1502,$I84)))</f>
        <v/>
      </c>
      <c r="N84" s="14">
        <f>IF($A84="","",'الإعدادات'!$B$6-IF($M84="",$E84,$M84))</f>
        <v/>
      </c>
      <c r="O84" s="4" t="n"/>
      <c r="P84" s="5" t="n"/>
      <c r="Q84" s="9">
        <f>IF($A84="","",IF($O84="ملغاة","ملغاة",IF(AND($O84="مجمدة",$P84&gt;'الإعدادات'!$B$6),"مجمدة",IF($J84&lt;=0,"مكتملة",IF($N84&gt;IFERROR(INDEX('الإعدادات'!$H$9:$H$38,MATCH($D84,'الإعدادات'!$E$9:$E$38,0)),21),"متوقفة","نشطة")))))</f>
        <v/>
      </c>
      <c r="R84" s="9">
        <f>IF($Q84="متوقفة",$L84+ROW()/1000000,"")</f>
        <v/>
      </c>
    </row>
    <row r="85">
      <c r="A85" s="4" t="n"/>
      <c r="B85" s="4" t="n"/>
      <c r="C85" s="4" t="n"/>
      <c r="D85" s="4" t="n"/>
      <c r="E85" s="5" t="n"/>
      <c r="F85" s="14">
        <f>IF($A85="","",IFERROR(INDEX('الإعدادات'!$F$9:$F$38,MATCH($D85,'الإعدادات'!$E$9:$E$38,0)),""))</f>
        <v/>
      </c>
      <c r="G85" s="8" t="n"/>
      <c r="H85" s="8" t="n"/>
      <c r="I85" s="14">
        <f>IF($A85="","",COUNTIFS('الجلسات'!$B$3:$B$1502,$A85))</f>
        <v/>
      </c>
      <c r="J85" s="14">
        <f>IF($A85="","",IFERROR($F85-$I85,""))</f>
        <v/>
      </c>
      <c r="K85" s="15">
        <f>IF($A85="","",IFERROR(ROUND($G85*$I85/$F85,2),0))</f>
        <v/>
      </c>
      <c r="L85" s="15">
        <f>IF($A85="","",$H85-$K85)</f>
        <v/>
      </c>
      <c r="M85" s="16">
        <f>IF($A85="","",IF($I85=0,"",SUMIFS('الجلسات'!$A$3:$A$1502,'الجلسات'!$B$3:$B$1502,$A85,'الجلسات'!$F$3:$F$1502,$I85)))</f>
        <v/>
      </c>
      <c r="N85" s="14">
        <f>IF($A85="","",'الإعدادات'!$B$6-IF($M85="",$E85,$M85))</f>
        <v/>
      </c>
      <c r="O85" s="4" t="n"/>
      <c r="P85" s="5" t="n"/>
      <c r="Q85" s="9">
        <f>IF($A85="","",IF($O85="ملغاة","ملغاة",IF(AND($O85="مجمدة",$P85&gt;'الإعدادات'!$B$6),"مجمدة",IF($J85&lt;=0,"مكتملة",IF($N85&gt;IFERROR(INDEX('الإعدادات'!$H$9:$H$38,MATCH($D85,'الإعدادات'!$E$9:$E$38,0)),21),"متوقفة","نشطة")))))</f>
        <v/>
      </c>
      <c r="R85" s="9">
        <f>IF($Q85="متوقفة",$L85+ROW()/1000000,"")</f>
        <v/>
      </c>
    </row>
    <row r="86">
      <c r="A86" s="4" t="n"/>
      <c r="B86" s="4" t="n"/>
      <c r="C86" s="4" t="n"/>
      <c r="D86" s="4" t="n"/>
      <c r="E86" s="5" t="n"/>
      <c r="F86" s="14">
        <f>IF($A86="","",IFERROR(INDEX('الإعدادات'!$F$9:$F$38,MATCH($D86,'الإعدادات'!$E$9:$E$38,0)),""))</f>
        <v/>
      </c>
      <c r="G86" s="8" t="n"/>
      <c r="H86" s="8" t="n"/>
      <c r="I86" s="14">
        <f>IF($A86="","",COUNTIFS('الجلسات'!$B$3:$B$1502,$A86))</f>
        <v/>
      </c>
      <c r="J86" s="14">
        <f>IF($A86="","",IFERROR($F86-$I86,""))</f>
        <v/>
      </c>
      <c r="K86" s="15">
        <f>IF($A86="","",IFERROR(ROUND($G86*$I86/$F86,2),0))</f>
        <v/>
      </c>
      <c r="L86" s="15">
        <f>IF($A86="","",$H86-$K86)</f>
        <v/>
      </c>
      <c r="M86" s="16">
        <f>IF($A86="","",IF($I86=0,"",SUMIFS('الجلسات'!$A$3:$A$1502,'الجلسات'!$B$3:$B$1502,$A86,'الجلسات'!$F$3:$F$1502,$I86)))</f>
        <v/>
      </c>
      <c r="N86" s="14">
        <f>IF($A86="","",'الإعدادات'!$B$6-IF($M86="",$E86,$M86))</f>
        <v/>
      </c>
      <c r="O86" s="4" t="n"/>
      <c r="P86" s="5" t="n"/>
      <c r="Q86" s="9">
        <f>IF($A86="","",IF($O86="ملغاة","ملغاة",IF(AND($O86="مجمدة",$P86&gt;'الإعدادات'!$B$6),"مجمدة",IF($J86&lt;=0,"مكتملة",IF($N86&gt;IFERROR(INDEX('الإعدادات'!$H$9:$H$38,MATCH($D86,'الإعدادات'!$E$9:$E$38,0)),21),"متوقفة","نشطة")))))</f>
        <v/>
      </c>
      <c r="R86" s="9">
        <f>IF($Q86="متوقفة",$L86+ROW()/1000000,"")</f>
        <v/>
      </c>
    </row>
    <row r="87">
      <c r="A87" s="4" t="n"/>
      <c r="B87" s="4" t="n"/>
      <c r="C87" s="4" t="n"/>
      <c r="D87" s="4" t="n"/>
      <c r="E87" s="5" t="n"/>
      <c r="F87" s="14">
        <f>IF($A87="","",IFERROR(INDEX('الإعدادات'!$F$9:$F$38,MATCH($D87,'الإعدادات'!$E$9:$E$38,0)),""))</f>
        <v/>
      </c>
      <c r="G87" s="8" t="n"/>
      <c r="H87" s="8" t="n"/>
      <c r="I87" s="14">
        <f>IF($A87="","",COUNTIFS('الجلسات'!$B$3:$B$1502,$A87))</f>
        <v/>
      </c>
      <c r="J87" s="14">
        <f>IF($A87="","",IFERROR($F87-$I87,""))</f>
        <v/>
      </c>
      <c r="K87" s="15">
        <f>IF($A87="","",IFERROR(ROUND($G87*$I87/$F87,2),0))</f>
        <v/>
      </c>
      <c r="L87" s="15">
        <f>IF($A87="","",$H87-$K87)</f>
        <v/>
      </c>
      <c r="M87" s="16">
        <f>IF($A87="","",IF($I87=0,"",SUMIFS('الجلسات'!$A$3:$A$1502,'الجلسات'!$B$3:$B$1502,$A87,'الجلسات'!$F$3:$F$1502,$I87)))</f>
        <v/>
      </c>
      <c r="N87" s="14">
        <f>IF($A87="","",'الإعدادات'!$B$6-IF($M87="",$E87,$M87))</f>
        <v/>
      </c>
      <c r="O87" s="4" t="n"/>
      <c r="P87" s="5" t="n"/>
      <c r="Q87" s="9">
        <f>IF($A87="","",IF($O87="ملغاة","ملغاة",IF(AND($O87="مجمدة",$P87&gt;'الإعدادات'!$B$6),"مجمدة",IF($J87&lt;=0,"مكتملة",IF($N87&gt;IFERROR(INDEX('الإعدادات'!$H$9:$H$38,MATCH($D87,'الإعدادات'!$E$9:$E$38,0)),21),"متوقفة","نشطة")))))</f>
        <v/>
      </c>
      <c r="R87" s="9">
        <f>IF($Q87="متوقفة",$L87+ROW()/1000000,"")</f>
        <v/>
      </c>
    </row>
    <row r="88">
      <c r="A88" s="4" t="n"/>
      <c r="B88" s="4" t="n"/>
      <c r="C88" s="4" t="n"/>
      <c r="D88" s="4" t="n"/>
      <c r="E88" s="5" t="n"/>
      <c r="F88" s="14">
        <f>IF($A88="","",IFERROR(INDEX('الإعدادات'!$F$9:$F$38,MATCH($D88,'الإعدادات'!$E$9:$E$38,0)),""))</f>
        <v/>
      </c>
      <c r="G88" s="8" t="n"/>
      <c r="H88" s="8" t="n"/>
      <c r="I88" s="14">
        <f>IF($A88="","",COUNTIFS('الجلسات'!$B$3:$B$1502,$A88))</f>
        <v/>
      </c>
      <c r="J88" s="14">
        <f>IF($A88="","",IFERROR($F88-$I88,""))</f>
        <v/>
      </c>
      <c r="K88" s="15">
        <f>IF($A88="","",IFERROR(ROUND($G88*$I88/$F88,2),0))</f>
        <v/>
      </c>
      <c r="L88" s="15">
        <f>IF($A88="","",$H88-$K88)</f>
        <v/>
      </c>
      <c r="M88" s="16">
        <f>IF($A88="","",IF($I88=0,"",SUMIFS('الجلسات'!$A$3:$A$1502,'الجلسات'!$B$3:$B$1502,$A88,'الجلسات'!$F$3:$F$1502,$I88)))</f>
        <v/>
      </c>
      <c r="N88" s="14">
        <f>IF($A88="","",'الإعدادات'!$B$6-IF($M88="",$E88,$M88))</f>
        <v/>
      </c>
      <c r="O88" s="4" t="n"/>
      <c r="P88" s="5" t="n"/>
      <c r="Q88" s="9">
        <f>IF($A88="","",IF($O88="ملغاة","ملغاة",IF(AND($O88="مجمدة",$P88&gt;'الإعدادات'!$B$6),"مجمدة",IF($J88&lt;=0,"مكتملة",IF($N88&gt;IFERROR(INDEX('الإعدادات'!$H$9:$H$38,MATCH($D88,'الإعدادات'!$E$9:$E$38,0)),21),"متوقفة","نشطة")))))</f>
        <v/>
      </c>
      <c r="R88" s="9">
        <f>IF($Q88="متوقفة",$L88+ROW()/1000000,"")</f>
        <v/>
      </c>
    </row>
    <row r="89">
      <c r="A89" s="4" t="n"/>
      <c r="B89" s="4" t="n"/>
      <c r="C89" s="4" t="n"/>
      <c r="D89" s="4" t="n"/>
      <c r="E89" s="5" t="n"/>
      <c r="F89" s="14">
        <f>IF($A89="","",IFERROR(INDEX('الإعدادات'!$F$9:$F$38,MATCH($D89,'الإعدادات'!$E$9:$E$38,0)),""))</f>
        <v/>
      </c>
      <c r="G89" s="8" t="n"/>
      <c r="H89" s="8" t="n"/>
      <c r="I89" s="14">
        <f>IF($A89="","",COUNTIFS('الجلسات'!$B$3:$B$1502,$A89))</f>
        <v/>
      </c>
      <c r="J89" s="14">
        <f>IF($A89="","",IFERROR($F89-$I89,""))</f>
        <v/>
      </c>
      <c r="K89" s="15">
        <f>IF($A89="","",IFERROR(ROUND($G89*$I89/$F89,2),0))</f>
        <v/>
      </c>
      <c r="L89" s="15">
        <f>IF($A89="","",$H89-$K89)</f>
        <v/>
      </c>
      <c r="M89" s="16">
        <f>IF($A89="","",IF($I89=0,"",SUMIFS('الجلسات'!$A$3:$A$1502,'الجلسات'!$B$3:$B$1502,$A89,'الجلسات'!$F$3:$F$1502,$I89)))</f>
        <v/>
      </c>
      <c r="N89" s="14">
        <f>IF($A89="","",'الإعدادات'!$B$6-IF($M89="",$E89,$M89))</f>
        <v/>
      </c>
      <c r="O89" s="4" t="n"/>
      <c r="P89" s="5" t="n"/>
      <c r="Q89" s="9">
        <f>IF($A89="","",IF($O89="ملغاة","ملغاة",IF(AND($O89="مجمدة",$P89&gt;'الإعدادات'!$B$6),"مجمدة",IF($J89&lt;=0,"مكتملة",IF($N89&gt;IFERROR(INDEX('الإعدادات'!$H$9:$H$38,MATCH($D89,'الإعدادات'!$E$9:$E$38,0)),21),"متوقفة","نشطة")))))</f>
        <v/>
      </c>
      <c r="R89" s="9">
        <f>IF($Q89="متوقفة",$L89+ROW()/1000000,"")</f>
        <v/>
      </c>
    </row>
    <row r="90">
      <c r="A90" s="4" t="n"/>
      <c r="B90" s="4" t="n"/>
      <c r="C90" s="4" t="n"/>
      <c r="D90" s="4" t="n"/>
      <c r="E90" s="5" t="n"/>
      <c r="F90" s="14">
        <f>IF($A90="","",IFERROR(INDEX('الإعدادات'!$F$9:$F$38,MATCH($D90,'الإعدادات'!$E$9:$E$38,0)),""))</f>
        <v/>
      </c>
      <c r="G90" s="8" t="n"/>
      <c r="H90" s="8" t="n"/>
      <c r="I90" s="14">
        <f>IF($A90="","",COUNTIFS('الجلسات'!$B$3:$B$1502,$A90))</f>
        <v/>
      </c>
      <c r="J90" s="14">
        <f>IF($A90="","",IFERROR($F90-$I90,""))</f>
        <v/>
      </c>
      <c r="K90" s="15">
        <f>IF($A90="","",IFERROR(ROUND($G90*$I90/$F90,2),0))</f>
        <v/>
      </c>
      <c r="L90" s="15">
        <f>IF($A90="","",$H90-$K90)</f>
        <v/>
      </c>
      <c r="M90" s="16">
        <f>IF($A90="","",IF($I90=0,"",SUMIFS('الجلسات'!$A$3:$A$1502,'الجلسات'!$B$3:$B$1502,$A90,'الجلسات'!$F$3:$F$1502,$I90)))</f>
        <v/>
      </c>
      <c r="N90" s="14">
        <f>IF($A90="","",'الإعدادات'!$B$6-IF($M90="",$E90,$M90))</f>
        <v/>
      </c>
      <c r="O90" s="4" t="n"/>
      <c r="P90" s="5" t="n"/>
      <c r="Q90" s="9">
        <f>IF($A90="","",IF($O90="ملغاة","ملغاة",IF(AND($O90="مجمدة",$P90&gt;'الإعدادات'!$B$6),"مجمدة",IF($J90&lt;=0,"مكتملة",IF($N90&gt;IFERROR(INDEX('الإعدادات'!$H$9:$H$38,MATCH($D90,'الإعدادات'!$E$9:$E$38,0)),21),"متوقفة","نشطة")))))</f>
        <v/>
      </c>
      <c r="R90" s="9">
        <f>IF($Q90="متوقفة",$L90+ROW()/1000000,"")</f>
        <v/>
      </c>
    </row>
    <row r="91">
      <c r="A91" s="4" t="n"/>
      <c r="B91" s="4" t="n"/>
      <c r="C91" s="4" t="n"/>
      <c r="D91" s="4" t="n"/>
      <c r="E91" s="5" t="n"/>
      <c r="F91" s="14">
        <f>IF($A91="","",IFERROR(INDEX('الإعدادات'!$F$9:$F$38,MATCH($D91,'الإعدادات'!$E$9:$E$38,0)),""))</f>
        <v/>
      </c>
      <c r="G91" s="8" t="n"/>
      <c r="H91" s="8" t="n"/>
      <c r="I91" s="14">
        <f>IF($A91="","",COUNTIFS('الجلسات'!$B$3:$B$1502,$A91))</f>
        <v/>
      </c>
      <c r="J91" s="14">
        <f>IF($A91="","",IFERROR($F91-$I91,""))</f>
        <v/>
      </c>
      <c r="K91" s="15">
        <f>IF($A91="","",IFERROR(ROUND($G91*$I91/$F91,2),0))</f>
        <v/>
      </c>
      <c r="L91" s="15">
        <f>IF($A91="","",$H91-$K91)</f>
        <v/>
      </c>
      <c r="M91" s="16">
        <f>IF($A91="","",IF($I91=0,"",SUMIFS('الجلسات'!$A$3:$A$1502,'الجلسات'!$B$3:$B$1502,$A91,'الجلسات'!$F$3:$F$1502,$I91)))</f>
        <v/>
      </c>
      <c r="N91" s="14">
        <f>IF($A91="","",'الإعدادات'!$B$6-IF($M91="",$E91,$M91))</f>
        <v/>
      </c>
      <c r="O91" s="4" t="n"/>
      <c r="P91" s="5" t="n"/>
      <c r="Q91" s="9">
        <f>IF($A91="","",IF($O91="ملغاة","ملغاة",IF(AND($O91="مجمدة",$P91&gt;'الإعدادات'!$B$6),"مجمدة",IF($J91&lt;=0,"مكتملة",IF($N91&gt;IFERROR(INDEX('الإعدادات'!$H$9:$H$38,MATCH($D91,'الإعدادات'!$E$9:$E$38,0)),21),"متوقفة","نشطة")))))</f>
        <v/>
      </c>
      <c r="R91" s="9">
        <f>IF($Q91="متوقفة",$L91+ROW()/1000000,"")</f>
        <v/>
      </c>
    </row>
    <row r="92">
      <c r="A92" s="4" t="n"/>
      <c r="B92" s="4" t="n"/>
      <c r="C92" s="4" t="n"/>
      <c r="D92" s="4" t="n"/>
      <c r="E92" s="5" t="n"/>
      <c r="F92" s="14">
        <f>IF($A92="","",IFERROR(INDEX('الإعدادات'!$F$9:$F$38,MATCH($D92,'الإعدادات'!$E$9:$E$38,0)),""))</f>
        <v/>
      </c>
      <c r="G92" s="8" t="n"/>
      <c r="H92" s="8" t="n"/>
      <c r="I92" s="14">
        <f>IF($A92="","",COUNTIFS('الجلسات'!$B$3:$B$1502,$A92))</f>
        <v/>
      </c>
      <c r="J92" s="14">
        <f>IF($A92="","",IFERROR($F92-$I92,""))</f>
        <v/>
      </c>
      <c r="K92" s="15">
        <f>IF($A92="","",IFERROR(ROUND($G92*$I92/$F92,2),0))</f>
        <v/>
      </c>
      <c r="L92" s="15">
        <f>IF($A92="","",$H92-$K92)</f>
        <v/>
      </c>
      <c r="M92" s="16">
        <f>IF($A92="","",IF($I92=0,"",SUMIFS('الجلسات'!$A$3:$A$1502,'الجلسات'!$B$3:$B$1502,$A92,'الجلسات'!$F$3:$F$1502,$I92)))</f>
        <v/>
      </c>
      <c r="N92" s="14">
        <f>IF($A92="","",'الإعدادات'!$B$6-IF($M92="",$E92,$M92))</f>
        <v/>
      </c>
      <c r="O92" s="4" t="n"/>
      <c r="P92" s="5" t="n"/>
      <c r="Q92" s="9">
        <f>IF($A92="","",IF($O92="ملغاة","ملغاة",IF(AND($O92="مجمدة",$P92&gt;'الإعدادات'!$B$6),"مجمدة",IF($J92&lt;=0,"مكتملة",IF($N92&gt;IFERROR(INDEX('الإعدادات'!$H$9:$H$38,MATCH($D92,'الإعدادات'!$E$9:$E$38,0)),21),"متوقفة","نشطة")))))</f>
        <v/>
      </c>
      <c r="R92" s="9">
        <f>IF($Q92="متوقفة",$L92+ROW()/1000000,"")</f>
        <v/>
      </c>
    </row>
    <row r="93">
      <c r="A93" s="4" t="n"/>
      <c r="B93" s="4" t="n"/>
      <c r="C93" s="4" t="n"/>
      <c r="D93" s="4" t="n"/>
      <c r="E93" s="5" t="n"/>
      <c r="F93" s="14">
        <f>IF($A93="","",IFERROR(INDEX('الإعدادات'!$F$9:$F$38,MATCH($D93,'الإعدادات'!$E$9:$E$38,0)),""))</f>
        <v/>
      </c>
      <c r="G93" s="8" t="n"/>
      <c r="H93" s="8" t="n"/>
      <c r="I93" s="14">
        <f>IF($A93="","",COUNTIFS('الجلسات'!$B$3:$B$1502,$A93))</f>
        <v/>
      </c>
      <c r="J93" s="14">
        <f>IF($A93="","",IFERROR($F93-$I93,""))</f>
        <v/>
      </c>
      <c r="K93" s="15">
        <f>IF($A93="","",IFERROR(ROUND($G93*$I93/$F93,2),0))</f>
        <v/>
      </c>
      <c r="L93" s="15">
        <f>IF($A93="","",$H93-$K93)</f>
        <v/>
      </c>
      <c r="M93" s="16">
        <f>IF($A93="","",IF($I93=0,"",SUMIFS('الجلسات'!$A$3:$A$1502,'الجلسات'!$B$3:$B$1502,$A93,'الجلسات'!$F$3:$F$1502,$I93)))</f>
        <v/>
      </c>
      <c r="N93" s="14">
        <f>IF($A93="","",'الإعدادات'!$B$6-IF($M93="",$E93,$M93))</f>
        <v/>
      </c>
      <c r="O93" s="4" t="n"/>
      <c r="P93" s="5" t="n"/>
      <c r="Q93" s="9">
        <f>IF($A93="","",IF($O93="ملغاة","ملغاة",IF(AND($O93="مجمدة",$P93&gt;'الإعدادات'!$B$6),"مجمدة",IF($J93&lt;=0,"مكتملة",IF($N93&gt;IFERROR(INDEX('الإعدادات'!$H$9:$H$38,MATCH($D93,'الإعدادات'!$E$9:$E$38,0)),21),"متوقفة","نشطة")))))</f>
        <v/>
      </c>
      <c r="R93" s="9">
        <f>IF($Q93="متوقفة",$L93+ROW()/1000000,"")</f>
        <v/>
      </c>
    </row>
    <row r="94">
      <c r="A94" s="4" t="n"/>
      <c r="B94" s="4" t="n"/>
      <c r="C94" s="4" t="n"/>
      <c r="D94" s="4" t="n"/>
      <c r="E94" s="5" t="n"/>
      <c r="F94" s="14">
        <f>IF($A94="","",IFERROR(INDEX('الإعدادات'!$F$9:$F$38,MATCH($D94,'الإعدادات'!$E$9:$E$38,0)),""))</f>
        <v/>
      </c>
      <c r="G94" s="8" t="n"/>
      <c r="H94" s="8" t="n"/>
      <c r="I94" s="14">
        <f>IF($A94="","",COUNTIFS('الجلسات'!$B$3:$B$1502,$A94))</f>
        <v/>
      </c>
      <c r="J94" s="14">
        <f>IF($A94="","",IFERROR($F94-$I94,""))</f>
        <v/>
      </c>
      <c r="K94" s="15">
        <f>IF($A94="","",IFERROR(ROUND($G94*$I94/$F94,2),0))</f>
        <v/>
      </c>
      <c r="L94" s="15">
        <f>IF($A94="","",$H94-$K94)</f>
        <v/>
      </c>
      <c r="M94" s="16">
        <f>IF($A94="","",IF($I94=0,"",SUMIFS('الجلسات'!$A$3:$A$1502,'الجلسات'!$B$3:$B$1502,$A94,'الجلسات'!$F$3:$F$1502,$I94)))</f>
        <v/>
      </c>
      <c r="N94" s="14">
        <f>IF($A94="","",'الإعدادات'!$B$6-IF($M94="",$E94,$M94))</f>
        <v/>
      </c>
      <c r="O94" s="4" t="n"/>
      <c r="P94" s="5" t="n"/>
      <c r="Q94" s="9">
        <f>IF($A94="","",IF($O94="ملغاة","ملغاة",IF(AND($O94="مجمدة",$P94&gt;'الإعدادات'!$B$6),"مجمدة",IF($J94&lt;=0,"مكتملة",IF($N94&gt;IFERROR(INDEX('الإعدادات'!$H$9:$H$38,MATCH($D94,'الإعدادات'!$E$9:$E$38,0)),21),"متوقفة","نشطة")))))</f>
        <v/>
      </c>
      <c r="R94" s="9">
        <f>IF($Q94="متوقفة",$L94+ROW()/1000000,"")</f>
        <v/>
      </c>
    </row>
    <row r="95">
      <c r="A95" s="4" t="n"/>
      <c r="B95" s="4" t="n"/>
      <c r="C95" s="4" t="n"/>
      <c r="D95" s="4" t="n"/>
      <c r="E95" s="5" t="n"/>
      <c r="F95" s="14">
        <f>IF($A95="","",IFERROR(INDEX('الإعدادات'!$F$9:$F$38,MATCH($D95,'الإعدادات'!$E$9:$E$38,0)),""))</f>
        <v/>
      </c>
      <c r="G95" s="8" t="n"/>
      <c r="H95" s="8" t="n"/>
      <c r="I95" s="14">
        <f>IF($A95="","",COUNTIFS('الجلسات'!$B$3:$B$1502,$A95))</f>
        <v/>
      </c>
      <c r="J95" s="14">
        <f>IF($A95="","",IFERROR($F95-$I95,""))</f>
        <v/>
      </c>
      <c r="K95" s="15">
        <f>IF($A95="","",IFERROR(ROUND($G95*$I95/$F95,2),0))</f>
        <v/>
      </c>
      <c r="L95" s="15">
        <f>IF($A95="","",$H95-$K95)</f>
        <v/>
      </c>
      <c r="M95" s="16">
        <f>IF($A95="","",IF($I95=0,"",SUMIFS('الجلسات'!$A$3:$A$1502,'الجلسات'!$B$3:$B$1502,$A95,'الجلسات'!$F$3:$F$1502,$I95)))</f>
        <v/>
      </c>
      <c r="N95" s="14">
        <f>IF($A95="","",'الإعدادات'!$B$6-IF($M95="",$E95,$M95))</f>
        <v/>
      </c>
      <c r="O95" s="4" t="n"/>
      <c r="P95" s="5" t="n"/>
      <c r="Q95" s="9">
        <f>IF($A95="","",IF($O95="ملغاة","ملغاة",IF(AND($O95="مجمدة",$P95&gt;'الإعدادات'!$B$6),"مجمدة",IF($J95&lt;=0,"مكتملة",IF($N95&gt;IFERROR(INDEX('الإعدادات'!$H$9:$H$38,MATCH($D95,'الإعدادات'!$E$9:$E$38,0)),21),"متوقفة","نشطة")))))</f>
        <v/>
      </c>
      <c r="R95" s="9">
        <f>IF($Q95="متوقفة",$L95+ROW()/1000000,"")</f>
        <v/>
      </c>
    </row>
    <row r="96">
      <c r="A96" s="4" t="n"/>
      <c r="B96" s="4" t="n"/>
      <c r="C96" s="4" t="n"/>
      <c r="D96" s="4" t="n"/>
      <c r="E96" s="5" t="n"/>
      <c r="F96" s="14">
        <f>IF($A96="","",IFERROR(INDEX('الإعدادات'!$F$9:$F$38,MATCH($D96,'الإعدادات'!$E$9:$E$38,0)),""))</f>
        <v/>
      </c>
      <c r="G96" s="8" t="n"/>
      <c r="H96" s="8" t="n"/>
      <c r="I96" s="14">
        <f>IF($A96="","",COUNTIFS('الجلسات'!$B$3:$B$1502,$A96))</f>
        <v/>
      </c>
      <c r="J96" s="14">
        <f>IF($A96="","",IFERROR($F96-$I96,""))</f>
        <v/>
      </c>
      <c r="K96" s="15">
        <f>IF($A96="","",IFERROR(ROUND($G96*$I96/$F96,2),0))</f>
        <v/>
      </c>
      <c r="L96" s="15">
        <f>IF($A96="","",$H96-$K96)</f>
        <v/>
      </c>
      <c r="M96" s="16">
        <f>IF($A96="","",IF($I96=0,"",SUMIFS('الجلسات'!$A$3:$A$1502,'الجلسات'!$B$3:$B$1502,$A96,'الجلسات'!$F$3:$F$1502,$I96)))</f>
        <v/>
      </c>
      <c r="N96" s="14">
        <f>IF($A96="","",'الإعدادات'!$B$6-IF($M96="",$E96,$M96))</f>
        <v/>
      </c>
      <c r="O96" s="4" t="n"/>
      <c r="P96" s="5" t="n"/>
      <c r="Q96" s="9">
        <f>IF($A96="","",IF($O96="ملغاة","ملغاة",IF(AND($O96="مجمدة",$P96&gt;'الإعدادات'!$B$6),"مجمدة",IF($J96&lt;=0,"مكتملة",IF($N96&gt;IFERROR(INDEX('الإعدادات'!$H$9:$H$38,MATCH($D96,'الإعدادات'!$E$9:$E$38,0)),21),"متوقفة","نشطة")))))</f>
        <v/>
      </c>
      <c r="R96" s="9">
        <f>IF($Q96="متوقفة",$L96+ROW()/1000000,"")</f>
        <v/>
      </c>
    </row>
    <row r="97">
      <c r="A97" s="4" t="n"/>
      <c r="B97" s="4" t="n"/>
      <c r="C97" s="4" t="n"/>
      <c r="D97" s="4" t="n"/>
      <c r="E97" s="5" t="n"/>
      <c r="F97" s="14">
        <f>IF($A97="","",IFERROR(INDEX('الإعدادات'!$F$9:$F$38,MATCH($D97,'الإعدادات'!$E$9:$E$38,0)),""))</f>
        <v/>
      </c>
      <c r="G97" s="8" t="n"/>
      <c r="H97" s="8" t="n"/>
      <c r="I97" s="14">
        <f>IF($A97="","",COUNTIFS('الجلسات'!$B$3:$B$1502,$A97))</f>
        <v/>
      </c>
      <c r="J97" s="14">
        <f>IF($A97="","",IFERROR($F97-$I97,""))</f>
        <v/>
      </c>
      <c r="K97" s="15">
        <f>IF($A97="","",IFERROR(ROUND($G97*$I97/$F97,2),0))</f>
        <v/>
      </c>
      <c r="L97" s="15">
        <f>IF($A97="","",$H97-$K97)</f>
        <v/>
      </c>
      <c r="M97" s="16">
        <f>IF($A97="","",IF($I97=0,"",SUMIFS('الجلسات'!$A$3:$A$1502,'الجلسات'!$B$3:$B$1502,$A97,'الجلسات'!$F$3:$F$1502,$I97)))</f>
        <v/>
      </c>
      <c r="N97" s="14">
        <f>IF($A97="","",'الإعدادات'!$B$6-IF($M97="",$E97,$M97))</f>
        <v/>
      </c>
      <c r="O97" s="4" t="n"/>
      <c r="P97" s="5" t="n"/>
      <c r="Q97" s="9">
        <f>IF($A97="","",IF($O97="ملغاة","ملغاة",IF(AND($O97="مجمدة",$P97&gt;'الإعدادات'!$B$6),"مجمدة",IF($J97&lt;=0,"مكتملة",IF($N97&gt;IFERROR(INDEX('الإعدادات'!$H$9:$H$38,MATCH($D97,'الإعدادات'!$E$9:$E$38,0)),21),"متوقفة","نشطة")))))</f>
        <v/>
      </c>
      <c r="R97" s="9">
        <f>IF($Q97="متوقفة",$L97+ROW()/1000000,"")</f>
        <v/>
      </c>
    </row>
    <row r="98">
      <c r="A98" s="4" t="n"/>
      <c r="B98" s="4" t="n"/>
      <c r="C98" s="4" t="n"/>
      <c r="D98" s="4" t="n"/>
      <c r="E98" s="5" t="n"/>
      <c r="F98" s="14">
        <f>IF($A98="","",IFERROR(INDEX('الإعدادات'!$F$9:$F$38,MATCH($D98,'الإعدادات'!$E$9:$E$38,0)),""))</f>
        <v/>
      </c>
      <c r="G98" s="8" t="n"/>
      <c r="H98" s="8" t="n"/>
      <c r="I98" s="14">
        <f>IF($A98="","",COUNTIFS('الجلسات'!$B$3:$B$1502,$A98))</f>
        <v/>
      </c>
      <c r="J98" s="14">
        <f>IF($A98="","",IFERROR($F98-$I98,""))</f>
        <v/>
      </c>
      <c r="K98" s="15">
        <f>IF($A98="","",IFERROR(ROUND($G98*$I98/$F98,2),0))</f>
        <v/>
      </c>
      <c r="L98" s="15">
        <f>IF($A98="","",$H98-$K98)</f>
        <v/>
      </c>
      <c r="M98" s="16">
        <f>IF($A98="","",IF($I98=0,"",SUMIFS('الجلسات'!$A$3:$A$1502,'الجلسات'!$B$3:$B$1502,$A98,'الجلسات'!$F$3:$F$1502,$I98)))</f>
        <v/>
      </c>
      <c r="N98" s="14">
        <f>IF($A98="","",'الإعدادات'!$B$6-IF($M98="",$E98,$M98))</f>
        <v/>
      </c>
      <c r="O98" s="4" t="n"/>
      <c r="P98" s="5" t="n"/>
      <c r="Q98" s="9">
        <f>IF($A98="","",IF($O98="ملغاة","ملغاة",IF(AND($O98="مجمدة",$P98&gt;'الإعدادات'!$B$6),"مجمدة",IF($J98&lt;=0,"مكتملة",IF($N98&gt;IFERROR(INDEX('الإعدادات'!$H$9:$H$38,MATCH($D98,'الإعدادات'!$E$9:$E$38,0)),21),"متوقفة","نشطة")))))</f>
        <v/>
      </c>
      <c r="R98" s="9">
        <f>IF($Q98="متوقفة",$L98+ROW()/1000000,"")</f>
        <v/>
      </c>
    </row>
    <row r="99">
      <c r="A99" s="4" t="n"/>
      <c r="B99" s="4" t="n"/>
      <c r="C99" s="4" t="n"/>
      <c r="D99" s="4" t="n"/>
      <c r="E99" s="5" t="n"/>
      <c r="F99" s="14">
        <f>IF($A99="","",IFERROR(INDEX('الإعدادات'!$F$9:$F$38,MATCH($D99,'الإعدادات'!$E$9:$E$38,0)),""))</f>
        <v/>
      </c>
      <c r="G99" s="8" t="n"/>
      <c r="H99" s="8" t="n"/>
      <c r="I99" s="14">
        <f>IF($A99="","",COUNTIFS('الجلسات'!$B$3:$B$1502,$A99))</f>
        <v/>
      </c>
      <c r="J99" s="14">
        <f>IF($A99="","",IFERROR($F99-$I99,""))</f>
        <v/>
      </c>
      <c r="K99" s="15">
        <f>IF($A99="","",IFERROR(ROUND($G99*$I99/$F99,2),0))</f>
        <v/>
      </c>
      <c r="L99" s="15">
        <f>IF($A99="","",$H99-$K99)</f>
        <v/>
      </c>
      <c r="M99" s="16">
        <f>IF($A99="","",IF($I99=0,"",SUMIFS('الجلسات'!$A$3:$A$1502,'الجلسات'!$B$3:$B$1502,$A99,'الجلسات'!$F$3:$F$1502,$I99)))</f>
        <v/>
      </c>
      <c r="N99" s="14">
        <f>IF($A99="","",'الإعدادات'!$B$6-IF($M99="",$E99,$M99))</f>
        <v/>
      </c>
      <c r="O99" s="4" t="n"/>
      <c r="P99" s="5" t="n"/>
      <c r="Q99" s="9">
        <f>IF($A99="","",IF($O99="ملغاة","ملغاة",IF(AND($O99="مجمدة",$P99&gt;'الإعدادات'!$B$6),"مجمدة",IF($J99&lt;=0,"مكتملة",IF($N99&gt;IFERROR(INDEX('الإعدادات'!$H$9:$H$38,MATCH($D99,'الإعدادات'!$E$9:$E$38,0)),21),"متوقفة","نشطة")))))</f>
        <v/>
      </c>
      <c r="R99" s="9">
        <f>IF($Q99="متوقفة",$L99+ROW()/1000000,"")</f>
        <v/>
      </c>
    </row>
    <row r="100">
      <c r="A100" s="4" t="n"/>
      <c r="B100" s="4" t="n"/>
      <c r="C100" s="4" t="n"/>
      <c r="D100" s="4" t="n"/>
      <c r="E100" s="5" t="n"/>
      <c r="F100" s="14">
        <f>IF($A100="","",IFERROR(INDEX('الإعدادات'!$F$9:$F$38,MATCH($D100,'الإعدادات'!$E$9:$E$38,0)),""))</f>
        <v/>
      </c>
      <c r="G100" s="8" t="n"/>
      <c r="H100" s="8" t="n"/>
      <c r="I100" s="14">
        <f>IF($A100="","",COUNTIFS('الجلسات'!$B$3:$B$1502,$A100))</f>
        <v/>
      </c>
      <c r="J100" s="14">
        <f>IF($A100="","",IFERROR($F100-$I100,""))</f>
        <v/>
      </c>
      <c r="K100" s="15">
        <f>IF($A100="","",IFERROR(ROUND($G100*$I100/$F100,2),0))</f>
        <v/>
      </c>
      <c r="L100" s="15">
        <f>IF($A100="","",$H100-$K100)</f>
        <v/>
      </c>
      <c r="M100" s="16">
        <f>IF($A100="","",IF($I100=0,"",SUMIFS('الجلسات'!$A$3:$A$1502,'الجلسات'!$B$3:$B$1502,$A100,'الجلسات'!$F$3:$F$1502,$I100)))</f>
        <v/>
      </c>
      <c r="N100" s="14">
        <f>IF($A100="","",'الإعدادات'!$B$6-IF($M100="",$E100,$M100))</f>
        <v/>
      </c>
      <c r="O100" s="4" t="n"/>
      <c r="P100" s="5" t="n"/>
      <c r="Q100" s="9">
        <f>IF($A100="","",IF($O100="ملغاة","ملغاة",IF(AND($O100="مجمدة",$P100&gt;'الإعدادات'!$B$6),"مجمدة",IF($J100&lt;=0,"مكتملة",IF($N100&gt;IFERROR(INDEX('الإعدادات'!$H$9:$H$38,MATCH($D100,'الإعدادات'!$E$9:$E$38,0)),21),"متوقفة","نشطة")))))</f>
        <v/>
      </c>
      <c r="R100" s="9">
        <f>IF($Q100="متوقفة",$L100+ROW()/1000000,"")</f>
        <v/>
      </c>
    </row>
    <row r="101">
      <c r="A101" s="4" t="n"/>
      <c r="B101" s="4" t="n"/>
      <c r="C101" s="4" t="n"/>
      <c r="D101" s="4" t="n"/>
      <c r="E101" s="5" t="n"/>
      <c r="F101" s="14">
        <f>IF($A101="","",IFERROR(INDEX('الإعدادات'!$F$9:$F$38,MATCH($D101,'الإعدادات'!$E$9:$E$38,0)),""))</f>
        <v/>
      </c>
      <c r="G101" s="8" t="n"/>
      <c r="H101" s="8" t="n"/>
      <c r="I101" s="14">
        <f>IF($A101="","",COUNTIFS('الجلسات'!$B$3:$B$1502,$A101))</f>
        <v/>
      </c>
      <c r="J101" s="14">
        <f>IF($A101="","",IFERROR($F101-$I101,""))</f>
        <v/>
      </c>
      <c r="K101" s="15">
        <f>IF($A101="","",IFERROR(ROUND($G101*$I101/$F101,2),0))</f>
        <v/>
      </c>
      <c r="L101" s="15">
        <f>IF($A101="","",$H101-$K101)</f>
        <v/>
      </c>
      <c r="M101" s="16">
        <f>IF($A101="","",IF($I101=0,"",SUMIFS('الجلسات'!$A$3:$A$1502,'الجلسات'!$B$3:$B$1502,$A101,'الجلسات'!$F$3:$F$1502,$I101)))</f>
        <v/>
      </c>
      <c r="N101" s="14">
        <f>IF($A101="","",'الإعدادات'!$B$6-IF($M101="",$E101,$M101))</f>
        <v/>
      </c>
      <c r="O101" s="4" t="n"/>
      <c r="P101" s="5" t="n"/>
      <c r="Q101" s="9">
        <f>IF($A101="","",IF($O101="ملغاة","ملغاة",IF(AND($O101="مجمدة",$P101&gt;'الإعدادات'!$B$6),"مجمدة",IF($J101&lt;=0,"مكتملة",IF($N101&gt;IFERROR(INDEX('الإعدادات'!$H$9:$H$38,MATCH($D101,'الإعدادات'!$E$9:$E$38,0)),21),"متوقفة","نشطة")))))</f>
        <v/>
      </c>
      <c r="R101" s="9">
        <f>IF($Q101="متوقفة",$L101+ROW()/1000000,"")</f>
        <v/>
      </c>
    </row>
    <row r="102">
      <c r="A102" s="4" t="n"/>
      <c r="B102" s="4" t="n"/>
      <c r="C102" s="4" t="n"/>
      <c r="D102" s="4" t="n"/>
      <c r="E102" s="5" t="n"/>
      <c r="F102" s="14">
        <f>IF($A102="","",IFERROR(INDEX('الإعدادات'!$F$9:$F$38,MATCH($D102,'الإعدادات'!$E$9:$E$38,0)),""))</f>
        <v/>
      </c>
      <c r="G102" s="8" t="n"/>
      <c r="H102" s="8" t="n"/>
      <c r="I102" s="14">
        <f>IF($A102="","",COUNTIFS('الجلسات'!$B$3:$B$1502,$A102))</f>
        <v/>
      </c>
      <c r="J102" s="14">
        <f>IF($A102="","",IFERROR($F102-$I102,""))</f>
        <v/>
      </c>
      <c r="K102" s="15">
        <f>IF($A102="","",IFERROR(ROUND($G102*$I102/$F102,2),0))</f>
        <v/>
      </c>
      <c r="L102" s="15">
        <f>IF($A102="","",$H102-$K102)</f>
        <v/>
      </c>
      <c r="M102" s="16">
        <f>IF($A102="","",IF($I102=0,"",SUMIFS('الجلسات'!$A$3:$A$1502,'الجلسات'!$B$3:$B$1502,$A102,'الجلسات'!$F$3:$F$1502,$I102)))</f>
        <v/>
      </c>
      <c r="N102" s="14">
        <f>IF($A102="","",'الإعدادات'!$B$6-IF($M102="",$E102,$M102))</f>
        <v/>
      </c>
      <c r="O102" s="4" t="n"/>
      <c r="P102" s="5" t="n"/>
      <c r="Q102" s="9">
        <f>IF($A102="","",IF($O102="ملغاة","ملغاة",IF(AND($O102="مجمدة",$P102&gt;'الإعدادات'!$B$6),"مجمدة",IF($J102&lt;=0,"مكتملة",IF($N102&gt;IFERROR(INDEX('الإعدادات'!$H$9:$H$38,MATCH($D102,'الإعدادات'!$E$9:$E$38,0)),21),"متوقفة","نشطة")))))</f>
        <v/>
      </c>
      <c r="R102" s="9">
        <f>IF($Q102="متوقفة",$L102+ROW()/1000000,"")</f>
        <v/>
      </c>
    </row>
    <row r="103">
      <c r="A103" s="4" t="n"/>
      <c r="B103" s="4" t="n"/>
      <c r="C103" s="4" t="n"/>
      <c r="D103" s="4" t="n"/>
      <c r="E103" s="5" t="n"/>
      <c r="F103" s="14">
        <f>IF($A103="","",IFERROR(INDEX('الإعدادات'!$F$9:$F$38,MATCH($D103,'الإعدادات'!$E$9:$E$38,0)),""))</f>
        <v/>
      </c>
      <c r="G103" s="8" t="n"/>
      <c r="H103" s="8" t="n"/>
      <c r="I103" s="14">
        <f>IF($A103="","",COUNTIFS('الجلسات'!$B$3:$B$1502,$A103))</f>
        <v/>
      </c>
      <c r="J103" s="14">
        <f>IF($A103="","",IFERROR($F103-$I103,""))</f>
        <v/>
      </c>
      <c r="K103" s="15">
        <f>IF($A103="","",IFERROR(ROUND($G103*$I103/$F103,2),0))</f>
        <v/>
      </c>
      <c r="L103" s="15">
        <f>IF($A103="","",$H103-$K103)</f>
        <v/>
      </c>
      <c r="M103" s="16">
        <f>IF($A103="","",IF($I103=0,"",SUMIFS('الجلسات'!$A$3:$A$1502,'الجلسات'!$B$3:$B$1502,$A103,'الجلسات'!$F$3:$F$1502,$I103)))</f>
        <v/>
      </c>
      <c r="N103" s="14">
        <f>IF($A103="","",'الإعدادات'!$B$6-IF($M103="",$E103,$M103))</f>
        <v/>
      </c>
      <c r="O103" s="4" t="n"/>
      <c r="P103" s="5" t="n"/>
      <c r="Q103" s="9">
        <f>IF($A103="","",IF($O103="ملغاة","ملغاة",IF(AND($O103="مجمدة",$P103&gt;'الإعدادات'!$B$6),"مجمدة",IF($J103&lt;=0,"مكتملة",IF($N103&gt;IFERROR(INDEX('الإعدادات'!$H$9:$H$38,MATCH($D103,'الإعدادات'!$E$9:$E$38,0)),21),"متوقفة","نشطة")))))</f>
        <v/>
      </c>
      <c r="R103" s="9">
        <f>IF($Q103="متوقفة",$L103+ROW()/1000000,"")</f>
        <v/>
      </c>
    </row>
    <row r="104">
      <c r="A104" s="4" t="n"/>
      <c r="B104" s="4" t="n"/>
      <c r="C104" s="4" t="n"/>
      <c r="D104" s="4" t="n"/>
      <c r="E104" s="5" t="n"/>
      <c r="F104" s="14">
        <f>IF($A104="","",IFERROR(INDEX('الإعدادات'!$F$9:$F$38,MATCH($D104,'الإعدادات'!$E$9:$E$38,0)),""))</f>
        <v/>
      </c>
      <c r="G104" s="8" t="n"/>
      <c r="H104" s="8" t="n"/>
      <c r="I104" s="14">
        <f>IF($A104="","",COUNTIFS('الجلسات'!$B$3:$B$1502,$A104))</f>
        <v/>
      </c>
      <c r="J104" s="14">
        <f>IF($A104="","",IFERROR($F104-$I104,""))</f>
        <v/>
      </c>
      <c r="K104" s="15">
        <f>IF($A104="","",IFERROR(ROUND($G104*$I104/$F104,2),0))</f>
        <v/>
      </c>
      <c r="L104" s="15">
        <f>IF($A104="","",$H104-$K104)</f>
        <v/>
      </c>
      <c r="M104" s="16">
        <f>IF($A104="","",IF($I104=0,"",SUMIFS('الجلسات'!$A$3:$A$1502,'الجلسات'!$B$3:$B$1502,$A104,'الجلسات'!$F$3:$F$1502,$I104)))</f>
        <v/>
      </c>
      <c r="N104" s="14">
        <f>IF($A104="","",'الإعدادات'!$B$6-IF($M104="",$E104,$M104))</f>
        <v/>
      </c>
      <c r="O104" s="4" t="n"/>
      <c r="P104" s="5" t="n"/>
      <c r="Q104" s="9">
        <f>IF($A104="","",IF($O104="ملغاة","ملغاة",IF(AND($O104="مجمدة",$P104&gt;'الإعدادات'!$B$6),"مجمدة",IF($J104&lt;=0,"مكتملة",IF($N104&gt;IFERROR(INDEX('الإعدادات'!$H$9:$H$38,MATCH($D104,'الإعدادات'!$E$9:$E$38,0)),21),"متوقفة","نشطة")))))</f>
        <v/>
      </c>
      <c r="R104" s="9">
        <f>IF($Q104="متوقفة",$L104+ROW()/1000000,"")</f>
        <v/>
      </c>
    </row>
    <row r="105">
      <c r="A105" s="4" t="n"/>
      <c r="B105" s="4" t="n"/>
      <c r="C105" s="4" t="n"/>
      <c r="D105" s="4" t="n"/>
      <c r="E105" s="5" t="n"/>
      <c r="F105" s="14">
        <f>IF($A105="","",IFERROR(INDEX('الإعدادات'!$F$9:$F$38,MATCH($D105,'الإعدادات'!$E$9:$E$38,0)),""))</f>
        <v/>
      </c>
      <c r="G105" s="8" t="n"/>
      <c r="H105" s="8" t="n"/>
      <c r="I105" s="14">
        <f>IF($A105="","",COUNTIFS('الجلسات'!$B$3:$B$1502,$A105))</f>
        <v/>
      </c>
      <c r="J105" s="14">
        <f>IF($A105="","",IFERROR($F105-$I105,""))</f>
        <v/>
      </c>
      <c r="K105" s="15">
        <f>IF($A105="","",IFERROR(ROUND($G105*$I105/$F105,2),0))</f>
        <v/>
      </c>
      <c r="L105" s="15">
        <f>IF($A105="","",$H105-$K105)</f>
        <v/>
      </c>
      <c r="M105" s="16">
        <f>IF($A105="","",IF($I105=0,"",SUMIFS('الجلسات'!$A$3:$A$1502,'الجلسات'!$B$3:$B$1502,$A105,'الجلسات'!$F$3:$F$1502,$I105)))</f>
        <v/>
      </c>
      <c r="N105" s="14">
        <f>IF($A105="","",'الإعدادات'!$B$6-IF($M105="",$E105,$M105))</f>
        <v/>
      </c>
      <c r="O105" s="4" t="n"/>
      <c r="P105" s="5" t="n"/>
      <c r="Q105" s="9">
        <f>IF($A105="","",IF($O105="ملغاة","ملغاة",IF(AND($O105="مجمدة",$P105&gt;'الإعدادات'!$B$6),"مجمدة",IF($J105&lt;=0,"مكتملة",IF($N105&gt;IFERROR(INDEX('الإعدادات'!$H$9:$H$38,MATCH($D105,'الإعدادات'!$E$9:$E$38,0)),21),"متوقفة","نشطة")))))</f>
        <v/>
      </c>
      <c r="R105" s="9">
        <f>IF($Q105="متوقفة",$L105+ROW()/1000000,"")</f>
        <v/>
      </c>
    </row>
    <row r="106">
      <c r="A106" s="4" t="n"/>
      <c r="B106" s="4" t="n"/>
      <c r="C106" s="4" t="n"/>
      <c r="D106" s="4" t="n"/>
      <c r="E106" s="5" t="n"/>
      <c r="F106" s="14">
        <f>IF($A106="","",IFERROR(INDEX('الإعدادات'!$F$9:$F$38,MATCH($D106,'الإعدادات'!$E$9:$E$38,0)),""))</f>
        <v/>
      </c>
      <c r="G106" s="8" t="n"/>
      <c r="H106" s="8" t="n"/>
      <c r="I106" s="14">
        <f>IF($A106="","",COUNTIFS('الجلسات'!$B$3:$B$1502,$A106))</f>
        <v/>
      </c>
      <c r="J106" s="14">
        <f>IF($A106="","",IFERROR($F106-$I106,""))</f>
        <v/>
      </c>
      <c r="K106" s="15">
        <f>IF($A106="","",IFERROR(ROUND($G106*$I106/$F106,2),0))</f>
        <v/>
      </c>
      <c r="L106" s="15">
        <f>IF($A106="","",$H106-$K106)</f>
        <v/>
      </c>
      <c r="M106" s="16">
        <f>IF($A106="","",IF($I106=0,"",SUMIFS('الجلسات'!$A$3:$A$1502,'الجلسات'!$B$3:$B$1502,$A106,'الجلسات'!$F$3:$F$1502,$I106)))</f>
        <v/>
      </c>
      <c r="N106" s="14">
        <f>IF($A106="","",'الإعدادات'!$B$6-IF($M106="",$E106,$M106))</f>
        <v/>
      </c>
      <c r="O106" s="4" t="n"/>
      <c r="P106" s="5" t="n"/>
      <c r="Q106" s="9">
        <f>IF($A106="","",IF($O106="ملغاة","ملغاة",IF(AND($O106="مجمدة",$P106&gt;'الإعدادات'!$B$6),"مجمدة",IF($J106&lt;=0,"مكتملة",IF($N106&gt;IFERROR(INDEX('الإعدادات'!$H$9:$H$38,MATCH($D106,'الإعدادات'!$E$9:$E$38,0)),21),"متوقفة","نشطة")))))</f>
        <v/>
      </c>
      <c r="R106" s="9">
        <f>IF($Q106="متوقفة",$L106+ROW()/1000000,"")</f>
        <v/>
      </c>
    </row>
    <row r="107">
      <c r="A107" s="4" t="n"/>
      <c r="B107" s="4" t="n"/>
      <c r="C107" s="4" t="n"/>
      <c r="D107" s="4" t="n"/>
      <c r="E107" s="5" t="n"/>
      <c r="F107" s="14">
        <f>IF($A107="","",IFERROR(INDEX('الإعدادات'!$F$9:$F$38,MATCH($D107,'الإعدادات'!$E$9:$E$38,0)),""))</f>
        <v/>
      </c>
      <c r="G107" s="8" t="n"/>
      <c r="H107" s="8" t="n"/>
      <c r="I107" s="14">
        <f>IF($A107="","",COUNTIFS('الجلسات'!$B$3:$B$1502,$A107))</f>
        <v/>
      </c>
      <c r="J107" s="14">
        <f>IF($A107="","",IFERROR($F107-$I107,""))</f>
        <v/>
      </c>
      <c r="K107" s="15">
        <f>IF($A107="","",IFERROR(ROUND($G107*$I107/$F107,2),0))</f>
        <v/>
      </c>
      <c r="L107" s="15">
        <f>IF($A107="","",$H107-$K107)</f>
        <v/>
      </c>
      <c r="M107" s="16">
        <f>IF($A107="","",IF($I107=0,"",SUMIFS('الجلسات'!$A$3:$A$1502,'الجلسات'!$B$3:$B$1502,$A107,'الجلسات'!$F$3:$F$1502,$I107)))</f>
        <v/>
      </c>
      <c r="N107" s="14">
        <f>IF($A107="","",'الإعدادات'!$B$6-IF($M107="",$E107,$M107))</f>
        <v/>
      </c>
      <c r="O107" s="4" t="n"/>
      <c r="P107" s="5" t="n"/>
      <c r="Q107" s="9">
        <f>IF($A107="","",IF($O107="ملغاة","ملغاة",IF(AND($O107="مجمدة",$P107&gt;'الإعدادات'!$B$6),"مجمدة",IF($J107&lt;=0,"مكتملة",IF($N107&gt;IFERROR(INDEX('الإعدادات'!$H$9:$H$38,MATCH($D107,'الإعدادات'!$E$9:$E$38,0)),21),"متوقفة","نشطة")))))</f>
        <v/>
      </c>
      <c r="R107" s="9">
        <f>IF($Q107="متوقفة",$L107+ROW()/1000000,"")</f>
        <v/>
      </c>
    </row>
    <row r="108">
      <c r="A108" s="4" t="n"/>
      <c r="B108" s="4" t="n"/>
      <c r="C108" s="4" t="n"/>
      <c r="D108" s="4" t="n"/>
      <c r="E108" s="5" t="n"/>
      <c r="F108" s="14">
        <f>IF($A108="","",IFERROR(INDEX('الإعدادات'!$F$9:$F$38,MATCH($D108,'الإعدادات'!$E$9:$E$38,0)),""))</f>
        <v/>
      </c>
      <c r="G108" s="8" t="n"/>
      <c r="H108" s="8" t="n"/>
      <c r="I108" s="14">
        <f>IF($A108="","",COUNTIFS('الجلسات'!$B$3:$B$1502,$A108))</f>
        <v/>
      </c>
      <c r="J108" s="14">
        <f>IF($A108="","",IFERROR($F108-$I108,""))</f>
        <v/>
      </c>
      <c r="K108" s="15">
        <f>IF($A108="","",IFERROR(ROUND($G108*$I108/$F108,2),0))</f>
        <v/>
      </c>
      <c r="L108" s="15">
        <f>IF($A108="","",$H108-$K108)</f>
        <v/>
      </c>
      <c r="M108" s="16">
        <f>IF($A108="","",IF($I108=0,"",SUMIFS('الجلسات'!$A$3:$A$1502,'الجلسات'!$B$3:$B$1502,$A108,'الجلسات'!$F$3:$F$1502,$I108)))</f>
        <v/>
      </c>
      <c r="N108" s="14">
        <f>IF($A108="","",'الإعدادات'!$B$6-IF($M108="",$E108,$M108))</f>
        <v/>
      </c>
      <c r="O108" s="4" t="n"/>
      <c r="P108" s="5" t="n"/>
      <c r="Q108" s="9">
        <f>IF($A108="","",IF($O108="ملغاة","ملغاة",IF(AND($O108="مجمدة",$P108&gt;'الإعدادات'!$B$6),"مجمدة",IF($J108&lt;=0,"مكتملة",IF($N108&gt;IFERROR(INDEX('الإعدادات'!$H$9:$H$38,MATCH($D108,'الإعدادات'!$E$9:$E$38,0)),21),"متوقفة","نشطة")))))</f>
        <v/>
      </c>
      <c r="R108" s="9">
        <f>IF($Q108="متوقفة",$L108+ROW()/1000000,"")</f>
        <v/>
      </c>
    </row>
    <row r="109">
      <c r="A109" s="4" t="n"/>
      <c r="B109" s="4" t="n"/>
      <c r="C109" s="4" t="n"/>
      <c r="D109" s="4" t="n"/>
      <c r="E109" s="5" t="n"/>
      <c r="F109" s="14">
        <f>IF($A109="","",IFERROR(INDEX('الإعدادات'!$F$9:$F$38,MATCH($D109,'الإعدادات'!$E$9:$E$38,0)),""))</f>
        <v/>
      </c>
      <c r="G109" s="8" t="n"/>
      <c r="H109" s="8" t="n"/>
      <c r="I109" s="14">
        <f>IF($A109="","",COUNTIFS('الجلسات'!$B$3:$B$1502,$A109))</f>
        <v/>
      </c>
      <c r="J109" s="14">
        <f>IF($A109="","",IFERROR($F109-$I109,""))</f>
        <v/>
      </c>
      <c r="K109" s="15">
        <f>IF($A109="","",IFERROR(ROUND($G109*$I109/$F109,2),0))</f>
        <v/>
      </c>
      <c r="L109" s="15">
        <f>IF($A109="","",$H109-$K109)</f>
        <v/>
      </c>
      <c r="M109" s="16">
        <f>IF($A109="","",IF($I109=0,"",SUMIFS('الجلسات'!$A$3:$A$1502,'الجلسات'!$B$3:$B$1502,$A109,'الجلسات'!$F$3:$F$1502,$I109)))</f>
        <v/>
      </c>
      <c r="N109" s="14">
        <f>IF($A109="","",'الإعدادات'!$B$6-IF($M109="",$E109,$M109))</f>
        <v/>
      </c>
      <c r="O109" s="4" t="n"/>
      <c r="P109" s="5" t="n"/>
      <c r="Q109" s="9">
        <f>IF($A109="","",IF($O109="ملغاة","ملغاة",IF(AND($O109="مجمدة",$P109&gt;'الإعدادات'!$B$6),"مجمدة",IF($J109&lt;=0,"مكتملة",IF($N109&gt;IFERROR(INDEX('الإعدادات'!$H$9:$H$38,MATCH($D109,'الإعدادات'!$E$9:$E$38,0)),21),"متوقفة","نشطة")))))</f>
        <v/>
      </c>
      <c r="R109" s="9">
        <f>IF($Q109="متوقفة",$L109+ROW()/1000000,"")</f>
        <v/>
      </c>
    </row>
    <row r="110">
      <c r="A110" s="4" t="n"/>
      <c r="B110" s="4" t="n"/>
      <c r="C110" s="4" t="n"/>
      <c r="D110" s="4" t="n"/>
      <c r="E110" s="5" t="n"/>
      <c r="F110" s="14">
        <f>IF($A110="","",IFERROR(INDEX('الإعدادات'!$F$9:$F$38,MATCH($D110,'الإعدادات'!$E$9:$E$38,0)),""))</f>
        <v/>
      </c>
      <c r="G110" s="8" t="n"/>
      <c r="H110" s="8" t="n"/>
      <c r="I110" s="14">
        <f>IF($A110="","",COUNTIFS('الجلسات'!$B$3:$B$1502,$A110))</f>
        <v/>
      </c>
      <c r="J110" s="14">
        <f>IF($A110="","",IFERROR($F110-$I110,""))</f>
        <v/>
      </c>
      <c r="K110" s="15">
        <f>IF($A110="","",IFERROR(ROUND($G110*$I110/$F110,2),0))</f>
        <v/>
      </c>
      <c r="L110" s="15">
        <f>IF($A110="","",$H110-$K110)</f>
        <v/>
      </c>
      <c r="M110" s="16">
        <f>IF($A110="","",IF($I110=0,"",SUMIFS('الجلسات'!$A$3:$A$1502,'الجلسات'!$B$3:$B$1502,$A110,'الجلسات'!$F$3:$F$1502,$I110)))</f>
        <v/>
      </c>
      <c r="N110" s="14">
        <f>IF($A110="","",'الإعدادات'!$B$6-IF($M110="",$E110,$M110))</f>
        <v/>
      </c>
      <c r="O110" s="4" t="n"/>
      <c r="P110" s="5" t="n"/>
      <c r="Q110" s="9">
        <f>IF($A110="","",IF($O110="ملغاة","ملغاة",IF(AND($O110="مجمدة",$P110&gt;'الإعدادات'!$B$6),"مجمدة",IF($J110&lt;=0,"مكتملة",IF($N110&gt;IFERROR(INDEX('الإعدادات'!$H$9:$H$38,MATCH($D110,'الإعدادات'!$E$9:$E$38,0)),21),"متوقفة","نشطة")))))</f>
        <v/>
      </c>
      <c r="R110" s="9">
        <f>IF($Q110="متوقفة",$L110+ROW()/1000000,"")</f>
        <v/>
      </c>
    </row>
    <row r="111">
      <c r="A111" s="4" t="n"/>
      <c r="B111" s="4" t="n"/>
      <c r="C111" s="4" t="n"/>
      <c r="D111" s="4" t="n"/>
      <c r="E111" s="5" t="n"/>
      <c r="F111" s="14">
        <f>IF($A111="","",IFERROR(INDEX('الإعدادات'!$F$9:$F$38,MATCH($D111,'الإعدادات'!$E$9:$E$38,0)),""))</f>
        <v/>
      </c>
      <c r="G111" s="8" t="n"/>
      <c r="H111" s="8" t="n"/>
      <c r="I111" s="14">
        <f>IF($A111="","",COUNTIFS('الجلسات'!$B$3:$B$1502,$A111))</f>
        <v/>
      </c>
      <c r="J111" s="14">
        <f>IF($A111="","",IFERROR($F111-$I111,""))</f>
        <v/>
      </c>
      <c r="K111" s="15">
        <f>IF($A111="","",IFERROR(ROUND($G111*$I111/$F111,2),0))</f>
        <v/>
      </c>
      <c r="L111" s="15">
        <f>IF($A111="","",$H111-$K111)</f>
        <v/>
      </c>
      <c r="M111" s="16">
        <f>IF($A111="","",IF($I111=0,"",SUMIFS('الجلسات'!$A$3:$A$1502,'الجلسات'!$B$3:$B$1502,$A111,'الجلسات'!$F$3:$F$1502,$I111)))</f>
        <v/>
      </c>
      <c r="N111" s="14">
        <f>IF($A111="","",'الإعدادات'!$B$6-IF($M111="",$E111,$M111))</f>
        <v/>
      </c>
      <c r="O111" s="4" t="n"/>
      <c r="P111" s="5" t="n"/>
      <c r="Q111" s="9">
        <f>IF($A111="","",IF($O111="ملغاة","ملغاة",IF(AND($O111="مجمدة",$P111&gt;'الإعدادات'!$B$6),"مجمدة",IF($J111&lt;=0,"مكتملة",IF($N111&gt;IFERROR(INDEX('الإعدادات'!$H$9:$H$38,MATCH($D111,'الإعدادات'!$E$9:$E$38,0)),21),"متوقفة","نشطة")))))</f>
        <v/>
      </c>
      <c r="R111" s="9">
        <f>IF($Q111="متوقفة",$L111+ROW()/1000000,"")</f>
        <v/>
      </c>
    </row>
    <row r="112">
      <c r="A112" s="4" t="n"/>
      <c r="B112" s="4" t="n"/>
      <c r="C112" s="4" t="n"/>
      <c r="D112" s="4" t="n"/>
      <c r="E112" s="5" t="n"/>
      <c r="F112" s="14">
        <f>IF($A112="","",IFERROR(INDEX('الإعدادات'!$F$9:$F$38,MATCH($D112,'الإعدادات'!$E$9:$E$38,0)),""))</f>
        <v/>
      </c>
      <c r="G112" s="8" t="n"/>
      <c r="H112" s="8" t="n"/>
      <c r="I112" s="14">
        <f>IF($A112="","",COUNTIFS('الجلسات'!$B$3:$B$1502,$A112))</f>
        <v/>
      </c>
      <c r="J112" s="14">
        <f>IF($A112="","",IFERROR($F112-$I112,""))</f>
        <v/>
      </c>
      <c r="K112" s="15">
        <f>IF($A112="","",IFERROR(ROUND($G112*$I112/$F112,2),0))</f>
        <v/>
      </c>
      <c r="L112" s="15">
        <f>IF($A112="","",$H112-$K112)</f>
        <v/>
      </c>
      <c r="M112" s="16">
        <f>IF($A112="","",IF($I112=0,"",SUMIFS('الجلسات'!$A$3:$A$1502,'الجلسات'!$B$3:$B$1502,$A112,'الجلسات'!$F$3:$F$1502,$I112)))</f>
        <v/>
      </c>
      <c r="N112" s="14">
        <f>IF($A112="","",'الإعدادات'!$B$6-IF($M112="",$E112,$M112))</f>
        <v/>
      </c>
      <c r="O112" s="4" t="n"/>
      <c r="P112" s="5" t="n"/>
      <c r="Q112" s="9">
        <f>IF($A112="","",IF($O112="ملغاة","ملغاة",IF(AND($O112="مجمدة",$P112&gt;'الإعدادات'!$B$6),"مجمدة",IF($J112&lt;=0,"مكتملة",IF($N112&gt;IFERROR(INDEX('الإعدادات'!$H$9:$H$38,MATCH($D112,'الإعدادات'!$E$9:$E$38,0)),21),"متوقفة","نشطة")))))</f>
        <v/>
      </c>
      <c r="R112" s="9">
        <f>IF($Q112="متوقفة",$L112+ROW()/1000000,"")</f>
        <v/>
      </c>
    </row>
    <row r="113">
      <c r="A113" s="4" t="n"/>
      <c r="B113" s="4" t="n"/>
      <c r="C113" s="4" t="n"/>
      <c r="D113" s="4" t="n"/>
      <c r="E113" s="5" t="n"/>
      <c r="F113" s="14">
        <f>IF($A113="","",IFERROR(INDEX('الإعدادات'!$F$9:$F$38,MATCH($D113,'الإعدادات'!$E$9:$E$38,0)),""))</f>
        <v/>
      </c>
      <c r="G113" s="8" t="n"/>
      <c r="H113" s="8" t="n"/>
      <c r="I113" s="14">
        <f>IF($A113="","",COUNTIFS('الجلسات'!$B$3:$B$1502,$A113))</f>
        <v/>
      </c>
      <c r="J113" s="14">
        <f>IF($A113="","",IFERROR($F113-$I113,""))</f>
        <v/>
      </c>
      <c r="K113" s="15">
        <f>IF($A113="","",IFERROR(ROUND($G113*$I113/$F113,2),0))</f>
        <v/>
      </c>
      <c r="L113" s="15">
        <f>IF($A113="","",$H113-$K113)</f>
        <v/>
      </c>
      <c r="M113" s="16">
        <f>IF($A113="","",IF($I113=0,"",SUMIFS('الجلسات'!$A$3:$A$1502,'الجلسات'!$B$3:$B$1502,$A113,'الجلسات'!$F$3:$F$1502,$I113)))</f>
        <v/>
      </c>
      <c r="N113" s="14">
        <f>IF($A113="","",'الإعدادات'!$B$6-IF($M113="",$E113,$M113))</f>
        <v/>
      </c>
      <c r="O113" s="4" t="n"/>
      <c r="P113" s="5" t="n"/>
      <c r="Q113" s="9">
        <f>IF($A113="","",IF($O113="ملغاة","ملغاة",IF(AND($O113="مجمدة",$P113&gt;'الإعدادات'!$B$6),"مجمدة",IF($J113&lt;=0,"مكتملة",IF($N113&gt;IFERROR(INDEX('الإعدادات'!$H$9:$H$38,MATCH($D113,'الإعدادات'!$E$9:$E$38,0)),21),"متوقفة","نشطة")))))</f>
        <v/>
      </c>
      <c r="R113" s="9">
        <f>IF($Q113="متوقفة",$L113+ROW()/1000000,"")</f>
        <v/>
      </c>
    </row>
    <row r="114">
      <c r="A114" s="4" t="n"/>
      <c r="B114" s="4" t="n"/>
      <c r="C114" s="4" t="n"/>
      <c r="D114" s="4" t="n"/>
      <c r="E114" s="5" t="n"/>
      <c r="F114" s="14">
        <f>IF($A114="","",IFERROR(INDEX('الإعدادات'!$F$9:$F$38,MATCH($D114,'الإعدادات'!$E$9:$E$38,0)),""))</f>
        <v/>
      </c>
      <c r="G114" s="8" t="n"/>
      <c r="H114" s="8" t="n"/>
      <c r="I114" s="14">
        <f>IF($A114="","",COUNTIFS('الجلسات'!$B$3:$B$1502,$A114))</f>
        <v/>
      </c>
      <c r="J114" s="14">
        <f>IF($A114="","",IFERROR($F114-$I114,""))</f>
        <v/>
      </c>
      <c r="K114" s="15">
        <f>IF($A114="","",IFERROR(ROUND($G114*$I114/$F114,2),0))</f>
        <v/>
      </c>
      <c r="L114" s="15">
        <f>IF($A114="","",$H114-$K114)</f>
        <v/>
      </c>
      <c r="M114" s="16">
        <f>IF($A114="","",IF($I114=0,"",SUMIFS('الجلسات'!$A$3:$A$1502,'الجلسات'!$B$3:$B$1502,$A114,'الجلسات'!$F$3:$F$1502,$I114)))</f>
        <v/>
      </c>
      <c r="N114" s="14">
        <f>IF($A114="","",'الإعدادات'!$B$6-IF($M114="",$E114,$M114))</f>
        <v/>
      </c>
      <c r="O114" s="4" t="n"/>
      <c r="P114" s="5" t="n"/>
      <c r="Q114" s="9">
        <f>IF($A114="","",IF($O114="ملغاة","ملغاة",IF(AND($O114="مجمدة",$P114&gt;'الإعدادات'!$B$6),"مجمدة",IF($J114&lt;=0,"مكتملة",IF($N114&gt;IFERROR(INDEX('الإعدادات'!$H$9:$H$38,MATCH($D114,'الإعدادات'!$E$9:$E$38,0)),21),"متوقفة","نشطة")))))</f>
        <v/>
      </c>
      <c r="R114" s="9">
        <f>IF($Q114="متوقفة",$L114+ROW()/1000000,"")</f>
        <v/>
      </c>
    </row>
    <row r="115">
      <c r="A115" s="4" t="n"/>
      <c r="B115" s="4" t="n"/>
      <c r="C115" s="4" t="n"/>
      <c r="D115" s="4" t="n"/>
      <c r="E115" s="5" t="n"/>
      <c r="F115" s="14">
        <f>IF($A115="","",IFERROR(INDEX('الإعدادات'!$F$9:$F$38,MATCH($D115,'الإعدادات'!$E$9:$E$38,0)),""))</f>
        <v/>
      </c>
      <c r="G115" s="8" t="n"/>
      <c r="H115" s="8" t="n"/>
      <c r="I115" s="14">
        <f>IF($A115="","",COUNTIFS('الجلسات'!$B$3:$B$1502,$A115))</f>
        <v/>
      </c>
      <c r="J115" s="14">
        <f>IF($A115="","",IFERROR($F115-$I115,""))</f>
        <v/>
      </c>
      <c r="K115" s="15">
        <f>IF($A115="","",IFERROR(ROUND($G115*$I115/$F115,2),0))</f>
        <v/>
      </c>
      <c r="L115" s="15">
        <f>IF($A115="","",$H115-$K115)</f>
        <v/>
      </c>
      <c r="M115" s="16">
        <f>IF($A115="","",IF($I115=0,"",SUMIFS('الجلسات'!$A$3:$A$1502,'الجلسات'!$B$3:$B$1502,$A115,'الجلسات'!$F$3:$F$1502,$I115)))</f>
        <v/>
      </c>
      <c r="N115" s="14">
        <f>IF($A115="","",'الإعدادات'!$B$6-IF($M115="",$E115,$M115))</f>
        <v/>
      </c>
      <c r="O115" s="4" t="n"/>
      <c r="P115" s="5" t="n"/>
      <c r="Q115" s="9">
        <f>IF($A115="","",IF($O115="ملغاة","ملغاة",IF(AND($O115="مجمدة",$P115&gt;'الإعدادات'!$B$6),"مجمدة",IF($J115&lt;=0,"مكتملة",IF($N115&gt;IFERROR(INDEX('الإعدادات'!$H$9:$H$38,MATCH($D115,'الإعدادات'!$E$9:$E$38,0)),21),"متوقفة","نشطة")))))</f>
        <v/>
      </c>
      <c r="R115" s="9">
        <f>IF($Q115="متوقفة",$L115+ROW()/1000000,"")</f>
        <v/>
      </c>
    </row>
    <row r="116">
      <c r="A116" s="4" t="n"/>
      <c r="B116" s="4" t="n"/>
      <c r="C116" s="4" t="n"/>
      <c r="D116" s="4" t="n"/>
      <c r="E116" s="5" t="n"/>
      <c r="F116" s="14">
        <f>IF($A116="","",IFERROR(INDEX('الإعدادات'!$F$9:$F$38,MATCH($D116,'الإعدادات'!$E$9:$E$38,0)),""))</f>
        <v/>
      </c>
      <c r="G116" s="8" t="n"/>
      <c r="H116" s="8" t="n"/>
      <c r="I116" s="14">
        <f>IF($A116="","",COUNTIFS('الجلسات'!$B$3:$B$1502,$A116))</f>
        <v/>
      </c>
      <c r="J116" s="14">
        <f>IF($A116="","",IFERROR($F116-$I116,""))</f>
        <v/>
      </c>
      <c r="K116" s="15">
        <f>IF($A116="","",IFERROR(ROUND($G116*$I116/$F116,2),0))</f>
        <v/>
      </c>
      <c r="L116" s="15">
        <f>IF($A116="","",$H116-$K116)</f>
        <v/>
      </c>
      <c r="M116" s="16">
        <f>IF($A116="","",IF($I116=0,"",SUMIFS('الجلسات'!$A$3:$A$1502,'الجلسات'!$B$3:$B$1502,$A116,'الجلسات'!$F$3:$F$1502,$I116)))</f>
        <v/>
      </c>
      <c r="N116" s="14">
        <f>IF($A116="","",'الإعدادات'!$B$6-IF($M116="",$E116,$M116))</f>
        <v/>
      </c>
      <c r="O116" s="4" t="n"/>
      <c r="P116" s="5" t="n"/>
      <c r="Q116" s="9">
        <f>IF($A116="","",IF($O116="ملغاة","ملغاة",IF(AND($O116="مجمدة",$P116&gt;'الإعدادات'!$B$6),"مجمدة",IF($J116&lt;=0,"مكتملة",IF($N116&gt;IFERROR(INDEX('الإعدادات'!$H$9:$H$38,MATCH($D116,'الإعدادات'!$E$9:$E$38,0)),21),"متوقفة","نشطة")))))</f>
        <v/>
      </c>
      <c r="R116" s="9">
        <f>IF($Q116="متوقفة",$L116+ROW()/1000000,"")</f>
        <v/>
      </c>
    </row>
    <row r="117">
      <c r="A117" s="4" t="n"/>
      <c r="B117" s="4" t="n"/>
      <c r="C117" s="4" t="n"/>
      <c r="D117" s="4" t="n"/>
      <c r="E117" s="5" t="n"/>
      <c r="F117" s="14">
        <f>IF($A117="","",IFERROR(INDEX('الإعدادات'!$F$9:$F$38,MATCH($D117,'الإعدادات'!$E$9:$E$38,0)),""))</f>
        <v/>
      </c>
      <c r="G117" s="8" t="n"/>
      <c r="H117" s="8" t="n"/>
      <c r="I117" s="14">
        <f>IF($A117="","",COUNTIFS('الجلسات'!$B$3:$B$1502,$A117))</f>
        <v/>
      </c>
      <c r="J117" s="14">
        <f>IF($A117="","",IFERROR($F117-$I117,""))</f>
        <v/>
      </c>
      <c r="K117" s="15">
        <f>IF($A117="","",IFERROR(ROUND($G117*$I117/$F117,2),0))</f>
        <v/>
      </c>
      <c r="L117" s="15">
        <f>IF($A117="","",$H117-$K117)</f>
        <v/>
      </c>
      <c r="M117" s="16">
        <f>IF($A117="","",IF($I117=0,"",SUMIFS('الجلسات'!$A$3:$A$1502,'الجلسات'!$B$3:$B$1502,$A117,'الجلسات'!$F$3:$F$1502,$I117)))</f>
        <v/>
      </c>
      <c r="N117" s="14">
        <f>IF($A117="","",'الإعدادات'!$B$6-IF($M117="",$E117,$M117))</f>
        <v/>
      </c>
      <c r="O117" s="4" t="n"/>
      <c r="P117" s="5" t="n"/>
      <c r="Q117" s="9">
        <f>IF($A117="","",IF($O117="ملغاة","ملغاة",IF(AND($O117="مجمدة",$P117&gt;'الإعدادات'!$B$6),"مجمدة",IF($J117&lt;=0,"مكتملة",IF($N117&gt;IFERROR(INDEX('الإعدادات'!$H$9:$H$38,MATCH($D117,'الإعدادات'!$E$9:$E$38,0)),21),"متوقفة","نشطة")))))</f>
        <v/>
      </c>
      <c r="R117" s="9">
        <f>IF($Q117="متوقفة",$L117+ROW()/1000000,"")</f>
        <v/>
      </c>
    </row>
    <row r="118">
      <c r="A118" s="4" t="n"/>
      <c r="B118" s="4" t="n"/>
      <c r="C118" s="4" t="n"/>
      <c r="D118" s="4" t="n"/>
      <c r="E118" s="5" t="n"/>
      <c r="F118" s="14">
        <f>IF($A118="","",IFERROR(INDEX('الإعدادات'!$F$9:$F$38,MATCH($D118,'الإعدادات'!$E$9:$E$38,0)),""))</f>
        <v/>
      </c>
      <c r="G118" s="8" t="n"/>
      <c r="H118" s="8" t="n"/>
      <c r="I118" s="14">
        <f>IF($A118="","",COUNTIFS('الجلسات'!$B$3:$B$1502,$A118))</f>
        <v/>
      </c>
      <c r="J118" s="14">
        <f>IF($A118="","",IFERROR($F118-$I118,""))</f>
        <v/>
      </c>
      <c r="K118" s="15">
        <f>IF($A118="","",IFERROR(ROUND($G118*$I118/$F118,2),0))</f>
        <v/>
      </c>
      <c r="L118" s="15">
        <f>IF($A118="","",$H118-$K118)</f>
        <v/>
      </c>
      <c r="M118" s="16">
        <f>IF($A118="","",IF($I118=0,"",SUMIFS('الجلسات'!$A$3:$A$1502,'الجلسات'!$B$3:$B$1502,$A118,'الجلسات'!$F$3:$F$1502,$I118)))</f>
        <v/>
      </c>
      <c r="N118" s="14">
        <f>IF($A118="","",'الإعدادات'!$B$6-IF($M118="",$E118,$M118))</f>
        <v/>
      </c>
      <c r="O118" s="4" t="n"/>
      <c r="P118" s="5" t="n"/>
      <c r="Q118" s="9">
        <f>IF($A118="","",IF($O118="ملغاة","ملغاة",IF(AND($O118="مجمدة",$P118&gt;'الإعدادات'!$B$6),"مجمدة",IF($J118&lt;=0,"مكتملة",IF($N118&gt;IFERROR(INDEX('الإعدادات'!$H$9:$H$38,MATCH($D118,'الإعدادات'!$E$9:$E$38,0)),21),"متوقفة","نشطة")))))</f>
        <v/>
      </c>
      <c r="R118" s="9">
        <f>IF($Q118="متوقفة",$L118+ROW()/1000000,"")</f>
        <v/>
      </c>
    </row>
    <row r="119">
      <c r="A119" s="4" t="n"/>
      <c r="B119" s="4" t="n"/>
      <c r="C119" s="4" t="n"/>
      <c r="D119" s="4" t="n"/>
      <c r="E119" s="5" t="n"/>
      <c r="F119" s="14">
        <f>IF($A119="","",IFERROR(INDEX('الإعدادات'!$F$9:$F$38,MATCH($D119,'الإعدادات'!$E$9:$E$38,0)),""))</f>
        <v/>
      </c>
      <c r="G119" s="8" t="n"/>
      <c r="H119" s="8" t="n"/>
      <c r="I119" s="14">
        <f>IF($A119="","",COUNTIFS('الجلسات'!$B$3:$B$1502,$A119))</f>
        <v/>
      </c>
      <c r="J119" s="14">
        <f>IF($A119="","",IFERROR($F119-$I119,""))</f>
        <v/>
      </c>
      <c r="K119" s="15">
        <f>IF($A119="","",IFERROR(ROUND($G119*$I119/$F119,2),0))</f>
        <v/>
      </c>
      <c r="L119" s="15">
        <f>IF($A119="","",$H119-$K119)</f>
        <v/>
      </c>
      <c r="M119" s="16">
        <f>IF($A119="","",IF($I119=0,"",SUMIFS('الجلسات'!$A$3:$A$1502,'الجلسات'!$B$3:$B$1502,$A119,'الجلسات'!$F$3:$F$1502,$I119)))</f>
        <v/>
      </c>
      <c r="N119" s="14">
        <f>IF($A119="","",'الإعدادات'!$B$6-IF($M119="",$E119,$M119))</f>
        <v/>
      </c>
      <c r="O119" s="4" t="n"/>
      <c r="P119" s="5" t="n"/>
      <c r="Q119" s="9">
        <f>IF($A119="","",IF($O119="ملغاة","ملغاة",IF(AND($O119="مجمدة",$P119&gt;'الإعدادات'!$B$6),"مجمدة",IF($J119&lt;=0,"مكتملة",IF($N119&gt;IFERROR(INDEX('الإعدادات'!$H$9:$H$38,MATCH($D119,'الإعدادات'!$E$9:$E$38,0)),21),"متوقفة","نشطة")))))</f>
        <v/>
      </c>
      <c r="R119" s="9">
        <f>IF($Q119="متوقفة",$L119+ROW()/1000000,"")</f>
        <v/>
      </c>
    </row>
    <row r="120">
      <c r="A120" s="4" t="n"/>
      <c r="B120" s="4" t="n"/>
      <c r="C120" s="4" t="n"/>
      <c r="D120" s="4" t="n"/>
      <c r="E120" s="5" t="n"/>
      <c r="F120" s="14">
        <f>IF($A120="","",IFERROR(INDEX('الإعدادات'!$F$9:$F$38,MATCH($D120,'الإعدادات'!$E$9:$E$38,0)),""))</f>
        <v/>
      </c>
      <c r="G120" s="8" t="n"/>
      <c r="H120" s="8" t="n"/>
      <c r="I120" s="14">
        <f>IF($A120="","",COUNTIFS('الجلسات'!$B$3:$B$1502,$A120))</f>
        <v/>
      </c>
      <c r="J120" s="14">
        <f>IF($A120="","",IFERROR($F120-$I120,""))</f>
        <v/>
      </c>
      <c r="K120" s="15">
        <f>IF($A120="","",IFERROR(ROUND($G120*$I120/$F120,2),0))</f>
        <v/>
      </c>
      <c r="L120" s="15">
        <f>IF($A120="","",$H120-$K120)</f>
        <v/>
      </c>
      <c r="M120" s="16">
        <f>IF($A120="","",IF($I120=0,"",SUMIFS('الجلسات'!$A$3:$A$1502,'الجلسات'!$B$3:$B$1502,$A120,'الجلسات'!$F$3:$F$1502,$I120)))</f>
        <v/>
      </c>
      <c r="N120" s="14">
        <f>IF($A120="","",'الإعدادات'!$B$6-IF($M120="",$E120,$M120))</f>
        <v/>
      </c>
      <c r="O120" s="4" t="n"/>
      <c r="P120" s="5" t="n"/>
      <c r="Q120" s="9">
        <f>IF($A120="","",IF($O120="ملغاة","ملغاة",IF(AND($O120="مجمدة",$P120&gt;'الإعدادات'!$B$6),"مجمدة",IF($J120&lt;=0,"مكتملة",IF($N120&gt;IFERROR(INDEX('الإعدادات'!$H$9:$H$38,MATCH($D120,'الإعدادات'!$E$9:$E$38,0)),21),"متوقفة","نشطة")))))</f>
        <v/>
      </c>
      <c r="R120" s="9">
        <f>IF($Q120="متوقفة",$L120+ROW()/1000000,"")</f>
        <v/>
      </c>
    </row>
    <row r="121">
      <c r="A121" s="4" t="n"/>
      <c r="B121" s="4" t="n"/>
      <c r="C121" s="4" t="n"/>
      <c r="D121" s="4" t="n"/>
      <c r="E121" s="5" t="n"/>
      <c r="F121" s="14">
        <f>IF($A121="","",IFERROR(INDEX('الإعدادات'!$F$9:$F$38,MATCH($D121,'الإعدادات'!$E$9:$E$38,0)),""))</f>
        <v/>
      </c>
      <c r="G121" s="8" t="n"/>
      <c r="H121" s="8" t="n"/>
      <c r="I121" s="14">
        <f>IF($A121="","",COUNTIFS('الجلسات'!$B$3:$B$1502,$A121))</f>
        <v/>
      </c>
      <c r="J121" s="14">
        <f>IF($A121="","",IFERROR($F121-$I121,""))</f>
        <v/>
      </c>
      <c r="K121" s="15">
        <f>IF($A121="","",IFERROR(ROUND($G121*$I121/$F121,2),0))</f>
        <v/>
      </c>
      <c r="L121" s="15">
        <f>IF($A121="","",$H121-$K121)</f>
        <v/>
      </c>
      <c r="M121" s="16">
        <f>IF($A121="","",IF($I121=0,"",SUMIFS('الجلسات'!$A$3:$A$1502,'الجلسات'!$B$3:$B$1502,$A121,'الجلسات'!$F$3:$F$1502,$I121)))</f>
        <v/>
      </c>
      <c r="N121" s="14">
        <f>IF($A121="","",'الإعدادات'!$B$6-IF($M121="",$E121,$M121))</f>
        <v/>
      </c>
      <c r="O121" s="4" t="n"/>
      <c r="P121" s="5" t="n"/>
      <c r="Q121" s="9">
        <f>IF($A121="","",IF($O121="ملغاة","ملغاة",IF(AND($O121="مجمدة",$P121&gt;'الإعدادات'!$B$6),"مجمدة",IF($J121&lt;=0,"مكتملة",IF($N121&gt;IFERROR(INDEX('الإعدادات'!$H$9:$H$38,MATCH($D121,'الإعدادات'!$E$9:$E$38,0)),21),"متوقفة","نشطة")))))</f>
        <v/>
      </c>
      <c r="R121" s="9">
        <f>IF($Q121="متوقفة",$L121+ROW()/1000000,"")</f>
        <v/>
      </c>
    </row>
    <row r="122">
      <c r="A122" s="4" t="n"/>
      <c r="B122" s="4" t="n"/>
      <c r="C122" s="4" t="n"/>
      <c r="D122" s="4" t="n"/>
      <c r="E122" s="5" t="n"/>
      <c r="F122" s="14">
        <f>IF($A122="","",IFERROR(INDEX('الإعدادات'!$F$9:$F$38,MATCH($D122,'الإعدادات'!$E$9:$E$38,0)),""))</f>
        <v/>
      </c>
      <c r="G122" s="8" t="n"/>
      <c r="H122" s="8" t="n"/>
      <c r="I122" s="14">
        <f>IF($A122="","",COUNTIFS('الجلسات'!$B$3:$B$1502,$A122))</f>
        <v/>
      </c>
      <c r="J122" s="14">
        <f>IF($A122="","",IFERROR($F122-$I122,""))</f>
        <v/>
      </c>
      <c r="K122" s="15">
        <f>IF($A122="","",IFERROR(ROUND($G122*$I122/$F122,2),0))</f>
        <v/>
      </c>
      <c r="L122" s="15">
        <f>IF($A122="","",$H122-$K122)</f>
        <v/>
      </c>
      <c r="M122" s="16">
        <f>IF($A122="","",IF($I122=0,"",SUMIFS('الجلسات'!$A$3:$A$1502,'الجلسات'!$B$3:$B$1502,$A122,'الجلسات'!$F$3:$F$1502,$I122)))</f>
        <v/>
      </c>
      <c r="N122" s="14">
        <f>IF($A122="","",'الإعدادات'!$B$6-IF($M122="",$E122,$M122))</f>
        <v/>
      </c>
      <c r="O122" s="4" t="n"/>
      <c r="P122" s="5" t="n"/>
      <c r="Q122" s="9">
        <f>IF($A122="","",IF($O122="ملغاة","ملغاة",IF(AND($O122="مجمدة",$P122&gt;'الإعدادات'!$B$6),"مجمدة",IF($J122&lt;=0,"مكتملة",IF($N122&gt;IFERROR(INDEX('الإعدادات'!$H$9:$H$38,MATCH($D122,'الإعدادات'!$E$9:$E$38,0)),21),"متوقفة","نشطة")))))</f>
        <v/>
      </c>
      <c r="R122" s="9">
        <f>IF($Q122="متوقفة",$L122+ROW()/1000000,"")</f>
        <v/>
      </c>
    </row>
    <row r="123">
      <c r="A123" s="4" t="n"/>
      <c r="B123" s="4" t="n"/>
      <c r="C123" s="4" t="n"/>
      <c r="D123" s="4" t="n"/>
      <c r="E123" s="5" t="n"/>
      <c r="F123" s="14">
        <f>IF($A123="","",IFERROR(INDEX('الإعدادات'!$F$9:$F$38,MATCH($D123,'الإعدادات'!$E$9:$E$38,0)),""))</f>
        <v/>
      </c>
      <c r="G123" s="8" t="n"/>
      <c r="H123" s="8" t="n"/>
      <c r="I123" s="14">
        <f>IF($A123="","",COUNTIFS('الجلسات'!$B$3:$B$1502,$A123))</f>
        <v/>
      </c>
      <c r="J123" s="14">
        <f>IF($A123="","",IFERROR($F123-$I123,""))</f>
        <v/>
      </c>
      <c r="K123" s="15">
        <f>IF($A123="","",IFERROR(ROUND($G123*$I123/$F123,2),0))</f>
        <v/>
      </c>
      <c r="L123" s="15">
        <f>IF($A123="","",$H123-$K123)</f>
        <v/>
      </c>
      <c r="M123" s="16">
        <f>IF($A123="","",IF($I123=0,"",SUMIFS('الجلسات'!$A$3:$A$1502,'الجلسات'!$B$3:$B$1502,$A123,'الجلسات'!$F$3:$F$1502,$I123)))</f>
        <v/>
      </c>
      <c r="N123" s="14">
        <f>IF($A123="","",'الإعدادات'!$B$6-IF($M123="",$E123,$M123))</f>
        <v/>
      </c>
      <c r="O123" s="4" t="n"/>
      <c r="P123" s="5" t="n"/>
      <c r="Q123" s="9">
        <f>IF($A123="","",IF($O123="ملغاة","ملغاة",IF(AND($O123="مجمدة",$P123&gt;'الإعدادات'!$B$6),"مجمدة",IF($J123&lt;=0,"مكتملة",IF($N123&gt;IFERROR(INDEX('الإعدادات'!$H$9:$H$38,MATCH($D123,'الإعدادات'!$E$9:$E$38,0)),21),"متوقفة","نشطة")))))</f>
        <v/>
      </c>
      <c r="R123" s="9">
        <f>IF($Q123="متوقفة",$L123+ROW()/1000000,"")</f>
        <v/>
      </c>
    </row>
    <row r="124">
      <c r="A124" s="4" t="n"/>
      <c r="B124" s="4" t="n"/>
      <c r="C124" s="4" t="n"/>
      <c r="D124" s="4" t="n"/>
      <c r="E124" s="5" t="n"/>
      <c r="F124" s="14">
        <f>IF($A124="","",IFERROR(INDEX('الإعدادات'!$F$9:$F$38,MATCH($D124,'الإعدادات'!$E$9:$E$38,0)),""))</f>
        <v/>
      </c>
      <c r="G124" s="8" t="n"/>
      <c r="H124" s="8" t="n"/>
      <c r="I124" s="14">
        <f>IF($A124="","",COUNTIFS('الجلسات'!$B$3:$B$1502,$A124))</f>
        <v/>
      </c>
      <c r="J124" s="14">
        <f>IF($A124="","",IFERROR($F124-$I124,""))</f>
        <v/>
      </c>
      <c r="K124" s="15">
        <f>IF($A124="","",IFERROR(ROUND($G124*$I124/$F124,2),0))</f>
        <v/>
      </c>
      <c r="L124" s="15">
        <f>IF($A124="","",$H124-$K124)</f>
        <v/>
      </c>
      <c r="M124" s="16">
        <f>IF($A124="","",IF($I124=0,"",SUMIFS('الجلسات'!$A$3:$A$1502,'الجلسات'!$B$3:$B$1502,$A124,'الجلسات'!$F$3:$F$1502,$I124)))</f>
        <v/>
      </c>
      <c r="N124" s="14">
        <f>IF($A124="","",'الإعدادات'!$B$6-IF($M124="",$E124,$M124))</f>
        <v/>
      </c>
      <c r="O124" s="4" t="n"/>
      <c r="P124" s="5" t="n"/>
      <c r="Q124" s="9">
        <f>IF($A124="","",IF($O124="ملغاة","ملغاة",IF(AND($O124="مجمدة",$P124&gt;'الإعدادات'!$B$6),"مجمدة",IF($J124&lt;=0,"مكتملة",IF($N124&gt;IFERROR(INDEX('الإعدادات'!$H$9:$H$38,MATCH($D124,'الإعدادات'!$E$9:$E$38,0)),21),"متوقفة","نشطة")))))</f>
        <v/>
      </c>
      <c r="R124" s="9">
        <f>IF($Q124="متوقفة",$L124+ROW()/1000000,"")</f>
        <v/>
      </c>
    </row>
    <row r="125">
      <c r="A125" s="4" t="n"/>
      <c r="B125" s="4" t="n"/>
      <c r="C125" s="4" t="n"/>
      <c r="D125" s="4" t="n"/>
      <c r="E125" s="5" t="n"/>
      <c r="F125" s="14">
        <f>IF($A125="","",IFERROR(INDEX('الإعدادات'!$F$9:$F$38,MATCH($D125,'الإعدادات'!$E$9:$E$38,0)),""))</f>
        <v/>
      </c>
      <c r="G125" s="8" t="n"/>
      <c r="H125" s="8" t="n"/>
      <c r="I125" s="14">
        <f>IF($A125="","",COUNTIFS('الجلسات'!$B$3:$B$1502,$A125))</f>
        <v/>
      </c>
      <c r="J125" s="14">
        <f>IF($A125="","",IFERROR($F125-$I125,""))</f>
        <v/>
      </c>
      <c r="K125" s="15">
        <f>IF($A125="","",IFERROR(ROUND($G125*$I125/$F125,2),0))</f>
        <v/>
      </c>
      <c r="L125" s="15">
        <f>IF($A125="","",$H125-$K125)</f>
        <v/>
      </c>
      <c r="M125" s="16">
        <f>IF($A125="","",IF($I125=0,"",SUMIFS('الجلسات'!$A$3:$A$1502,'الجلسات'!$B$3:$B$1502,$A125,'الجلسات'!$F$3:$F$1502,$I125)))</f>
        <v/>
      </c>
      <c r="N125" s="14">
        <f>IF($A125="","",'الإعدادات'!$B$6-IF($M125="",$E125,$M125))</f>
        <v/>
      </c>
      <c r="O125" s="4" t="n"/>
      <c r="P125" s="5" t="n"/>
      <c r="Q125" s="9">
        <f>IF($A125="","",IF($O125="ملغاة","ملغاة",IF(AND($O125="مجمدة",$P125&gt;'الإعدادات'!$B$6),"مجمدة",IF($J125&lt;=0,"مكتملة",IF($N125&gt;IFERROR(INDEX('الإعدادات'!$H$9:$H$38,MATCH($D125,'الإعدادات'!$E$9:$E$38,0)),21),"متوقفة","نشطة")))))</f>
        <v/>
      </c>
      <c r="R125" s="9">
        <f>IF($Q125="متوقفة",$L125+ROW()/1000000,"")</f>
        <v/>
      </c>
    </row>
    <row r="126">
      <c r="A126" s="4" t="n"/>
      <c r="B126" s="4" t="n"/>
      <c r="C126" s="4" t="n"/>
      <c r="D126" s="4" t="n"/>
      <c r="E126" s="5" t="n"/>
      <c r="F126" s="14">
        <f>IF($A126="","",IFERROR(INDEX('الإعدادات'!$F$9:$F$38,MATCH($D126,'الإعدادات'!$E$9:$E$38,0)),""))</f>
        <v/>
      </c>
      <c r="G126" s="8" t="n"/>
      <c r="H126" s="8" t="n"/>
      <c r="I126" s="14">
        <f>IF($A126="","",COUNTIFS('الجلسات'!$B$3:$B$1502,$A126))</f>
        <v/>
      </c>
      <c r="J126" s="14">
        <f>IF($A126="","",IFERROR($F126-$I126,""))</f>
        <v/>
      </c>
      <c r="K126" s="15">
        <f>IF($A126="","",IFERROR(ROUND($G126*$I126/$F126,2),0))</f>
        <v/>
      </c>
      <c r="L126" s="15">
        <f>IF($A126="","",$H126-$K126)</f>
        <v/>
      </c>
      <c r="M126" s="16">
        <f>IF($A126="","",IF($I126=0,"",SUMIFS('الجلسات'!$A$3:$A$1502,'الجلسات'!$B$3:$B$1502,$A126,'الجلسات'!$F$3:$F$1502,$I126)))</f>
        <v/>
      </c>
      <c r="N126" s="14">
        <f>IF($A126="","",'الإعدادات'!$B$6-IF($M126="",$E126,$M126))</f>
        <v/>
      </c>
      <c r="O126" s="4" t="n"/>
      <c r="P126" s="5" t="n"/>
      <c r="Q126" s="9">
        <f>IF($A126="","",IF($O126="ملغاة","ملغاة",IF(AND($O126="مجمدة",$P126&gt;'الإعدادات'!$B$6),"مجمدة",IF($J126&lt;=0,"مكتملة",IF($N126&gt;IFERROR(INDEX('الإعدادات'!$H$9:$H$38,MATCH($D126,'الإعدادات'!$E$9:$E$38,0)),21),"متوقفة","نشطة")))))</f>
        <v/>
      </c>
      <c r="R126" s="9">
        <f>IF($Q126="متوقفة",$L126+ROW()/1000000,"")</f>
        <v/>
      </c>
    </row>
    <row r="127">
      <c r="A127" s="4" t="n"/>
      <c r="B127" s="4" t="n"/>
      <c r="C127" s="4" t="n"/>
      <c r="D127" s="4" t="n"/>
      <c r="E127" s="5" t="n"/>
      <c r="F127" s="14">
        <f>IF($A127="","",IFERROR(INDEX('الإعدادات'!$F$9:$F$38,MATCH($D127,'الإعدادات'!$E$9:$E$38,0)),""))</f>
        <v/>
      </c>
      <c r="G127" s="8" t="n"/>
      <c r="H127" s="8" t="n"/>
      <c r="I127" s="14">
        <f>IF($A127="","",COUNTIFS('الجلسات'!$B$3:$B$1502,$A127))</f>
        <v/>
      </c>
      <c r="J127" s="14">
        <f>IF($A127="","",IFERROR($F127-$I127,""))</f>
        <v/>
      </c>
      <c r="K127" s="15">
        <f>IF($A127="","",IFERROR(ROUND($G127*$I127/$F127,2),0))</f>
        <v/>
      </c>
      <c r="L127" s="15">
        <f>IF($A127="","",$H127-$K127)</f>
        <v/>
      </c>
      <c r="M127" s="16">
        <f>IF($A127="","",IF($I127=0,"",SUMIFS('الجلسات'!$A$3:$A$1502,'الجلسات'!$B$3:$B$1502,$A127,'الجلسات'!$F$3:$F$1502,$I127)))</f>
        <v/>
      </c>
      <c r="N127" s="14">
        <f>IF($A127="","",'الإعدادات'!$B$6-IF($M127="",$E127,$M127))</f>
        <v/>
      </c>
      <c r="O127" s="4" t="n"/>
      <c r="P127" s="5" t="n"/>
      <c r="Q127" s="9">
        <f>IF($A127="","",IF($O127="ملغاة","ملغاة",IF(AND($O127="مجمدة",$P127&gt;'الإعدادات'!$B$6),"مجمدة",IF($J127&lt;=0,"مكتملة",IF($N127&gt;IFERROR(INDEX('الإعدادات'!$H$9:$H$38,MATCH($D127,'الإعدادات'!$E$9:$E$38,0)),21),"متوقفة","نشطة")))))</f>
        <v/>
      </c>
      <c r="R127" s="9">
        <f>IF($Q127="متوقفة",$L127+ROW()/1000000,"")</f>
        <v/>
      </c>
    </row>
    <row r="128">
      <c r="A128" s="4" t="n"/>
      <c r="B128" s="4" t="n"/>
      <c r="C128" s="4" t="n"/>
      <c r="D128" s="4" t="n"/>
      <c r="E128" s="5" t="n"/>
      <c r="F128" s="14">
        <f>IF($A128="","",IFERROR(INDEX('الإعدادات'!$F$9:$F$38,MATCH($D128,'الإعدادات'!$E$9:$E$38,0)),""))</f>
        <v/>
      </c>
      <c r="G128" s="8" t="n"/>
      <c r="H128" s="8" t="n"/>
      <c r="I128" s="14">
        <f>IF($A128="","",COUNTIFS('الجلسات'!$B$3:$B$1502,$A128))</f>
        <v/>
      </c>
      <c r="J128" s="14">
        <f>IF($A128="","",IFERROR($F128-$I128,""))</f>
        <v/>
      </c>
      <c r="K128" s="15">
        <f>IF($A128="","",IFERROR(ROUND($G128*$I128/$F128,2),0))</f>
        <v/>
      </c>
      <c r="L128" s="15">
        <f>IF($A128="","",$H128-$K128)</f>
        <v/>
      </c>
      <c r="M128" s="16">
        <f>IF($A128="","",IF($I128=0,"",SUMIFS('الجلسات'!$A$3:$A$1502,'الجلسات'!$B$3:$B$1502,$A128,'الجلسات'!$F$3:$F$1502,$I128)))</f>
        <v/>
      </c>
      <c r="N128" s="14">
        <f>IF($A128="","",'الإعدادات'!$B$6-IF($M128="",$E128,$M128))</f>
        <v/>
      </c>
      <c r="O128" s="4" t="n"/>
      <c r="P128" s="5" t="n"/>
      <c r="Q128" s="9">
        <f>IF($A128="","",IF($O128="ملغاة","ملغاة",IF(AND($O128="مجمدة",$P128&gt;'الإعدادات'!$B$6),"مجمدة",IF($J128&lt;=0,"مكتملة",IF($N128&gt;IFERROR(INDEX('الإعدادات'!$H$9:$H$38,MATCH($D128,'الإعدادات'!$E$9:$E$38,0)),21),"متوقفة","نشطة")))))</f>
        <v/>
      </c>
      <c r="R128" s="9">
        <f>IF($Q128="متوقفة",$L128+ROW()/1000000,"")</f>
        <v/>
      </c>
    </row>
    <row r="129">
      <c r="A129" s="4" t="n"/>
      <c r="B129" s="4" t="n"/>
      <c r="C129" s="4" t="n"/>
      <c r="D129" s="4" t="n"/>
      <c r="E129" s="5" t="n"/>
      <c r="F129" s="14">
        <f>IF($A129="","",IFERROR(INDEX('الإعدادات'!$F$9:$F$38,MATCH($D129,'الإعدادات'!$E$9:$E$38,0)),""))</f>
        <v/>
      </c>
      <c r="G129" s="8" t="n"/>
      <c r="H129" s="8" t="n"/>
      <c r="I129" s="14">
        <f>IF($A129="","",COUNTIFS('الجلسات'!$B$3:$B$1502,$A129))</f>
        <v/>
      </c>
      <c r="J129" s="14">
        <f>IF($A129="","",IFERROR($F129-$I129,""))</f>
        <v/>
      </c>
      <c r="K129" s="15">
        <f>IF($A129="","",IFERROR(ROUND($G129*$I129/$F129,2),0))</f>
        <v/>
      </c>
      <c r="L129" s="15">
        <f>IF($A129="","",$H129-$K129)</f>
        <v/>
      </c>
      <c r="M129" s="16">
        <f>IF($A129="","",IF($I129=0,"",SUMIFS('الجلسات'!$A$3:$A$1502,'الجلسات'!$B$3:$B$1502,$A129,'الجلسات'!$F$3:$F$1502,$I129)))</f>
        <v/>
      </c>
      <c r="N129" s="14">
        <f>IF($A129="","",'الإعدادات'!$B$6-IF($M129="",$E129,$M129))</f>
        <v/>
      </c>
      <c r="O129" s="4" t="n"/>
      <c r="P129" s="5" t="n"/>
      <c r="Q129" s="9">
        <f>IF($A129="","",IF($O129="ملغاة","ملغاة",IF(AND($O129="مجمدة",$P129&gt;'الإعدادات'!$B$6),"مجمدة",IF($J129&lt;=0,"مكتملة",IF($N129&gt;IFERROR(INDEX('الإعدادات'!$H$9:$H$38,MATCH($D129,'الإعدادات'!$E$9:$E$38,0)),21),"متوقفة","نشطة")))))</f>
        <v/>
      </c>
      <c r="R129" s="9">
        <f>IF($Q129="متوقفة",$L129+ROW()/1000000,"")</f>
        <v/>
      </c>
    </row>
    <row r="130">
      <c r="A130" s="4" t="n"/>
      <c r="B130" s="4" t="n"/>
      <c r="C130" s="4" t="n"/>
      <c r="D130" s="4" t="n"/>
      <c r="E130" s="5" t="n"/>
      <c r="F130" s="14">
        <f>IF($A130="","",IFERROR(INDEX('الإعدادات'!$F$9:$F$38,MATCH($D130,'الإعدادات'!$E$9:$E$38,0)),""))</f>
        <v/>
      </c>
      <c r="G130" s="8" t="n"/>
      <c r="H130" s="8" t="n"/>
      <c r="I130" s="14">
        <f>IF($A130="","",COUNTIFS('الجلسات'!$B$3:$B$1502,$A130))</f>
        <v/>
      </c>
      <c r="J130" s="14">
        <f>IF($A130="","",IFERROR($F130-$I130,""))</f>
        <v/>
      </c>
      <c r="K130" s="15">
        <f>IF($A130="","",IFERROR(ROUND($G130*$I130/$F130,2),0))</f>
        <v/>
      </c>
      <c r="L130" s="15">
        <f>IF($A130="","",$H130-$K130)</f>
        <v/>
      </c>
      <c r="M130" s="16">
        <f>IF($A130="","",IF($I130=0,"",SUMIFS('الجلسات'!$A$3:$A$1502,'الجلسات'!$B$3:$B$1502,$A130,'الجلسات'!$F$3:$F$1502,$I130)))</f>
        <v/>
      </c>
      <c r="N130" s="14">
        <f>IF($A130="","",'الإعدادات'!$B$6-IF($M130="",$E130,$M130))</f>
        <v/>
      </c>
      <c r="O130" s="4" t="n"/>
      <c r="P130" s="5" t="n"/>
      <c r="Q130" s="9">
        <f>IF($A130="","",IF($O130="ملغاة","ملغاة",IF(AND($O130="مجمدة",$P130&gt;'الإعدادات'!$B$6),"مجمدة",IF($J130&lt;=0,"مكتملة",IF($N130&gt;IFERROR(INDEX('الإعدادات'!$H$9:$H$38,MATCH($D130,'الإعدادات'!$E$9:$E$38,0)),21),"متوقفة","نشطة")))))</f>
        <v/>
      </c>
      <c r="R130" s="9">
        <f>IF($Q130="متوقفة",$L130+ROW()/1000000,"")</f>
        <v/>
      </c>
    </row>
    <row r="131">
      <c r="A131" s="4" t="n"/>
      <c r="B131" s="4" t="n"/>
      <c r="C131" s="4" t="n"/>
      <c r="D131" s="4" t="n"/>
      <c r="E131" s="5" t="n"/>
      <c r="F131" s="14">
        <f>IF($A131="","",IFERROR(INDEX('الإعدادات'!$F$9:$F$38,MATCH($D131,'الإعدادات'!$E$9:$E$38,0)),""))</f>
        <v/>
      </c>
      <c r="G131" s="8" t="n"/>
      <c r="H131" s="8" t="n"/>
      <c r="I131" s="14">
        <f>IF($A131="","",COUNTIFS('الجلسات'!$B$3:$B$1502,$A131))</f>
        <v/>
      </c>
      <c r="J131" s="14">
        <f>IF($A131="","",IFERROR($F131-$I131,""))</f>
        <v/>
      </c>
      <c r="K131" s="15">
        <f>IF($A131="","",IFERROR(ROUND($G131*$I131/$F131,2),0))</f>
        <v/>
      </c>
      <c r="L131" s="15">
        <f>IF($A131="","",$H131-$K131)</f>
        <v/>
      </c>
      <c r="M131" s="16">
        <f>IF($A131="","",IF($I131=0,"",SUMIFS('الجلسات'!$A$3:$A$1502,'الجلسات'!$B$3:$B$1502,$A131,'الجلسات'!$F$3:$F$1502,$I131)))</f>
        <v/>
      </c>
      <c r="N131" s="14">
        <f>IF($A131="","",'الإعدادات'!$B$6-IF($M131="",$E131,$M131))</f>
        <v/>
      </c>
      <c r="O131" s="4" t="n"/>
      <c r="P131" s="5" t="n"/>
      <c r="Q131" s="9">
        <f>IF($A131="","",IF($O131="ملغاة","ملغاة",IF(AND($O131="مجمدة",$P131&gt;'الإعدادات'!$B$6),"مجمدة",IF($J131&lt;=0,"مكتملة",IF($N131&gt;IFERROR(INDEX('الإعدادات'!$H$9:$H$38,MATCH($D131,'الإعدادات'!$E$9:$E$38,0)),21),"متوقفة","نشطة")))))</f>
        <v/>
      </c>
      <c r="R131" s="9">
        <f>IF($Q131="متوقفة",$L131+ROW()/1000000,"")</f>
        <v/>
      </c>
    </row>
    <row r="132">
      <c r="A132" s="4" t="n"/>
      <c r="B132" s="4" t="n"/>
      <c r="C132" s="4" t="n"/>
      <c r="D132" s="4" t="n"/>
      <c r="E132" s="5" t="n"/>
      <c r="F132" s="14">
        <f>IF($A132="","",IFERROR(INDEX('الإعدادات'!$F$9:$F$38,MATCH($D132,'الإعدادات'!$E$9:$E$38,0)),""))</f>
        <v/>
      </c>
      <c r="G132" s="8" t="n"/>
      <c r="H132" s="8" t="n"/>
      <c r="I132" s="14">
        <f>IF($A132="","",COUNTIFS('الجلسات'!$B$3:$B$1502,$A132))</f>
        <v/>
      </c>
      <c r="J132" s="14">
        <f>IF($A132="","",IFERROR($F132-$I132,""))</f>
        <v/>
      </c>
      <c r="K132" s="15">
        <f>IF($A132="","",IFERROR(ROUND($G132*$I132/$F132,2),0))</f>
        <v/>
      </c>
      <c r="L132" s="15">
        <f>IF($A132="","",$H132-$K132)</f>
        <v/>
      </c>
      <c r="M132" s="16">
        <f>IF($A132="","",IF($I132=0,"",SUMIFS('الجلسات'!$A$3:$A$1502,'الجلسات'!$B$3:$B$1502,$A132,'الجلسات'!$F$3:$F$1502,$I132)))</f>
        <v/>
      </c>
      <c r="N132" s="14">
        <f>IF($A132="","",'الإعدادات'!$B$6-IF($M132="",$E132,$M132))</f>
        <v/>
      </c>
      <c r="O132" s="4" t="n"/>
      <c r="P132" s="5" t="n"/>
      <c r="Q132" s="9">
        <f>IF($A132="","",IF($O132="ملغاة","ملغاة",IF(AND($O132="مجمدة",$P132&gt;'الإعدادات'!$B$6),"مجمدة",IF($J132&lt;=0,"مكتملة",IF($N132&gt;IFERROR(INDEX('الإعدادات'!$H$9:$H$38,MATCH($D132,'الإعدادات'!$E$9:$E$38,0)),21),"متوقفة","نشطة")))))</f>
        <v/>
      </c>
      <c r="R132" s="9">
        <f>IF($Q132="متوقفة",$L132+ROW()/1000000,"")</f>
        <v/>
      </c>
    </row>
    <row r="133">
      <c r="A133" s="4" t="n"/>
      <c r="B133" s="4" t="n"/>
      <c r="C133" s="4" t="n"/>
      <c r="D133" s="4" t="n"/>
      <c r="E133" s="5" t="n"/>
      <c r="F133" s="14">
        <f>IF($A133="","",IFERROR(INDEX('الإعدادات'!$F$9:$F$38,MATCH($D133,'الإعدادات'!$E$9:$E$38,0)),""))</f>
        <v/>
      </c>
      <c r="G133" s="8" t="n"/>
      <c r="H133" s="8" t="n"/>
      <c r="I133" s="14">
        <f>IF($A133="","",COUNTIFS('الجلسات'!$B$3:$B$1502,$A133))</f>
        <v/>
      </c>
      <c r="J133" s="14">
        <f>IF($A133="","",IFERROR($F133-$I133,""))</f>
        <v/>
      </c>
      <c r="K133" s="15">
        <f>IF($A133="","",IFERROR(ROUND($G133*$I133/$F133,2),0))</f>
        <v/>
      </c>
      <c r="L133" s="15">
        <f>IF($A133="","",$H133-$K133)</f>
        <v/>
      </c>
      <c r="M133" s="16">
        <f>IF($A133="","",IF($I133=0,"",SUMIFS('الجلسات'!$A$3:$A$1502,'الجلسات'!$B$3:$B$1502,$A133,'الجلسات'!$F$3:$F$1502,$I133)))</f>
        <v/>
      </c>
      <c r="N133" s="14">
        <f>IF($A133="","",'الإعدادات'!$B$6-IF($M133="",$E133,$M133))</f>
        <v/>
      </c>
      <c r="O133" s="4" t="n"/>
      <c r="P133" s="5" t="n"/>
      <c r="Q133" s="9">
        <f>IF($A133="","",IF($O133="ملغاة","ملغاة",IF(AND($O133="مجمدة",$P133&gt;'الإعدادات'!$B$6),"مجمدة",IF($J133&lt;=0,"مكتملة",IF($N133&gt;IFERROR(INDEX('الإعدادات'!$H$9:$H$38,MATCH($D133,'الإعدادات'!$E$9:$E$38,0)),21),"متوقفة","نشطة")))))</f>
        <v/>
      </c>
      <c r="R133" s="9">
        <f>IF($Q133="متوقفة",$L133+ROW()/1000000,"")</f>
        <v/>
      </c>
    </row>
    <row r="134">
      <c r="A134" s="4" t="n"/>
      <c r="B134" s="4" t="n"/>
      <c r="C134" s="4" t="n"/>
      <c r="D134" s="4" t="n"/>
      <c r="E134" s="5" t="n"/>
      <c r="F134" s="14">
        <f>IF($A134="","",IFERROR(INDEX('الإعدادات'!$F$9:$F$38,MATCH($D134,'الإعدادات'!$E$9:$E$38,0)),""))</f>
        <v/>
      </c>
      <c r="G134" s="8" t="n"/>
      <c r="H134" s="8" t="n"/>
      <c r="I134" s="14">
        <f>IF($A134="","",COUNTIFS('الجلسات'!$B$3:$B$1502,$A134))</f>
        <v/>
      </c>
      <c r="J134" s="14">
        <f>IF($A134="","",IFERROR($F134-$I134,""))</f>
        <v/>
      </c>
      <c r="K134" s="15">
        <f>IF($A134="","",IFERROR(ROUND($G134*$I134/$F134,2),0))</f>
        <v/>
      </c>
      <c r="L134" s="15">
        <f>IF($A134="","",$H134-$K134)</f>
        <v/>
      </c>
      <c r="M134" s="16">
        <f>IF($A134="","",IF($I134=0,"",SUMIFS('الجلسات'!$A$3:$A$1502,'الجلسات'!$B$3:$B$1502,$A134,'الجلسات'!$F$3:$F$1502,$I134)))</f>
        <v/>
      </c>
      <c r="N134" s="14">
        <f>IF($A134="","",'الإعدادات'!$B$6-IF($M134="",$E134,$M134))</f>
        <v/>
      </c>
      <c r="O134" s="4" t="n"/>
      <c r="P134" s="5" t="n"/>
      <c r="Q134" s="9">
        <f>IF($A134="","",IF($O134="ملغاة","ملغاة",IF(AND($O134="مجمدة",$P134&gt;'الإعدادات'!$B$6),"مجمدة",IF($J134&lt;=0,"مكتملة",IF($N134&gt;IFERROR(INDEX('الإعدادات'!$H$9:$H$38,MATCH($D134,'الإعدادات'!$E$9:$E$38,0)),21),"متوقفة","نشطة")))))</f>
        <v/>
      </c>
      <c r="R134" s="9">
        <f>IF($Q134="متوقفة",$L134+ROW()/1000000,"")</f>
        <v/>
      </c>
    </row>
    <row r="135">
      <c r="A135" s="4" t="n"/>
      <c r="B135" s="4" t="n"/>
      <c r="C135" s="4" t="n"/>
      <c r="D135" s="4" t="n"/>
      <c r="E135" s="5" t="n"/>
      <c r="F135" s="14">
        <f>IF($A135="","",IFERROR(INDEX('الإعدادات'!$F$9:$F$38,MATCH($D135,'الإعدادات'!$E$9:$E$38,0)),""))</f>
        <v/>
      </c>
      <c r="G135" s="8" t="n"/>
      <c r="H135" s="8" t="n"/>
      <c r="I135" s="14">
        <f>IF($A135="","",COUNTIFS('الجلسات'!$B$3:$B$1502,$A135))</f>
        <v/>
      </c>
      <c r="J135" s="14">
        <f>IF($A135="","",IFERROR($F135-$I135,""))</f>
        <v/>
      </c>
      <c r="K135" s="15">
        <f>IF($A135="","",IFERROR(ROUND($G135*$I135/$F135,2),0))</f>
        <v/>
      </c>
      <c r="L135" s="15">
        <f>IF($A135="","",$H135-$K135)</f>
        <v/>
      </c>
      <c r="M135" s="16">
        <f>IF($A135="","",IF($I135=0,"",SUMIFS('الجلسات'!$A$3:$A$1502,'الجلسات'!$B$3:$B$1502,$A135,'الجلسات'!$F$3:$F$1502,$I135)))</f>
        <v/>
      </c>
      <c r="N135" s="14">
        <f>IF($A135="","",'الإعدادات'!$B$6-IF($M135="",$E135,$M135))</f>
        <v/>
      </c>
      <c r="O135" s="4" t="n"/>
      <c r="P135" s="5" t="n"/>
      <c r="Q135" s="9">
        <f>IF($A135="","",IF($O135="ملغاة","ملغاة",IF(AND($O135="مجمدة",$P135&gt;'الإعدادات'!$B$6),"مجمدة",IF($J135&lt;=0,"مكتملة",IF($N135&gt;IFERROR(INDEX('الإعدادات'!$H$9:$H$38,MATCH($D135,'الإعدادات'!$E$9:$E$38,0)),21),"متوقفة","نشطة")))))</f>
        <v/>
      </c>
      <c r="R135" s="9">
        <f>IF($Q135="متوقفة",$L135+ROW()/1000000,"")</f>
        <v/>
      </c>
    </row>
    <row r="136">
      <c r="A136" s="4" t="n"/>
      <c r="B136" s="4" t="n"/>
      <c r="C136" s="4" t="n"/>
      <c r="D136" s="4" t="n"/>
      <c r="E136" s="5" t="n"/>
      <c r="F136" s="14">
        <f>IF($A136="","",IFERROR(INDEX('الإعدادات'!$F$9:$F$38,MATCH($D136,'الإعدادات'!$E$9:$E$38,0)),""))</f>
        <v/>
      </c>
      <c r="G136" s="8" t="n"/>
      <c r="H136" s="8" t="n"/>
      <c r="I136" s="14">
        <f>IF($A136="","",COUNTIFS('الجلسات'!$B$3:$B$1502,$A136))</f>
        <v/>
      </c>
      <c r="J136" s="14">
        <f>IF($A136="","",IFERROR($F136-$I136,""))</f>
        <v/>
      </c>
      <c r="K136" s="15">
        <f>IF($A136="","",IFERROR(ROUND($G136*$I136/$F136,2),0))</f>
        <v/>
      </c>
      <c r="L136" s="15">
        <f>IF($A136="","",$H136-$K136)</f>
        <v/>
      </c>
      <c r="M136" s="16">
        <f>IF($A136="","",IF($I136=0,"",SUMIFS('الجلسات'!$A$3:$A$1502,'الجلسات'!$B$3:$B$1502,$A136,'الجلسات'!$F$3:$F$1502,$I136)))</f>
        <v/>
      </c>
      <c r="N136" s="14">
        <f>IF($A136="","",'الإعدادات'!$B$6-IF($M136="",$E136,$M136))</f>
        <v/>
      </c>
      <c r="O136" s="4" t="n"/>
      <c r="P136" s="5" t="n"/>
      <c r="Q136" s="9">
        <f>IF($A136="","",IF($O136="ملغاة","ملغاة",IF(AND($O136="مجمدة",$P136&gt;'الإعدادات'!$B$6),"مجمدة",IF($J136&lt;=0,"مكتملة",IF($N136&gt;IFERROR(INDEX('الإعدادات'!$H$9:$H$38,MATCH($D136,'الإعدادات'!$E$9:$E$38,0)),21),"متوقفة","نشطة")))))</f>
        <v/>
      </c>
      <c r="R136" s="9">
        <f>IF($Q136="متوقفة",$L136+ROW()/1000000,"")</f>
        <v/>
      </c>
    </row>
    <row r="137">
      <c r="A137" s="4" t="n"/>
      <c r="B137" s="4" t="n"/>
      <c r="C137" s="4" t="n"/>
      <c r="D137" s="4" t="n"/>
      <c r="E137" s="5" t="n"/>
      <c r="F137" s="14">
        <f>IF($A137="","",IFERROR(INDEX('الإعدادات'!$F$9:$F$38,MATCH($D137,'الإعدادات'!$E$9:$E$38,0)),""))</f>
        <v/>
      </c>
      <c r="G137" s="8" t="n"/>
      <c r="H137" s="8" t="n"/>
      <c r="I137" s="14">
        <f>IF($A137="","",COUNTIFS('الجلسات'!$B$3:$B$1502,$A137))</f>
        <v/>
      </c>
      <c r="J137" s="14">
        <f>IF($A137="","",IFERROR($F137-$I137,""))</f>
        <v/>
      </c>
      <c r="K137" s="15">
        <f>IF($A137="","",IFERROR(ROUND($G137*$I137/$F137,2),0))</f>
        <v/>
      </c>
      <c r="L137" s="15">
        <f>IF($A137="","",$H137-$K137)</f>
        <v/>
      </c>
      <c r="M137" s="16">
        <f>IF($A137="","",IF($I137=0,"",SUMIFS('الجلسات'!$A$3:$A$1502,'الجلسات'!$B$3:$B$1502,$A137,'الجلسات'!$F$3:$F$1502,$I137)))</f>
        <v/>
      </c>
      <c r="N137" s="14">
        <f>IF($A137="","",'الإعدادات'!$B$6-IF($M137="",$E137,$M137))</f>
        <v/>
      </c>
      <c r="O137" s="4" t="n"/>
      <c r="P137" s="5" t="n"/>
      <c r="Q137" s="9">
        <f>IF($A137="","",IF($O137="ملغاة","ملغاة",IF(AND($O137="مجمدة",$P137&gt;'الإعدادات'!$B$6),"مجمدة",IF($J137&lt;=0,"مكتملة",IF($N137&gt;IFERROR(INDEX('الإعدادات'!$H$9:$H$38,MATCH($D137,'الإعدادات'!$E$9:$E$38,0)),21),"متوقفة","نشطة")))))</f>
        <v/>
      </c>
      <c r="R137" s="9">
        <f>IF($Q137="متوقفة",$L137+ROW()/1000000,"")</f>
        <v/>
      </c>
    </row>
    <row r="138">
      <c r="A138" s="4" t="n"/>
      <c r="B138" s="4" t="n"/>
      <c r="C138" s="4" t="n"/>
      <c r="D138" s="4" t="n"/>
      <c r="E138" s="5" t="n"/>
      <c r="F138" s="14">
        <f>IF($A138="","",IFERROR(INDEX('الإعدادات'!$F$9:$F$38,MATCH($D138,'الإعدادات'!$E$9:$E$38,0)),""))</f>
        <v/>
      </c>
      <c r="G138" s="8" t="n"/>
      <c r="H138" s="8" t="n"/>
      <c r="I138" s="14">
        <f>IF($A138="","",COUNTIFS('الجلسات'!$B$3:$B$1502,$A138))</f>
        <v/>
      </c>
      <c r="J138" s="14">
        <f>IF($A138="","",IFERROR($F138-$I138,""))</f>
        <v/>
      </c>
      <c r="K138" s="15">
        <f>IF($A138="","",IFERROR(ROUND($G138*$I138/$F138,2),0))</f>
        <v/>
      </c>
      <c r="L138" s="15">
        <f>IF($A138="","",$H138-$K138)</f>
        <v/>
      </c>
      <c r="M138" s="16">
        <f>IF($A138="","",IF($I138=0,"",SUMIFS('الجلسات'!$A$3:$A$1502,'الجلسات'!$B$3:$B$1502,$A138,'الجلسات'!$F$3:$F$1502,$I138)))</f>
        <v/>
      </c>
      <c r="N138" s="14">
        <f>IF($A138="","",'الإعدادات'!$B$6-IF($M138="",$E138,$M138))</f>
        <v/>
      </c>
      <c r="O138" s="4" t="n"/>
      <c r="P138" s="5" t="n"/>
      <c r="Q138" s="9">
        <f>IF($A138="","",IF($O138="ملغاة","ملغاة",IF(AND($O138="مجمدة",$P138&gt;'الإعدادات'!$B$6),"مجمدة",IF($J138&lt;=0,"مكتملة",IF($N138&gt;IFERROR(INDEX('الإعدادات'!$H$9:$H$38,MATCH($D138,'الإعدادات'!$E$9:$E$38,0)),21),"متوقفة","نشطة")))))</f>
        <v/>
      </c>
      <c r="R138" s="9">
        <f>IF($Q138="متوقفة",$L138+ROW()/1000000,"")</f>
        <v/>
      </c>
    </row>
    <row r="139">
      <c r="A139" s="4" t="n"/>
      <c r="B139" s="4" t="n"/>
      <c r="C139" s="4" t="n"/>
      <c r="D139" s="4" t="n"/>
      <c r="E139" s="5" t="n"/>
      <c r="F139" s="14">
        <f>IF($A139="","",IFERROR(INDEX('الإعدادات'!$F$9:$F$38,MATCH($D139,'الإعدادات'!$E$9:$E$38,0)),""))</f>
        <v/>
      </c>
      <c r="G139" s="8" t="n"/>
      <c r="H139" s="8" t="n"/>
      <c r="I139" s="14">
        <f>IF($A139="","",COUNTIFS('الجلسات'!$B$3:$B$1502,$A139))</f>
        <v/>
      </c>
      <c r="J139" s="14">
        <f>IF($A139="","",IFERROR($F139-$I139,""))</f>
        <v/>
      </c>
      <c r="K139" s="15">
        <f>IF($A139="","",IFERROR(ROUND($G139*$I139/$F139,2),0))</f>
        <v/>
      </c>
      <c r="L139" s="15">
        <f>IF($A139="","",$H139-$K139)</f>
        <v/>
      </c>
      <c r="M139" s="16">
        <f>IF($A139="","",IF($I139=0,"",SUMIFS('الجلسات'!$A$3:$A$1502,'الجلسات'!$B$3:$B$1502,$A139,'الجلسات'!$F$3:$F$1502,$I139)))</f>
        <v/>
      </c>
      <c r="N139" s="14">
        <f>IF($A139="","",'الإعدادات'!$B$6-IF($M139="",$E139,$M139))</f>
        <v/>
      </c>
      <c r="O139" s="4" t="n"/>
      <c r="P139" s="5" t="n"/>
      <c r="Q139" s="9">
        <f>IF($A139="","",IF($O139="ملغاة","ملغاة",IF(AND($O139="مجمدة",$P139&gt;'الإعدادات'!$B$6),"مجمدة",IF($J139&lt;=0,"مكتملة",IF($N139&gt;IFERROR(INDEX('الإعدادات'!$H$9:$H$38,MATCH($D139,'الإعدادات'!$E$9:$E$38,0)),21),"متوقفة","نشطة")))))</f>
        <v/>
      </c>
      <c r="R139" s="9">
        <f>IF($Q139="متوقفة",$L139+ROW()/1000000,"")</f>
        <v/>
      </c>
    </row>
    <row r="140">
      <c r="A140" s="4" t="n"/>
      <c r="B140" s="4" t="n"/>
      <c r="C140" s="4" t="n"/>
      <c r="D140" s="4" t="n"/>
      <c r="E140" s="5" t="n"/>
      <c r="F140" s="14">
        <f>IF($A140="","",IFERROR(INDEX('الإعدادات'!$F$9:$F$38,MATCH($D140,'الإعدادات'!$E$9:$E$38,0)),""))</f>
        <v/>
      </c>
      <c r="G140" s="8" t="n"/>
      <c r="H140" s="8" t="n"/>
      <c r="I140" s="14">
        <f>IF($A140="","",COUNTIFS('الجلسات'!$B$3:$B$1502,$A140))</f>
        <v/>
      </c>
      <c r="J140" s="14">
        <f>IF($A140="","",IFERROR($F140-$I140,""))</f>
        <v/>
      </c>
      <c r="K140" s="15">
        <f>IF($A140="","",IFERROR(ROUND($G140*$I140/$F140,2),0))</f>
        <v/>
      </c>
      <c r="L140" s="15">
        <f>IF($A140="","",$H140-$K140)</f>
        <v/>
      </c>
      <c r="M140" s="16">
        <f>IF($A140="","",IF($I140=0,"",SUMIFS('الجلسات'!$A$3:$A$1502,'الجلسات'!$B$3:$B$1502,$A140,'الجلسات'!$F$3:$F$1502,$I140)))</f>
        <v/>
      </c>
      <c r="N140" s="14">
        <f>IF($A140="","",'الإعدادات'!$B$6-IF($M140="",$E140,$M140))</f>
        <v/>
      </c>
      <c r="O140" s="4" t="n"/>
      <c r="P140" s="5" t="n"/>
      <c r="Q140" s="9">
        <f>IF($A140="","",IF($O140="ملغاة","ملغاة",IF(AND($O140="مجمدة",$P140&gt;'الإعدادات'!$B$6),"مجمدة",IF($J140&lt;=0,"مكتملة",IF($N140&gt;IFERROR(INDEX('الإعدادات'!$H$9:$H$38,MATCH($D140,'الإعدادات'!$E$9:$E$38,0)),21),"متوقفة","نشطة")))))</f>
        <v/>
      </c>
      <c r="R140" s="9">
        <f>IF($Q140="متوقفة",$L140+ROW()/1000000,"")</f>
        <v/>
      </c>
    </row>
    <row r="141">
      <c r="A141" s="4" t="n"/>
      <c r="B141" s="4" t="n"/>
      <c r="C141" s="4" t="n"/>
      <c r="D141" s="4" t="n"/>
      <c r="E141" s="5" t="n"/>
      <c r="F141" s="14">
        <f>IF($A141="","",IFERROR(INDEX('الإعدادات'!$F$9:$F$38,MATCH($D141,'الإعدادات'!$E$9:$E$38,0)),""))</f>
        <v/>
      </c>
      <c r="G141" s="8" t="n"/>
      <c r="H141" s="8" t="n"/>
      <c r="I141" s="14">
        <f>IF($A141="","",COUNTIFS('الجلسات'!$B$3:$B$1502,$A141))</f>
        <v/>
      </c>
      <c r="J141" s="14">
        <f>IF($A141="","",IFERROR($F141-$I141,""))</f>
        <v/>
      </c>
      <c r="K141" s="15">
        <f>IF($A141="","",IFERROR(ROUND($G141*$I141/$F141,2),0))</f>
        <v/>
      </c>
      <c r="L141" s="15">
        <f>IF($A141="","",$H141-$K141)</f>
        <v/>
      </c>
      <c r="M141" s="16">
        <f>IF($A141="","",IF($I141=0,"",SUMIFS('الجلسات'!$A$3:$A$1502,'الجلسات'!$B$3:$B$1502,$A141,'الجلسات'!$F$3:$F$1502,$I141)))</f>
        <v/>
      </c>
      <c r="N141" s="14">
        <f>IF($A141="","",'الإعدادات'!$B$6-IF($M141="",$E141,$M141))</f>
        <v/>
      </c>
      <c r="O141" s="4" t="n"/>
      <c r="P141" s="5" t="n"/>
      <c r="Q141" s="9">
        <f>IF($A141="","",IF($O141="ملغاة","ملغاة",IF(AND($O141="مجمدة",$P141&gt;'الإعدادات'!$B$6),"مجمدة",IF($J141&lt;=0,"مكتملة",IF($N141&gt;IFERROR(INDEX('الإعدادات'!$H$9:$H$38,MATCH($D141,'الإعدادات'!$E$9:$E$38,0)),21),"متوقفة","نشطة")))))</f>
        <v/>
      </c>
      <c r="R141" s="9">
        <f>IF($Q141="متوقفة",$L141+ROW()/1000000,"")</f>
        <v/>
      </c>
    </row>
    <row r="142">
      <c r="A142" s="4" t="n"/>
      <c r="B142" s="4" t="n"/>
      <c r="C142" s="4" t="n"/>
      <c r="D142" s="4" t="n"/>
      <c r="E142" s="5" t="n"/>
      <c r="F142" s="14">
        <f>IF($A142="","",IFERROR(INDEX('الإعدادات'!$F$9:$F$38,MATCH($D142,'الإعدادات'!$E$9:$E$38,0)),""))</f>
        <v/>
      </c>
      <c r="G142" s="8" t="n"/>
      <c r="H142" s="8" t="n"/>
      <c r="I142" s="14">
        <f>IF($A142="","",COUNTIFS('الجلسات'!$B$3:$B$1502,$A142))</f>
        <v/>
      </c>
      <c r="J142" s="14">
        <f>IF($A142="","",IFERROR($F142-$I142,""))</f>
        <v/>
      </c>
      <c r="K142" s="15">
        <f>IF($A142="","",IFERROR(ROUND($G142*$I142/$F142,2),0))</f>
        <v/>
      </c>
      <c r="L142" s="15">
        <f>IF($A142="","",$H142-$K142)</f>
        <v/>
      </c>
      <c r="M142" s="16">
        <f>IF($A142="","",IF($I142=0,"",SUMIFS('الجلسات'!$A$3:$A$1502,'الجلسات'!$B$3:$B$1502,$A142,'الجلسات'!$F$3:$F$1502,$I142)))</f>
        <v/>
      </c>
      <c r="N142" s="14">
        <f>IF($A142="","",'الإعدادات'!$B$6-IF($M142="",$E142,$M142))</f>
        <v/>
      </c>
      <c r="O142" s="4" t="n"/>
      <c r="P142" s="5" t="n"/>
      <c r="Q142" s="9">
        <f>IF($A142="","",IF($O142="ملغاة","ملغاة",IF(AND($O142="مجمدة",$P142&gt;'الإعدادات'!$B$6),"مجمدة",IF($J142&lt;=0,"مكتملة",IF($N142&gt;IFERROR(INDEX('الإعدادات'!$H$9:$H$38,MATCH($D142,'الإعدادات'!$E$9:$E$38,0)),21),"متوقفة","نشطة")))))</f>
        <v/>
      </c>
      <c r="R142" s="9">
        <f>IF($Q142="متوقفة",$L142+ROW()/1000000,"")</f>
        <v/>
      </c>
    </row>
    <row r="143">
      <c r="A143" s="4" t="n"/>
      <c r="B143" s="4" t="n"/>
      <c r="C143" s="4" t="n"/>
      <c r="D143" s="4" t="n"/>
      <c r="E143" s="5" t="n"/>
      <c r="F143" s="14">
        <f>IF($A143="","",IFERROR(INDEX('الإعدادات'!$F$9:$F$38,MATCH($D143,'الإعدادات'!$E$9:$E$38,0)),""))</f>
        <v/>
      </c>
      <c r="G143" s="8" t="n"/>
      <c r="H143" s="8" t="n"/>
      <c r="I143" s="14">
        <f>IF($A143="","",COUNTIFS('الجلسات'!$B$3:$B$1502,$A143))</f>
        <v/>
      </c>
      <c r="J143" s="14">
        <f>IF($A143="","",IFERROR($F143-$I143,""))</f>
        <v/>
      </c>
      <c r="K143" s="15">
        <f>IF($A143="","",IFERROR(ROUND($G143*$I143/$F143,2),0))</f>
        <v/>
      </c>
      <c r="L143" s="15">
        <f>IF($A143="","",$H143-$K143)</f>
        <v/>
      </c>
      <c r="M143" s="16">
        <f>IF($A143="","",IF($I143=0,"",SUMIFS('الجلسات'!$A$3:$A$1502,'الجلسات'!$B$3:$B$1502,$A143,'الجلسات'!$F$3:$F$1502,$I143)))</f>
        <v/>
      </c>
      <c r="N143" s="14">
        <f>IF($A143="","",'الإعدادات'!$B$6-IF($M143="",$E143,$M143))</f>
        <v/>
      </c>
      <c r="O143" s="4" t="n"/>
      <c r="P143" s="5" t="n"/>
      <c r="Q143" s="9">
        <f>IF($A143="","",IF($O143="ملغاة","ملغاة",IF(AND($O143="مجمدة",$P143&gt;'الإعدادات'!$B$6),"مجمدة",IF($J143&lt;=0,"مكتملة",IF($N143&gt;IFERROR(INDEX('الإعدادات'!$H$9:$H$38,MATCH($D143,'الإعدادات'!$E$9:$E$38,0)),21),"متوقفة","نشطة")))))</f>
        <v/>
      </c>
      <c r="R143" s="9">
        <f>IF($Q143="متوقفة",$L143+ROW()/1000000,"")</f>
        <v/>
      </c>
    </row>
    <row r="144">
      <c r="A144" s="4" t="n"/>
      <c r="B144" s="4" t="n"/>
      <c r="C144" s="4" t="n"/>
      <c r="D144" s="4" t="n"/>
      <c r="E144" s="5" t="n"/>
      <c r="F144" s="14">
        <f>IF($A144="","",IFERROR(INDEX('الإعدادات'!$F$9:$F$38,MATCH($D144,'الإعدادات'!$E$9:$E$38,0)),""))</f>
        <v/>
      </c>
      <c r="G144" s="8" t="n"/>
      <c r="H144" s="8" t="n"/>
      <c r="I144" s="14">
        <f>IF($A144="","",COUNTIFS('الجلسات'!$B$3:$B$1502,$A144))</f>
        <v/>
      </c>
      <c r="J144" s="14">
        <f>IF($A144="","",IFERROR($F144-$I144,""))</f>
        <v/>
      </c>
      <c r="K144" s="15">
        <f>IF($A144="","",IFERROR(ROUND($G144*$I144/$F144,2),0))</f>
        <v/>
      </c>
      <c r="L144" s="15">
        <f>IF($A144="","",$H144-$K144)</f>
        <v/>
      </c>
      <c r="M144" s="16">
        <f>IF($A144="","",IF($I144=0,"",SUMIFS('الجلسات'!$A$3:$A$1502,'الجلسات'!$B$3:$B$1502,$A144,'الجلسات'!$F$3:$F$1502,$I144)))</f>
        <v/>
      </c>
      <c r="N144" s="14">
        <f>IF($A144="","",'الإعدادات'!$B$6-IF($M144="",$E144,$M144))</f>
        <v/>
      </c>
      <c r="O144" s="4" t="n"/>
      <c r="P144" s="5" t="n"/>
      <c r="Q144" s="9">
        <f>IF($A144="","",IF($O144="ملغاة","ملغاة",IF(AND($O144="مجمدة",$P144&gt;'الإعدادات'!$B$6),"مجمدة",IF($J144&lt;=0,"مكتملة",IF($N144&gt;IFERROR(INDEX('الإعدادات'!$H$9:$H$38,MATCH($D144,'الإعدادات'!$E$9:$E$38,0)),21),"متوقفة","نشطة")))))</f>
        <v/>
      </c>
      <c r="R144" s="9">
        <f>IF($Q144="متوقفة",$L144+ROW()/1000000,"")</f>
        <v/>
      </c>
    </row>
    <row r="145">
      <c r="A145" s="4" t="n"/>
      <c r="B145" s="4" t="n"/>
      <c r="C145" s="4" t="n"/>
      <c r="D145" s="4" t="n"/>
      <c r="E145" s="5" t="n"/>
      <c r="F145" s="14">
        <f>IF($A145="","",IFERROR(INDEX('الإعدادات'!$F$9:$F$38,MATCH($D145,'الإعدادات'!$E$9:$E$38,0)),""))</f>
        <v/>
      </c>
      <c r="G145" s="8" t="n"/>
      <c r="H145" s="8" t="n"/>
      <c r="I145" s="14">
        <f>IF($A145="","",COUNTIFS('الجلسات'!$B$3:$B$1502,$A145))</f>
        <v/>
      </c>
      <c r="J145" s="14">
        <f>IF($A145="","",IFERROR($F145-$I145,""))</f>
        <v/>
      </c>
      <c r="K145" s="15">
        <f>IF($A145="","",IFERROR(ROUND($G145*$I145/$F145,2),0))</f>
        <v/>
      </c>
      <c r="L145" s="15">
        <f>IF($A145="","",$H145-$K145)</f>
        <v/>
      </c>
      <c r="M145" s="16">
        <f>IF($A145="","",IF($I145=0,"",SUMIFS('الجلسات'!$A$3:$A$1502,'الجلسات'!$B$3:$B$1502,$A145,'الجلسات'!$F$3:$F$1502,$I145)))</f>
        <v/>
      </c>
      <c r="N145" s="14">
        <f>IF($A145="","",'الإعدادات'!$B$6-IF($M145="",$E145,$M145))</f>
        <v/>
      </c>
      <c r="O145" s="4" t="n"/>
      <c r="P145" s="5" t="n"/>
      <c r="Q145" s="9">
        <f>IF($A145="","",IF($O145="ملغاة","ملغاة",IF(AND($O145="مجمدة",$P145&gt;'الإعدادات'!$B$6),"مجمدة",IF($J145&lt;=0,"مكتملة",IF($N145&gt;IFERROR(INDEX('الإعدادات'!$H$9:$H$38,MATCH($D145,'الإعدادات'!$E$9:$E$38,0)),21),"متوقفة","نشطة")))))</f>
        <v/>
      </c>
      <c r="R145" s="9">
        <f>IF($Q145="متوقفة",$L145+ROW()/1000000,"")</f>
        <v/>
      </c>
    </row>
    <row r="146">
      <c r="A146" s="4" t="n"/>
      <c r="B146" s="4" t="n"/>
      <c r="C146" s="4" t="n"/>
      <c r="D146" s="4" t="n"/>
      <c r="E146" s="5" t="n"/>
      <c r="F146" s="14">
        <f>IF($A146="","",IFERROR(INDEX('الإعدادات'!$F$9:$F$38,MATCH($D146,'الإعدادات'!$E$9:$E$38,0)),""))</f>
        <v/>
      </c>
      <c r="G146" s="8" t="n"/>
      <c r="H146" s="8" t="n"/>
      <c r="I146" s="14">
        <f>IF($A146="","",COUNTIFS('الجلسات'!$B$3:$B$1502,$A146))</f>
        <v/>
      </c>
      <c r="J146" s="14">
        <f>IF($A146="","",IFERROR($F146-$I146,""))</f>
        <v/>
      </c>
      <c r="K146" s="15">
        <f>IF($A146="","",IFERROR(ROUND($G146*$I146/$F146,2),0))</f>
        <v/>
      </c>
      <c r="L146" s="15">
        <f>IF($A146="","",$H146-$K146)</f>
        <v/>
      </c>
      <c r="M146" s="16">
        <f>IF($A146="","",IF($I146=0,"",SUMIFS('الجلسات'!$A$3:$A$1502,'الجلسات'!$B$3:$B$1502,$A146,'الجلسات'!$F$3:$F$1502,$I146)))</f>
        <v/>
      </c>
      <c r="N146" s="14">
        <f>IF($A146="","",'الإعدادات'!$B$6-IF($M146="",$E146,$M146))</f>
        <v/>
      </c>
      <c r="O146" s="4" t="n"/>
      <c r="P146" s="5" t="n"/>
      <c r="Q146" s="9">
        <f>IF($A146="","",IF($O146="ملغاة","ملغاة",IF(AND($O146="مجمدة",$P146&gt;'الإعدادات'!$B$6),"مجمدة",IF($J146&lt;=0,"مكتملة",IF($N146&gt;IFERROR(INDEX('الإعدادات'!$H$9:$H$38,MATCH($D146,'الإعدادات'!$E$9:$E$38,0)),21),"متوقفة","نشطة")))))</f>
        <v/>
      </c>
      <c r="R146" s="9">
        <f>IF($Q146="متوقفة",$L146+ROW()/1000000,"")</f>
        <v/>
      </c>
    </row>
    <row r="147">
      <c r="A147" s="4" t="n"/>
      <c r="B147" s="4" t="n"/>
      <c r="C147" s="4" t="n"/>
      <c r="D147" s="4" t="n"/>
      <c r="E147" s="5" t="n"/>
      <c r="F147" s="14">
        <f>IF($A147="","",IFERROR(INDEX('الإعدادات'!$F$9:$F$38,MATCH($D147,'الإعدادات'!$E$9:$E$38,0)),""))</f>
        <v/>
      </c>
      <c r="G147" s="8" t="n"/>
      <c r="H147" s="8" t="n"/>
      <c r="I147" s="14">
        <f>IF($A147="","",COUNTIFS('الجلسات'!$B$3:$B$1502,$A147))</f>
        <v/>
      </c>
      <c r="J147" s="14">
        <f>IF($A147="","",IFERROR($F147-$I147,""))</f>
        <v/>
      </c>
      <c r="K147" s="15">
        <f>IF($A147="","",IFERROR(ROUND($G147*$I147/$F147,2),0))</f>
        <v/>
      </c>
      <c r="L147" s="15">
        <f>IF($A147="","",$H147-$K147)</f>
        <v/>
      </c>
      <c r="M147" s="16">
        <f>IF($A147="","",IF($I147=0,"",SUMIFS('الجلسات'!$A$3:$A$1502,'الجلسات'!$B$3:$B$1502,$A147,'الجلسات'!$F$3:$F$1502,$I147)))</f>
        <v/>
      </c>
      <c r="N147" s="14">
        <f>IF($A147="","",'الإعدادات'!$B$6-IF($M147="",$E147,$M147))</f>
        <v/>
      </c>
      <c r="O147" s="4" t="n"/>
      <c r="P147" s="5" t="n"/>
      <c r="Q147" s="9">
        <f>IF($A147="","",IF($O147="ملغاة","ملغاة",IF(AND($O147="مجمدة",$P147&gt;'الإعدادات'!$B$6),"مجمدة",IF($J147&lt;=0,"مكتملة",IF($N147&gt;IFERROR(INDEX('الإعدادات'!$H$9:$H$38,MATCH($D147,'الإعدادات'!$E$9:$E$38,0)),21),"متوقفة","نشطة")))))</f>
        <v/>
      </c>
      <c r="R147" s="9">
        <f>IF($Q147="متوقفة",$L147+ROW()/1000000,"")</f>
        <v/>
      </c>
    </row>
    <row r="148">
      <c r="A148" s="4" t="n"/>
      <c r="B148" s="4" t="n"/>
      <c r="C148" s="4" t="n"/>
      <c r="D148" s="4" t="n"/>
      <c r="E148" s="5" t="n"/>
      <c r="F148" s="14">
        <f>IF($A148="","",IFERROR(INDEX('الإعدادات'!$F$9:$F$38,MATCH($D148,'الإعدادات'!$E$9:$E$38,0)),""))</f>
        <v/>
      </c>
      <c r="G148" s="8" t="n"/>
      <c r="H148" s="8" t="n"/>
      <c r="I148" s="14">
        <f>IF($A148="","",COUNTIFS('الجلسات'!$B$3:$B$1502,$A148))</f>
        <v/>
      </c>
      <c r="J148" s="14">
        <f>IF($A148="","",IFERROR($F148-$I148,""))</f>
        <v/>
      </c>
      <c r="K148" s="15">
        <f>IF($A148="","",IFERROR(ROUND($G148*$I148/$F148,2),0))</f>
        <v/>
      </c>
      <c r="L148" s="15">
        <f>IF($A148="","",$H148-$K148)</f>
        <v/>
      </c>
      <c r="M148" s="16">
        <f>IF($A148="","",IF($I148=0,"",SUMIFS('الجلسات'!$A$3:$A$1502,'الجلسات'!$B$3:$B$1502,$A148,'الجلسات'!$F$3:$F$1502,$I148)))</f>
        <v/>
      </c>
      <c r="N148" s="14">
        <f>IF($A148="","",'الإعدادات'!$B$6-IF($M148="",$E148,$M148))</f>
        <v/>
      </c>
      <c r="O148" s="4" t="n"/>
      <c r="P148" s="5" t="n"/>
      <c r="Q148" s="9">
        <f>IF($A148="","",IF($O148="ملغاة","ملغاة",IF(AND($O148="مجمدة",$P148&gt;'الإعدادات'!$B$6),"مجمدة",IF($J148&lt;=0,"مكتملة",IF($N148&gt;IFERROR(INDEX('الإعدادات'!$H$9:$H$38,MATCH($D148,'الإعدادات'!$E$9:$E$38,0)),21),"متوقفة","نشطة")))))</f>
        <v/>
      </c>
      <c r="R148" s="9">
        <f>IF($Q148="متوقفة",$L148+ROW()/1000000,"")</f>
        <v/>
      </c>
    </row>
    <row r="149">
      <c r="A149" s="4" t="n"/>
      <c r="B149" s="4" t="n"/>
      <c r="C149" s="4" t="n"/>
      <c r="D149" s="4" t="n"/>
      <c r="E149" s="5" t="n"/>
      <c r="F149" s="14">
        <f>IF($A149="","",IFERROR(INDEX('الإعدادات'!$F$9:$F$38,MATCH($D149,'الإعدادات'!$E$9:$E$38,0)),""))</f>
        <v/>
      </c>
      <c r="G149" s="8" t="n"/>
      <c r="H149" s="8" t="n"/>
      <c r="I149" s="14">
        <f>IF($A149="","",COUNTIFS('الجلسات'!$B$3:$B$1502,$A149))</f>
        <v/>
      </c>
      <c r="J149" s="14">
        <f>IF($A149="","",IFERROR($F149-$I149,""))</f>
        <v/>
      </c>
      <c r="K149" s="15">
        <f>IF($A149="","",IFERROR(ROUND($G149*$I149/$F149,2),0))</f>
        <v/>
      </c>
      <c r="L149" s="15">
        <f>IF($A149="","",$H149-$K149)</f>
        <v/>
      </c>
      <c r="M149" s="16">
        <f>IF($A149="","",IF($I149=0,"",SUMIFS('الجلسات'!$A$3:$A$1502,'الجلسات'!$B$3:$B$1502,$A149,'الجلسات'!$F$3:$F$1502,$I149)))</f>
        <v/>
      </c>
      <c r="N149" s="14">
        <f>IF($A149="","",'الإعدادات'!$B$6-IF($M149="",$E149,$M149))</f>
        <v/>
      </c>
      <c r="O149" s="4" t="n"/>
      <c r="P149" s="5" t="n"/>
      <c r="Q149" s="9">
        <f>IF($A149="","",IF($O149="ملغاة","ملغاة",IF(AND($O149="مجمدة",$P149&gt;'الإعدادات'!$B$6),"مجمدة",IF($J149&lt;=0,"مكتملة",IF($N149&gt;IFERROR(INDEX('الإعدادات'!$H$9:$H$38,MATCH($D149,'الإعدادات'!$E$9:$E$38,0)),21),"متوقفة","نشطة")))))</f>
        <v/>
      </c>
      <c r="R149" s="9">
        <f>IF($Q149="متوقفة",$L149+ROW()/1000000,"")</f>
        <v/>
      </c>
    </row>
    <row r="150">
      <c r="A150" s="4" t="n"/>
      <c r="B150" s="4" t="n"/>
      <c r="C150" s="4" t="n"/>
      <c r="D150" s="4" t="n"/>
      <c r="E150" s="5" t="n"/>
      <c r="F150" s="14">
        <f>IF($A150="","",IFERROR(INDEX('الإعدادات'!$F$9:$F$38,MATCH($D150,'الإعدادات'!$E$9:$E$38,0)),""))</f>
        <v/>
      </c>
      <c r="G150" s="8" t="n"/>
      <c r="H150" s="8" t="n"/>
      <c r="I150" s="14">
        <f>IF($A150="","",COUNTIFS('الجلسات'!$B$3:$B$1502,$A150))</f>
        <v/>
      </c>
      <c r="J150" s="14">
        <f>IF($A150="","",IFERROR($F150-$I150,""))</f>
        <v/>
      </c>
      <c r="K150" s="15">
        <f>IF($A150="","",IFERROR(ROUND($G150*$I150/$F150,2),0))</f>
        <v/>
      </c>
      <c r="L150" s="15">
        <f>IF($A150="","",$H150-$K150)</f>
        <v/>
      </c>
      <c r="M150" s="16">
        <f>IF($A150="","",IF($I150=0,"",SUMIFS('الجلسات'!$A$3:$A$1502,'الجلسات'!$B$3:$B$1502,$A150,'الجلسات'!$F$3:$F$1502,$I150)))</f>
        <v/>
      </c>
      <c r="N150" s="14">
        <f>IF($A150="","",'الإعدادات'!$B$6-IF($M150="",$E150,$M150))</f>
        <v/>
      </c>
      <c r="O150" s="4" t="n"/>
      <c r="P150" s="5" t="n"/>
      <c r="Q150" s="9">
        <f>IF($A150="","",IF($O150="ملغاة","ملغاة",IF(AND($O150="مجمدة",$P150&gt;'الإعدادات'!$B$6),"مجمدة",IF($J150&lt;=0,"مكتملة",IF($N150&gt;IFERROR(INDEX('الإعدادات'!$H$9:$H$38,MATCH($D150,'الإعدادات'!$E$9:$E$38,0)),21),"متوقفة","نشطة")))))</f>
        <v/>
      </c>
      <c r="R150" s="9">
        <f>IF($Q150="متوقفة",$L150+ROW()/1000000,"")</f>
        <v/>
      </c>
    </row>
    <row r="151">
      <c r="A151" s="4" t="n"/>
      <c r="B151" s="4" t="n"/>
      <c r="C151" s="4" t="n"/>
      <c r="D151" s="4" t="n"/>
      <c r="E151" s="5" t="n"/>
      <c r="F151" s="14">
        <f>IF($A151="","",IFERROR(INDEX('الإعدادات'!$F$9:$F$38,MATCH($D151,'الإعدادات'!$E$9:$E$38,0)),""))</f>
        <v/>
      </c>
      <c r="G151" s="8" t="n"/>
      <c r="H151" s="8" t="n"/>
      <c r="I151" s="14">
        <f>IF($A151="","",COUNTIFS('الجلسات'!$B$3:$B$1502,$A151))</f>
        <v/>
      </c>
      <c r="J151" s="14">
        <f>IF($A151="","",IFERROR($F151-$I151,""))</f>
        <v/>
      </c>
      <c r="K151" s="15">
        <f>IF($A151="","",IFERROR(ROUND($G151*$I151/$F151,2),0))</f>
        <v/>
      </c>
      <c r="L151" s="15">
        <f>IF($A151="","",$H151-$K151)</f>
        <v/>
      </c>
      <c r="M151" s="16">
        <f>IF($A151="","",IF($I151=0,"",SUMIFS('الجلسات'!$A$3:$A$1502,'الجلسات'!$B$3:$B$1502,$A151,'الجلسات'!$F$3:$F$1502,$I151)))</f>
        <v/>
      </c>
      <c r="N151" s="14">
        <f>IF($A151="","",'الإعدادات'!$B$6-IF($M151="",$E151,$M151))</f>
        <v/>
      </c>
      <c r="O151" s="4" t="n"/>
      <c r="P151" s="5" t="n"/>
      <c r="Q151" s="9">
        <f>IF($A151="","",IF($O151="ملغاة","ملغاة",IF(AND($O151="مجمدة",$P151&gt;'الإعدادات'!$B$6),"مجمدة",IF($J151&lt;=0,"مكتملة",IF($N151&gt;IFERROR(INDEX('الإعدادات'!$H$9:$H$38,MATCH($D151,'الإعدادات'!$E$9:$E$38,0)),21),"متوقفة","نشطة")))))</f>
        <v/>
      </c>
      <c r="R151" s="9">
        <f>IF($Q151="متوقفة",$L151+ROW()/1000000,"")</f>
        <v/>
      </c>
    </row>
    <row r="152">
      <c r="A152" s="4" t="n"/>
      <c r="B152" s="4" t="n"/>
      <c r="C152" s="4" t="n"/>
      <c r="D152" s="4" t="n"/>
      <c r="E152" s="5" t="n"/>
      <c r="F152" s="14">
        <f>IF($A152="","",IFERROR(INDEX('الإعدادات'!$F$9:$F$38,MATCH($D152,'الإعدادات'!$E$9:$E$38,0)),""))</f>
        <v/>
      </c>
      <c r="G152" s="8" t="n"/>
      <c r="H152" s="8" t="n"/>
      <c r="I152" s="14">
        <f>IF($A152="","",COUNTIFS('الجلسات'!$B$3:$B$1502,$A152))</f>
        <v/>
      </c>
      <c r="J152" s="14">
        <f>IF($A152="","",IFERROR($F152-$I152,""))</f>
        <v/>
      </c>
      <c r="K152" s="15">
        <f>IF($A152="","",IFERROR(ROUND($G152*$I152/$F152,2),0))</f>
        <v/>
      </c>
      <c r="L152" s="15">
        <f>IF($A152="","",$H152-$K152)</f>
        <v/>
      </c>
      <c r="M152" s="16">
        <f>IF($A152="","",IF($I152=0,"",SUMIFS('الجلسات'!$A$3:$A$1502,'الجلسات'!$B$3:$B$1502,$A152,'الجلسات'!$F$3:$F$1502,$I152)))</f>
        <v/>
      </c>
      <c r="N152" s="14">
        <f>IF($A152="","",'الإعدادات'!$B$6-IF($M152="",$E152,$M152))</f>
        <v/>
      </c>
      <c r="O152" s="4" t="n"/>
      <c r="P152" s="5" t="n"/>
      <c r="Q152" s="9">
        <f>IF($A152="","",IF($O152="ملغاة","ملغاة",IF(AND($O152="مجمدة",$P152&gt;'الإعدادات'!$B$6),"مجمدة",IF($J152&lt;=0,"مكتملة",IF($N152&gt;IFERROR(INDEX('الإعدادات'!$H$9:$H$38,MATCH($D152,'الإعدادات'!$E$9:$E$38,0)),21),"متوقفة","نشطة")))))</f>
        <v/>
      </c>
      <c r="R152" s="9">
        <f>IF($Q152="متوقفة",$L152+ROW()/1000000,"")</f>
        <v/>
      </c>
    </row>
    <row r="153">
      <c r="A153" s="4" t="n"/>
      <c r="B153" s="4" t="n"/>
      <c r="C153" s="4" t="n"/>
      <c r="D153" s="4" t="n"/>
      <c r="E153" s="5" t="n"/>
      <c r="F153" s="14">
        <f>IF($A153="","",IFERROR(INDEX('الإعدادات'!$F$9:$F$38,MATCH($D153,'الإعدادات'!$E$9:$E$38,0)),""))</f>
        <v/>
      </c>
      <c r="G153" s="8" t="n"/>
      <c r="H153" s="8" t="n"/>
      <c r="I153" s="14">
        <f>IF($A153="","",COUNTIFS('الجلسات'!$B$3:$B$1502,$A153))</f>
        <v/>
      </c>
      <c r="J153" s="14">
        <f>IF($A153="","",IFERROR($F153-$I153,""))</f>
        <v/>
      </c>
      <c r="K153" s="15">
        <f>IF($A153="","",IFERROR(ROUND($G153*$I153/$F153,2),0))</f>
        <v/>
      </c>
      <c r="L153" s="15">
        <f>IF($A153="","",$H153-$K153)</f>
        <v/>
      </c>
      <c r="M153" s="16">
        <f>IF($A153="","",IF($I153=0,"",SUMIFS('الجلسات'!$A$3:$A$1502,'الجلسات'!$B$3:$B$1502,$A153,'الجلسات'!$F$3:$F$1502,$I153)))</f>
        <v/>
      </c>
      <c r="N153" s="14">
        <f>IF($A153="","",'الإعدادات'!$B$6-IF($M153="",$E153,$M153))</f>
        <v/>
      </c>
      <c r="O153" s="4" t="n"/>
      <c r="P153" s="5" t="n"/>
      <c r="Q153" s="9">
        <f>IF($A153="","",IF($O153="ملغاة","ملغاة",IF(AND($O153="مجمدة",$P153&gt;'الإعدادات'!$B$6),"مجمدة",IF($J153&lt;=0,"مكتملة",IF($N153&gt;IFERROR(INDEX('الإعدادات'!$H$9:$H$38,MATCH($D153,'الإعدادات'!$E$9:$E$38,0)),21),"متوقفة","نشطة")))))</f>
        <v/>
      </c>
      <c r="R153" s="9">
        <f>IF($Q153="متوقفة",$L153+ROW()/1000000,"")</f>
        <v/>
      </c>
    </row>
    <row r="154">
      <c r="A154" s="4" t="n"/>
      <c r="B154" s="4" t="n"/>
      <c r="C154" s="4" t="n"/>
      <c r="D154" s="4" t="n"/>
      <c r="E154" s="5" t="n"/>
      <c r="F154" s="14">
        <f>IF($A154="","",IFERROR(INDEX('الإعدادات'!$F$9:$F$38,MATCH($D154,'الإعدادات'!$E$9:$E$38,0)),""))</f>
        <v/>
      </c>
      <c r="G154" s="8" t="n"/>
      <c r="H154" s="8" t="n"/>
      <c r="I154" s="14">
        <f>IF($A154="","",COUNTIFS('الجلسات'!$B$3:$B$1502,$A154))</f>
        <v/>
      </c>
      <c r="J154" s="14">
        <f>IF($A154="","",IFERROR($F154-$I154,""))</f>
        <v/>
      </c>
      <c r="K154" s="15">
        <f>IF($A154="","",IFERROR(ROUND($G154*$I154/$F154,2),0))</f>
        <v/>
      </c>
      <c r="L154" s="15">
        <f>IF($A154="","",$H154-$K154)</f>
        <v/>
      </c>
      <c r="M154" s="16">
        <f>IF($A154="","",IF($I154=0,"",SUMIFS('الجلسات'!$A$3:$A$1502,'الجلسات'!$B$3:$B$1502,$A154,'الجلسات'!$F$3:$F$1502,$I154)))</f>
        <v/>
      </c>
      <c r="N154" s="14">
        <f>IF($A154="","",'الإعدادات'!$B$6-IF($M154="",$E154,$M154))</f>
        <v/>
      </c>
      <c r="O154" s="4" t="n"/>
      <c r="P154" s="5" t="n"/>
      <c r="Q154" s="9">
        <f>IF($A154="","",IF($O154="ملغاة","ملغاة",IF(AND($O154="مجمدة",$P154&gt;'الإعدادات'!$B$6),"مجمدة",IF($J154&lt;=0,"مكتملة",IF($N154&gt;IFERROR(INDEX('الإعدادات'!$H$9:$H$38,MATCH($D154,'الإعدادات'!$E$9:$E$38,0)),21),"متوقفة","نشطة")))))</f>
        <v/>
      </c>
      <c r="R154" s="9">
        <f>IF($Q154="متوقفة",$L154+ROW()/1000000,"")</f>
        <v/>
      </c>
    </row>
    <row r="155">
      <c r="A155" s="4" t="n"/>
      <c r="B155" s="4" t="n"/>
      <c r="C155" s="4" t="n"/>
      <c r="D155" s="4" t="n"/>
      <c r="E155" s="5" t="n"/>
      <c r="F155" s="14">
        <f>IF($A155="","",IFERROR(INDEX('الإعدادات'!$F$9:$F$38,MATCH($D155,'الإعدادات'!$E$9:$E$38,0)),""))</f>
        <v/>
      </c>
      <c r="G155" s="8" t="n"/>
      <c r="H155" s="8" t="n"/>
      <c r="I155" s="14">
        <f>IF($A155="","",COUNTIFS('الجلسات'!$B$3:$B$1502,$A155))</f>
        <v/>
      </c>
      <c r="J155" s="14">
        <f>IF($A155="","",IFERROR($F155-$I155,""))</f>
        <v/>
      </c>
      <c r="K155" s="15">
        <f>IF($A155="","",IFERROR(ROUND($G155*$I155/$F155,2),0))</f>
        <v/>
      </c>
      <c r="L155" s="15">
        <f>IF($A155="","",$H155-$K155)</f>
        <v/>
      </c>
      <c r="M155" s="16">
        <f>IF($A155="","",IF($I155=0,"",SUMIFS('الجلسات'!$A$3:$A$1502,'الجلسات'!$B$3:$B$1502,$A155,'الجلسات'!$F$3:$F$1502,$I155)))</f>
        <v/>
      </c>
      <c r="N155" s="14">
        <f>IF($A155="","",'الإعدادات'!$B$6-IF($M155="",$E155,$M155))</f>
        <v/>
      </c>
      <c r="O155" s="4" t="n"/>
      <c r="P155" s="5" t="n"/>
      <c r="Q155" s="9">
        <f>IF($A155="","",IF($O155="ملغاة","ملغاة",IF(AND($O155="مجمدة",$P155&gt;'الإعدادات'!$B$6),"مجمدة",IF($J155&lt;=0,"مكتملة",IF($N155&gt;IFERROR(INDEX('الإعدادات'!$H$9:$H$38,MATCH($D155,'الإعدادات'!$E$9:$E$38,0)),21),"متوقفة","نشطة")))))</f>
        <v/>
      </c>
      <c r="R155" s="9">
        <f>IF($Q155="متوقفة",$L155+ROW()/1000000,"")</f>
        <v/>
      </c>
    </row>
    <row r="156">
      <c r="A156" s="4" t="n"/>
      <c r="B156" s="4" t="n"/>
      <c r="C156" s="4" t="n"/>
      <c r="D156" s="4" t="n"/>
      <c r="E156" s="5" t="n"/>
      <c r="F156" s="14">
        <f>IF($A156="","",IFERROR(INDEX('الإعدادات'!$F$9:$F$38,MATCH($D156,'الإعدادات'!$E$9:$E$38,0)),""))</f>
        <v/>
      </c>
      <c r="G156" s="8" t="n"/>
      <c r="H156" s="8" t="n"/>
      <c r="I156" s="14">
        <f>IF($A156="","",COUNTIFS('الجلسات'!$B$3:$B$1502,$A156))</f>
        <v/>
      </c>
      <c r="J156" s="14">
        <f>IF($A156="","",IFERROR($F156-$I156,""))</f>
        <v/>
      </c>
      <c r="K156" s="15">
        <f>IF($A156="","",IFERROR(ROUND($G156*$I156/$F156,2),0))</f>
        <v/>
      </c>
      <c r="L156" s="15">
        <f>IF($A156="","",$H156-$K156)</f>
        <v/>
      </c>
      <c r="M156" s="16">
        <f>IF($A156="","",IF($I156=0,"",SUMIFS('الجلسات'!$A$3:$A$1502,'الجلسات'!$B$3:$B$1502,$A156,'الجلسات'!$F$3:$F$1502,$I156)))</f>
        <v/>
      </c>
      <c r="N156" s="14">
        <f>IF($A156="","",'الإعدادات'!$B$6-IF($M156="",$E156,$M156))</f>
        <v/>
      </c>
      <c r="O156" s="4" t="n"/>
      <c r="P156" s="5" t="n"/>
      <c r="Q156" s="9">
        <f>IF($A156="","",IF($O156="ملغاة","ملغاة",IF(AND($O156="مجمدة",$P156&gt;'الإعدادات'!$B$6),"مجمدة",IF($J156&lt;=0,"مكتملة",IF($N156&gt;IFERROR(INDEX('الإعدادات'!$H$9:$H$38,MATCH($D156,'الإعدادات'!$E$9:$E$38,0)),21),"متوقفة","نشطة")))))</f>
        <v/>
      </c>
      <c r="R156" s="9">
        <f>IF($Q156="متوقفة",$L156+ROW()/1000000,"")</f>
        <v/>
      </c>
    </row>
    <row r="157">
      <c r="A157" s="4" t="n"/>
      <c r="B157" s="4" t="n"/>
      <c r="C157" s="4" t="n"/>
      <c r="D157" s="4" t="n"/>
      <c r="E157" s="5" t="n"/>
      <c r="F157" s="14">
        <f>IF($A157="","",IFERROR(INDEX('الإعدادات'!$F$9:$F$38,MATCH($D157,'الإعدادات'!$E$9:$E$38,0)),""))</f>
        <v/>
      </c>
      <c r="G157" s="8" t="n"/>
      <c r="H157" s="8" t="n"/>
      <c r="I157" s="14">
        <f>IF($A157="","",COUNTIFS('الجلسات'!$B$3:$B$1502,$A157))</f>
        <v/>
      </c>
      <c r="J157" s="14">
        <f>IF($A157="","",IFERROR($F157-$I157,""))</f>
        <v/>
      </c>
      <c r="K157" s="15">
        <f>IF($A157="","",IFERROR(ROUND($G157*$I157/$F157,2),0))</f>
        <v/>
      </c>
      <c r="L157" s="15">
        <f>IF($A157="","",$H157-$K157)</f>
        <v/>
      </c>
      <c r="M157" s="16">
        <f>IF($A157="","",IF($I157=0,"",SUMIFS('الجلسات'!$A$3:$A$1502,'الجلسات'!$B$3:$B$1502,$A157,'الجلسات'!$F$3:$F$1502,$I157)))</f>
        <v/>
      </c>
      <c r="N157" s="14">
        <f>IF($A157="","",'الإعدادات'!$B$6-IF($M157="",$E157,$M157))</f>
        <v/>
      </c>
      <c r="O157" s="4" t="n"/>
      <c r="P157" s="5" t="n"/>
      <c r="Q157" s="9">
        <f>IF($A157="","",IF($O157="ملغاة","ملغاة",IF(AND($O157="مجمدة",$P157&gt;'الإعدادات'!$B$6),"مجمدة",IF($J157&lt;=0,"مكتملة",IF($N157&gt;IFERROR(INDEX('الإعدادات'!$H$9:$H$38,MATCH($D157,'الإعدادات'!$E$9:$E$38,0)),21),"متوقفة","نشطة")))))</f>
        <v/>
      </c>
      <c r="R157" s="9">
        <f>IF($Q157="متوقفة",$L157+ROW()/1000000,"")</f>
        <v/>
      </c>
    </row>
    <row r="158">
      <c r="A158" s="4" t="n"/>
      <c r="B158" s="4" t="n"/>
      <c r="C158" s="4" t="n"/>
      <c r="D158" s="4" t="n"/>
      <c r="E158" s="5" t="n"/>
      <c r="F158" s="14">
        <f>IF($A158="","",IFERROR(INDEX('الإعدادات'!$F$9:$F$38,MATCH($D158,'الإعدادات'!$E$9:$E$38,0)),""))</f>
        <v/>
      </c>
      <c r="G158" s="8" t="n"/>
      <c r="H158" s="8" t="n"/>
      <c r="I158" s="14">
        <f>IF($A158="","",COUNTIFS('الجلسات'!$B$3:$B$1502,$A158))</f>
        <v/>
      </c>
      <c r="J158" s="14">
        <f>IF($A158="","",IFERROR($F158-$I158,""))</f>
        <v/>
      </c>
      <c r="K158" s="15">
        <f>IF($A158="","",IFERROR(ROUND($G158*$I158/$F158,2),0))</f>
        <v/>
      </c>
      <c r="L158" s="15">
        <f>IF($A158="","",$H158-$K158)</f>
        <v/>
      </c>
      <c r="M158" s="16">
        <f>IF($A158="","",IF($I158=0,"",SUMIFS('الجلسات'!$A$3:$A$1502,'الجلسات'!$B$3:$B$1502,$A158,'الجلسات'!$F$3:$F$1502,$I158)))</f>
        <v/>
      </c>
      <c r="N158" s="14">
        <f>IF($A158="","",'الإعدادات'!$B$6-IF($M158="",$E158,$M158))</f>
        <v/>
      </c>
      <c r="O158" s="4" t="n"/>
      <c r="P158" s="5" t="n"/>
      <c r="Q158" s="9">
        <f>IF($A158="","",IF($O158="ملغاة","ملغاة",IF(AND($O158="مجمدة",$P158&gt;'الإعدادات'!$B$6),"مجمدة",IF($J158&lt;=0,"مكتملة",IF($N158&gt;IFERROR(INDEX('الإعدادات'!$H$9:$H$38,MATCH($D158,'الإعدادات'!$E$9:$E$38,0)),21),"متوقفة","نشطة")))))</f>
        <v/>
      </c>
      <c r="R158" s="9">
        <f>IF($Q158="متوقفة",$L158+ROW()/1000000,"")</f>
        <v/>
      </c>
    </row>
    <row r="159">
      <c r="A159" s="4" t="n"/>
      <c r="B159" s="4" t="n"/>
      <c r="C159" s="4" t="n"/>
      <c r="D159" s="4" t="n"/>
      <c r="E159" s="5" t="n"/>
      <c r="F159" s="14">
        <f>IF($A159="","",IFERROR(INDEX('الإعدادات'!$F$9:$F$38,MATCH($D159,'الإعدادات'!$E$9:$E$38,0)),""))</f>
        <v/>
      </c>
      <c r="G159" s="8" t="n"/>
      <c r="H159" s="8" t="n"/>
      <c r="I159" s="14">
        <f>IF($A159="","",COUNTIFS('الجلسات'!$B$3:$B$1502,$A159))</f>
        <v/>
      </c>
      <c r="J159" s="14">
        <f>IF($A159="","",IFERROR($F159-$I159,""))</f>
        <v/>
      </c>
      <c r="K159" s="15">
        <f>IF($A159="","",IFERROR(ROUND($G159*$I159/$F159,2),0))</f>
        <v/>
      </c>
      <c r="L159" s="15">
        <f>IF($A159="","",$H159-$K159)</f>
        <v/>
      </c>
      <c r="M159" s="16">
        <f>IF($A159="","",IF($I159=0,"",SUMIFS('الجلسات'!$A$3:$A$1502,'الجلسات'!$B$3:$B$1502,$A159,'الجلسات'!$F$3:$F$1502,$I159)))</f>
        <v/>
      </c>
      <c r="N159" s="14">
        <f>IF($A159="","",'الإعدادات'!$B$6-IF($M159="",$E159,$M159))</f>
        <v/>
      </c>
      <c r="O159" s="4" t="n"/>
      <c r="P159" s="5" t="n"/>
      <c r="Q159" s="9">
        <f>IF($A159="","",IF($O159="ملغاة","ملغاة",IF(AND($O159="مجمدة",$P159&gt;'الإعدادات'!$B$6),"مجمدة",IF($J159&lt;=0,"مكتملة",IF($N159&gt;IFERROR(INDEX('الإعدادات'!$H$9:$H$38,MATCH($D159,'الإعدادات'!$E$9:$E$38,0)),21),"متوقفة","نشطة")))))</f>
        <v/>
      </c>
      <c r="R159" s="9">
        <f>IF($Q159="متوقفة",$L159+ROW()/1000000,"")</f>
        <v/>
      </c>
    </row>
    <row r="160">
      <c r="A160" s="4" t="n"/>
      <c r="B160" s="4" t="n"/>
      <c r="C160" s="4" t="n"/>
      <c r="D160" s="4" t="n"/>
      <c r="E160" s="5" t="n"/>
      <c r="F160" s="14">
        <f>IF($A160="","",IFERROR(INDEX('الإعدادات'!$F$9:$F$38,MATCH($D160,'الإعدادات'!$E$9:$E$38,0)),""))</f>
        <v/>
      </c>
      <c r="G160" s="8" t="n"/>
      <c r="H160" s="8" t="n"/>
      <c r="I160" s="14">
        <f>IF($A160="","",COUNTIFS('الجلسات'!$B$3:$B$1502,$A160))</f>
        <v/>
      </c>
      <c r="J160" s="14">
        <f>IF($A160="","",IFERROR($F160-$I160,""))</f>
        <v/>
      </c>
      <c r="K160" s="15">
        <f>IF($A160="","",IFERROR(ROUND($G160*$I160/$F160,2),0))</f>
        <v/>
      </c>
      <c r="L160" s="15">
        <f>IF($A160="","",$H160-$K160)</f>
        <v/>
      </c>
      <c r="M160" s="16">
        <f>IF($A160="","",IF($I160=0,"",SUMIFS('الجلسات'!$A$3:$A$1502,'الجلسات'!$B$3:$B$1502,$A160,'الجلسات'!$F$3:$F$1502,$I160)))</f>
        <v/>
      </c>
      <c r="N160" s="14">
        <f>IF($A160="","",'الإعدادات'!$B$6-IF($M160="",$E160,$M160))</f>
        <v/>
      </c>
      <c r="O160" s="4" t="n"/>
      <c r="P160" s="5" t="n"/>
      <c r="Q160" s="9">
        <f>IF($A160="","",IF($O160="ملغاة","ملغاة",IF(AND($O160="مجمدة",$P160&gt;'الإعدادات'!$B$6),"مجمدة",IF($J160&lt;=0,"مكتملة",IF($N160&gt;IFERROR(INDEX('الإعدادات'!$H$9:$H$38,MATCH($D160,'الإعدادات'!$E$9:$E$38,0)),21),"متوقفة","نشطة")))))</f>
        <v/>
      </c>
      <c r="R160" s="9">
        <f>IF($Q160="متوقفة",$L160+ROW()/1000000,"")</f>
        <v/>
      </c>
    </row>
    <row r="161">
      <c r="A161" s="4" t="n"/>
      <c r="B161" s="4" t="n"/>
      <c r="C161" s="4" t="n"/>
      <c r="D161" s="4" t="n"/>
      <c r="E161" s="5" t="n"/>
      <c r="F161" s="14">
        <f>IF($A161="","",IFERROR(INDEX('الإعدادات'!$F$9:$F$38,MATCH($D161,'الإعدادات'!$E$9:$E$38,0)),""))</f>
        <v/>
      </c>
      <c r="G161" s="8" t="n"/>
      <c r="H161" s="8" t="n"/>
      <c r="I161" s="14">
        <f>IF($A161="","",COUNTIFS('الجلسات'!$B$3:$B$1502,$A161))</f>
        <v/>
      </c>
      <c r="J161" s="14">
        <f>IF($A161="","",IFERROR($F161-$I161,""))</f>
        <v/>
      </c>
      <c r="K161" s="15">
        <f>IF($A161="","",IFERROR(ROUND($G161*$I161/$F161,2),0))</f>
        <v/>
      </c>
      <c r="L161" s="15">
        <f>IF($A161="","",$H161-$K161)</f>
        <v/>
      </c>
      <c r="M161" s="16">
        <f>IF($A161="","",IF($I161=0,"",SUMIFS('الجلسات'!$A$3:$A$1502,'الجلسات'!$B$3:$B$1502,$A161,'الجلسات'!$F$3:$F$1502,$I161)))</f>
        <v/>
      </c>
      <c r="N161" s="14">
        <f>IF($A161="","",'الإعدادات'!$B$6-IF($M161="",$E161,$M161))</f>
        <v/>
      </c>
      <c r="O161" s="4" t="n"/>
      <c r="P161" s="5" t="n"/>
      <c r="Q161" s="9">
        <f>IF($A161="","",IF($O161="ملغاة","ملغاة",IF(AND($O161="مجمدة",$P161&gt;'الإعدادات'!$B$6),"مجمدة",IF($J161&lt;=0,"مكتملة",IF($N161&gt;IFERROR(INDEX('الإعدادات'!$H$9:$H$38,MATCH($D161,'الإعدادات'!$E$9:$E$38,0)),21),"متوقفة","نشطة")))))</f>
        <v/>
      </c>
      <c r="R161" s="9">
        <f>IF($Q161="متوقفة",$L161+ROW()/1000000,"")</f>
        <v/>
      </c>
    </row>
    <row r="162">
      <c r="A162" s="4" t="n"/>
      <c r="B162" s="4" t="n"/>
      <c r="C162" s="4" t="n"/>
      <c r="D162" s="4" t="n"/>
      <c r="E162" s="5" t="n"/>
      <c r="F162" s="14">
        <f>IF($A162="","",IFERROR(INDEX('الإعدادات'!$F$9:$F$38,MATCH($D162,'الإعدادات'!$E$9:$E$38,0)),""))</f>
        <v/>
      </c>
      <c r="G162" s="8" t="n"/>
      <c r="H162" s="8" t="n"/>
      <c r="I162" s="14">
        <f>IF($A162="","",COUNTIFS('الجلسات'!$B$3:$B$1502,$A162))</f>
        <v/>
      </c>
      <c r="J162" s="14">
        <f>IF($A162="","",IFERROR($F162-$I162,""))</f>
        <v/>
      </c>
      <c r="K162" s="15">
        <f>IF($A162="","",IFERROR(ROUND($G162*$I162/$F162,2),0))</f>
        <v/>
      </c>
      <c r="L162" s="15">
        <f>IF($A162="","",$H162-$K162)</f>
        <v/>
      </c>
      <c r="M162" s="16">
        <f>IF($A162="","",IF($I162=0,"",SUMIFS('الجلسات'!$A$3:$A$1502,'الجلسات'!$B$3:$B$1502,$A162,'الجلسات'!$F$3:$F$1502,$I162)))</f>
        <v/>
      </c>
      <c r="N162" s="14">
        <f>IF($A162="","",'الإعدادات'!$B$6-IF($M162="",$E162,$M162))</f>
        <v/>
      </c>
      <c r="O162" s="4" t="n"/>
      <c r="P162" s="5" t="n"/>
      <c r="Q162" s="9">
        <f>IF($A162="","",IF($O162="ملغاة","ملغاة",IF(AND($O162="مجمدة",$P162&gt;'الإعدادات'!$B$6),"مجمدة",IF($J162&lt;=0,"مكتملة",IF($N162&gt;IFERROR(INDEX('الإعدادات'!$H$9:$H$38,MATCH($D162,'الإعدادات'!$E$9:$E$38,0)),21),"متوقفة","نشطة")))))</f>
        <v/>
      </c>
      <c r="R162" s="9">
        <f>IF($Q162="متوقفة",$L162+ROW()/1000000,"")</f>
        <v/>
      </c>
    </row>
    <row r="163">
      <c r="A163" s="4" t="n"/>
      <c r="B163" s="4" t="n"/>
      <c r="C163" s="4" t="n"/>
      <c r="D163" s="4" t="n"/>
      <c r="E163" s="5" t="n"/>
      <c r="F163" s="14">
        <f>IF($A163="","",IFERROR(INDEX('الإعدادات'!$F$9:$F$38,MATCH($D163,'الإعدادات'!$E$9:$E$38,0)),""))</f>
        <v/>
      </c>
      <c r="G163" s="8" t="n"/>
      <c r="H163" s="8" t="n"/>
      <c r="I163" s="14">
        <f>IF($A163="","",COUNTIFS('الجلسات'!$B$3:$B$1502,$A163))</f>
        <v/>
      </c>
      <c r="J163" s="14">
        <f>IF($A163="","",IFERROR($F163-$I163,""))</f>
        <v/>
      </c>
      <c r="K163" s="15">
        <f>IF($A163="","",IFERROR(ROUND($G163*$I163/$F163,2),0))</f>
        <v/>
      </c>
      <c r="L163" s="15">
        <f>IF($A163="","",$H163-$K163)</f>
        <v/>
      </c>
      <c r="M163" s="16">
        <f>IF($A163="","",IF($I163=0,"",SUMIFS('الجلسات'!$A$3:$A$1502,'الجلسات'!$B$3:$B$1502,$A163,'الجلسات'!$F$3:$F$1502,$I163)))</f>
        <v/>
      </c>
      <c r="N163" s="14">
        <f>IF($A163="","",'الإعدادات'!$B$6-IF($M163="",$E163,$M163))</f>
        <v/>
      </c>
      <c r="O163" s="4" t="n"/>
      <c r="P163" s="5" t="n"/>
      <c r="Q163" s="9">
        <f>IF($A163="","",IF($O163="ملغاة","ملغاة",IF(AND($O163="مجمدة",$P163&gt;'الإعدادات'!$B$6),"مجمدة",IF($J163&lt;=0,"مكتملة",IF($N163&gt;IFERROR(INDEX('الإعدادات'!$H$9:$H$38,MATCH($D163,'الإعدادات'!$E$9:$E$38,0)),21),"متوقفة","نشطة")))))</f>
        <v/>
      </c>
      <c r="R163" s="9">
        <f>IF($Q163="متوقفة",$L163+ROW()/1000000,"")</f>
        <v/>
      </c>
    </row>
    <row r="164">
      <c r="A164" s="4" t="n"/>
      <c r="B164" s="4" t="n"/>
      <c r="C164" s="4" t="n"/>
      <c r="D164" s="4" t="n"/>
      <c r="E164" s="5" t="n"/>
      <c r="F164" s="14">
        <f>IF($A164="","",IFERROR(INDEX('الإعدادات'!$F$9:$F$38,MATCH($D164,'الإعدادات'!$E$9:$E$38,0)),""))</f>
        <v/>
      </c>
      <c r="G164" s="8" t="n"/>
      <c r="H164" s="8" t="n"/>
      <c r="I164" s="14">
        <f>IF($A164="","",COUNTIFS('الجلسات'!$B$3:$B$1502,$A164))</f>
        <v/>
      </c>
      <c r="J164" s="14">
        <f>IF($A164="","",IFERROR($F164-$I164,""))</f>
        <v/>
      </c>
      <c r="K164" s="15">
        <f>IF($A164="","",IFERROR(ROUND($G164*$I164/$F164,2),0))</f>
        <v/>
      </c>
      <c r="L164" s="15">
        <f>IF($A164="","",$H164-$K164)</f>
        <v/>
      </c>
      <c r="M164" s="16">
        <f>IF($A164="","",IF($I164=0,"",SUMIFS('الجلسات'!$A$3:$A$1502,'الجلسات'!$B$3:$B$1502,$A164,'الجلسات'!$F$3:$F$1502,$I164)))</f>
        <v/>
      </c>
      <c r="N164" s="14">
        <f>IF($A164="","",'الإعدادات'!$B$6-IF($M164="",$E164,$M164))</f>
        <v/>
      </c>
      <c r="O164" s="4" t="n"/>
      <c r="P164" s="5" t="n"/>
      <c r="Q164" s="9">
        <f>IF($A164="","",IF($O164="ملغاة","ملغاة",IF(AND($O164="مجمدة",$P164&gt;'الإعدادات'!$B$6),"مجمدة",IF($J164&lt;=0,"مكتملة",IF($N164&gt;IFERROR(INDEX('الإعدادات'!$H$9:$H$38,MATCH($D164,'الإعدادات'!$E$9:$E$38,0)),21),"متوقفة","نشطة")))))</f>
        <v/>
      </c>
      <c r="R164" s="9">
        <f>IF($Q164="متوقفة",$L164+ROW()/1000000,"")</f>
        <v/>
      </c>
    </row>
    <row r="165">
      <c r="A165" s="4" t="n"/>
      <c r="B165" s="4" t="n"/>
      <c r="C165" s="4" t="n"/>
      <c r="D165" s="4" t="n"/>
      <c r="E165" s="5" t="n"/>
      <c r="F165" s="14">
        <f>IF($A165="","",IFERROR(INDEX('الإعدادات'!$F$9:$F$38,MATCH($D165,'الإعدادات'!$E$9:$E$38,0)),""))</f>
        <v/>
      </c>
      <c r="G165" s="8" t="n"/>
      <c r="H165" s="8" t="n"/>
      <c r="I165" s="14">
        <f>IF($A165="","",COUNTIFS('الجلسات'!$B$3:$B$1502,$A165))</f>
        <v/>
      </c>
      <c r="J165" s="14">
        <f>IF($A165="","",IFERROR($F165-$I165,""))</f>
        <v/>
      </c>
      <c r="K165" s="15">
        <f>IF($A165="","",IFERROR(ROUND($G165*$I165/$F165,2),0))</f>
        <v/>
      </c>
      <c r="L165" s="15">
        <f>IF($A165="","",$H165-$K165)</f>
        <v/>
      </c>
      <c r="M165" s="16">
        <f>IF($A165="","",IF($I165=0,"",SUMIFS('الجلسات'!$A$3:$A$1502,'الجلسات'!$B$3:$B$1502,$A165,'الجلسات'!$F$3:$F$1502,$I165)))</f>
        <v/>
      </c>
      <c r="N165" s="14">
        <f>IF($A165="","",'الإعدادات'!$B$6-IF($M165="",$E165,$M165))</f>
        <v/>
      </c>
      <c r="O165" s="4" t="n"/>
      <c r="P165" s="5" t="n"/>
      <c r="Q165" s="9">
        <f>IF($A165="","",IF($O165="ملغاة","ملغاة",IF(AND($O165="مجمدة",$P165&gt;'الإعدادات'!$B$6),"مجمدة",IF($J165&lt;=0,"مكتملة",IF($N165&gt;IFERROR(INDEX('الإعدادات'!$H$9:$H$38,MATCH($D165,'الإعدادات'!$E$9:$E$38,0)),21),"متوقفة","نشطة")))))</f>
        <v/>
      </c>
      <c r="R165" s="9">
        <f>IF($Q165="متوقفة",$L165+ROW()/1000000,"")</f>
        <v/>
      </c>
    </row>
    <row r="166">
      <c r="A166" s="4" t="n"/>
      <c r="B166" s="4" t="n"/>
      <c r="C166" s="4" t="n"/>
      <c r="D166" s="4" t="n"/>
      <c r="E166" s="5" t="n"/>
      <c r="F166" s="14">
        <f>IF($A166="","",IFERROR(INDEX('الإعدادات'!$F$9:$F$38,MATCH($D166,'الإعدادات'!$E$9:$E$38,0)),""))</f>
        <v/>
      </c>
      <c r="G166" s="8" t="n"/>
      <c r="H166" s="8" t="n"/>
      <c r="I166" s="14">
        <f>IF($A166="","",COUNTIFS('الجلسات'!$B$3:$B$1502,$A166))</f>
        <v/>
      </c>
      <c r="J166" s="14">
        <f>IF($A166="","",IFERROR($F166-$I166,""))</f>
        <v/>
      </c>
      <c r="K166" s="15">
        <f>IF($A166="","",IFERROR(ROUND($G166*$I166/$F166,2),0))</f>
        <v/>
      </c>
      <c r="L166" s="15">
        <f>IF($A166="","",$H166-$K166)</f>
        <v/>
      </c>
      <c r="M166" s="16">
        <f>IF($A166="","",IF($I166=0,"",SUMIFS('الجلسات'!$A$3:$A$1502,'الجلسات'!$B$3:$B$1502,$A166,'الجلسات'!$F$3:$F$1502,$I166)))</f>
        <v/>
      </c>
      <c r="N166" s="14">
        <f>IF($A166="","",'الإعدادات'!$B$6-IF($M166="",$E166,$M166))</f>
        <v/>
      </c>
      <c r="O166" s="4" t="n"/>
      <c r="P166" s="5" t="n"/>
      <c r="Q166" s="9">
        <f>IF($A166="","",IF($O166="ملغاة","ملغاة",IF(AND($O166="مجمدة",$P166&gt;'الإعدادات'!$B$6),"مجمدة",IF($J166&lt;=0,"مكتملة",IF($N166&gt;IFERROR(INDEX('الإعدادات'!$H$9:$H$38,MATCH($D166,'الإعدادات'!$E$9:$E$38,0)),21),"متوقفة","نشطة")))))</f>
        <v/>
      </c>
      <c r="R166" s="9">
        <f>IF($Q166="متوقفة",$L166+ROW()/1000000,"")</f>
        <v/>
      </c>
    </row>
    <row r="167">
      <c r="A167" s="4" t="n"/>
      <c r="B167" s="4" t="n"/>
      <c r="C167" s="4" t="n"/>
      <c r="D167" s="4" t="n"/>
      <c r="E167" s="5" t="n"/>
      <c r="F167" s="14">
        <f>IF($A167="","",IFERROR(INDEX('الإعدادات'!$F$9:$F$38,MATCH($D167,'الإعدادات'!$E$9:$E$38,0)),""))</f>
        <v/>
      </c>
      <c r="G167" s="8" t="n"/>
      <c r="H167" s="8" t="n"/>
      <c r="I167" s="14">
        <f>IF($A167="","",COUNTIFS('الجلسات'!$B$3:$B$1502,$A167))</f>
        <v/>
      </c>
      <c r="J167" s="14">
        <f>IF($A167="","",IFERROR($F167-$I167,""))</f>
        <v/>
      </c>
      <c r="K167" s="15">
        <f>IF($A167="","",IFERROR(ROUND($G167*$I167/$F167,2),0))</f>
        <v/>
      </c>
      <c r="L167" s="15">
        <f>IF($A167="","",$H167-$K167)</f>
        <v/>
      </c>
      <c r="M167" s="16">
        <f>IF($A167="","",IF($I167=0,"",SUMIFS('الجلسات'!$A$3:$A$1502,'الجلسات'!$B$3:$B$1502,$A167,'الجلسات'!$F$3:$F$1502,$I167)))</f>
        <v/>
      </c>
      <c r="N167" s="14">
        <f>IF($A167="","",'الإعدادات'!$B$6-IF($M167="",$E167,$M167))</f>
        <v/>
      </c>
      <c r="O167" s="4" t="n"/>
      <c r="P167" s="5" t="n"/>
      <c r="Q167" s="9">
        <f>IF($A167="","",IF($O167="ملغاة","ملغاة",IF(AND($O167="مجمدة",$P167&gt;'الإعدادات'!$B$6),"مجمدة",IF($J167&lt;=0,"مكتملة",IF($N167&gt;IFERROR(INDEX('الإعدادات'!$H$9:$H$38,MATCH($D167,'الإعدادات'!$E$9:$E$38,0)),21),"متوقفة","نشطة")))))</f>
        <v/>
      </c>
      <c r="R167" s="9">
        <f>IF($Q167="متوقفة",$L167+ROW()/1000000,"")</f>
        <v/>
      </c>
    </row>
    <row r="168">
      <c r="A168" s="4" t="n"/>
      <c r="B168" s="4" t="n"/>
      <c r="C168" s="4" t="n"/>
      <c r="D168" s="4" t="n"/>
      <c r="E168" s="5" t="n"/>
      <c r="F168" s="14">
        <f>IF($A168="","",IFERROR(INDEX('الإعدادات'!$F$9:$F$38,MATCH($D168,'الإعدادات'!$E$9:$E$38,0)),""))</f>
        <v/>
      </c>
      <c r="G168" s="8" t="n"/>
      <c r="H168" s="8" t="n"/>
      <c r="I168" s="14">
        <f>IF($A168="","",COUNTIFS('الجلسات'!$B$3:$B$1502,$A168))</f>
        <v/>
      </c>
      <c r="J168" s="14">
        <f>IF($A168="","",IFERROR($F168-$I168,""))</f>
        <v/>
      </c>
      <c r="K168" s="15">
        <f>IF($A168="","",IFERROR(ROUND($G168*$I168/$F168,2),0))</f>
        <v/>
      </c>
      <c r="L168" s="15">
        <f>IF($A168="","",$H168-$K168)</f>
        <v/>
      </c>
      <c r="M168" s="16">
        <f>IF($A168="","",IF($I168=0,"",SUMIFS('الجلسات'!$A$3:$A$1502,'الجلسات'!$B$3:$B$1502,$A168,'الجلسات'!$F$3:$F$1502,$I168)))</f>
        <v/>
      </c>
      <c r="N168" s="14">
        <f>IF($A168="","",'الإعدادات'!$B$6-IF($M168="",$E168,$M168))</f>
        <v/>
      </c>
      <c r="O168" s="4" t="n"/>
      <c r="P168" s="5" t="n"/>
      <c r="Q168" s="9">
        <f>IF($A168="","",IF($O168="ملغاة","ملغاة",IF(AND($O168="مجمدة",$P168&gt;'الإعدادات'!$B$6),"مجمدة",IF($J168&lt;=0,"مكتملة",IF($N168&gt;IFERROR(INDEX('الإعدادات'!$H$9:$H$38,MATCH($D168,'الإعدادات'!$E$9:$E$38,0)),21),"متوقفة","نشطة")))))</f>
        <v/>
      </c>
      <c r="R168" s="9">
        <f>IF($Q168="متوقفة",$L168+ROW()/1000000,"")</f>
        <v/>
      </c>
    </row>
    <row r="169">
      <c r="A169" s="4" t="n"/>
      <c r="B169" s="4" t="n"/>
      <c r="C169" s="4" t="n"/>
      <c r="D169" s="4" t="n"/>
      <c r="E169" s="5" t="n"/>
      <c r="F169" s="14">
        <f>IF($A169="","",IFERROR(INDEX('الإعدادات'!$F$9:$F$38,MATCH($D169,'الإعدادات'!$E$9:$E$38,0)),""))</f>
        <v/>
      </c>
      <c r="G169" s="8" t="n"/>
      <c r="H169" s="8" t="n"/>
      <c r="I169" s="14">
        <f>IF($A169="","",COUNTIFS('الجلسات'!$B$3:$B$1502,$A169))</f>
        <v/>
      </c>
      <c r="J169" s="14">
        <f>IF($A169="","",IFERROR($F169-$I169,""))</f>
        <v/>
      </c>
      <c r="K169" s="15">
        <f>IF($A169="","",IFERROR(ROUND($G169*$I169/$F169,2),0))</f>
        <v/>
      </c>
      <c r="L169" s="15">
        <f>IF($A169="","",$H169-$K169)</f>
        <v/>
      </c>
      <c r="M169" s="16">
        <f>IF($A169="","",IF($I169=0,"",SUMIFS('الجلسات'!$A$3:$A$1502,'الجلسات'!$B$3:$B$1502,$A169,'الجلسات'!$F$3:$F$1502,$I169)))</f>
        <v/>
      </c>
      <c r="N169" s="14">
        <f>IF($A169="","",'الإعدادات'!$B$6-IF($M169="",$E169,$M169))</f>
        <v/>
      </c>
      <c r="O169" s="4" t="n"/>
      <c r="P169" s="5" t="n"/>
      <c r="Q169" s="9">
        <f>IF($A169="","",IF($O169="ملغاة","ملغاة",IF(AND($O169="مجمدة",$P169&gt;'الإعدادات'!$B$6),"مجمدة",IF($J169&lt;=0,"مكتملة",IF($N169&gt;IFERROR(INDEX('الإعدادات'!$H$9:$H$38,MATCH($D169,'الإعدادات'!$E$9:$E$38,0)),21),"متوقفة","نشطة")))))</f>
        <v/>
      </c>
      <c r="R169" s="9">
        <f>IF($Q169="متوقفة",$L169+ROW()/1000000,"")</f>
        <v/>
      </c>
    </row>
    <row r="170">
      <c r="A170" s="4" t="n"/>
      <c r="B170" s="4" t="n"/>
      <c r="C170" s="4" t="n"/>
      <c r="D170" s="4" t="n"/>
      <c r="E170" s="5" t="n"/>
      <c r="F170" s="14">
        <f>IF($A170="","",IFERROR(INDEX('الإعدادات'!$F$9:$F$38,MATCH($D170,'الإعدادات'!$E$9:$E$38,0)),""))</f>
        <v/>
      </c>
      <c r="G170" s="8" t="n"/>
      <c r="H170" s="8" t="n"/>
      <c r="I170" s="14">
        <f>IF($A170="","",COUNTIFS('الجلسات'!$B$3:$B$1502,$A170))</f>
        <v/>
      </c>
      <c r="J170" s="14">
        <f>IF($A170="","",IFERROR($F170-$I170,""))</f>
        <v/>
      </c>
      <c r="K170" s="15">
        <f>IF($A170="","",IFERROR(ROUND($G170*$I170/$F170,2),0))</f>
        <v/>
      </c>
      <c r="L170" s="15">
        <f>IF($A170="","",$H170-$K170)</f>
        <v/>
      </c>
      <c r="M170" s="16">
        <f>IF($A170="","",IF($I170=0,"",SUMIFS('الجلسات'!$A$3:$A$1502,'الجلسات'!$B$3:$B$1502,$A170,'الجلسات'!$F$3:$F$1502,$I170)))</f>
        <v/>
      </c>
      <c r="N170" s="14">
        <f>IF($A170="","",'الإعدادات'!$B$6-IF($M170="",$E170,$M170))</f>
        <v/>
      </c>
      <c r="O170" s="4" t="n"/>
      <c r="P170" s="5" t="n"/>
      <c r="Q170" s="9">
        <f>IF($A170="","",IF($O170="ملغاة","ملغاة",IF(AND($O170="مجمدة",$P170&gt;'الإعدادات'!$B$6),"مجمدة",IF($J170&lt;=0,"مكتملة",IF($N170&gt;IFERROR(INDEX('الإعدادات'!$H$9:$H$38,MATCH($D170,'الإعدادات'!$E$9:$E$38,0)),21),"متوقفة","نشطة")))))</f>
        <v/>
      </c>
      <c r="R170" s="9">
        <f>IF($Q170="متوقفة",$L170+ROW()/1000000,"")</f>
        <v/>
      </c>
    </row>
    <row r="171">
      <c r="A171" s="4" t="n"/>
      <c r="B171" s="4" t="n"/>
      <c r="C171" s="4" t="n"/>
      <c r="D171" s="4" t="n"/>
      <c r="E171" s="5" t="n"/>
      <c r="F171" s="14">
        <f>IF($A171="","",IFERROR(INDEX('الإعدادات'!$F$9:$F$38,MATCH($D171,'الإعدادات'!$E$9:$E$38,0)),""))</f>
        <v/>
      </c>
      <c r="G171" s="8" t="n"/>
      <c r="H171" s="8" t="n"/>
      <c r="I171" s="14">
        <f>IF($A171="","",COUNTIFS('الجلسات'!$B$3:$B$1502,$A171))</f>
        <v/>
      </c>
      <c r="J171" s="14">
        <f>IF($A171="","",IFERROR($F171-$I171,""))</f>
        <v/>
      </c>
      <c r="K171" s="15">
        <f>IF($A171="","",IFERROR(ROUND($G171*$I171/$F171,2),0))</f>
        <v/>
      </c>
      <c r="L171" s="15">
        <f>IF($A171="","",$H171-$K171)</f>
        <v/>
      </c>
      <c r="M171" s="16">
        <f>IF($A171="","",IF($I171=0,"",SUMIFS('الجلسات'!$A$3:$A$1502,'الجلسات'!$B$3:$B$1502,$A171,'الجلسات'!$F$3:$F$1502,$I171)))</f>
        <v/>
      </c>
      <c r="N171" s="14">
        <f>IF($A171="","",'الإعدادات'!$B$6-IF($M171="",$E171,$M171))</f>
        <v/>
      </c>
      <c r="O171" s="4" t="n"/>
      <c r="P171" s="5" t="n"/>
      <c r="Q171" s="9">
        <f>IF($A171="","",IF($O171="ملغاة","ملغاة",IF(AND($O171="مجمدة",$P171&gt;'الإعدادات'!$B$6),"مجمدة",IF($J171&lt;=0,"مكتملة",IF($N171&gt;IFERROR(INDEX('الإعدادات'!$H$9:$H$38,MATCH($D171,'الإعدادات'!$E$9:$E$38,0)),21),"متوقفة","نشطة")))))</f>
        <v/>
      </c>
      <c r="R171" s="9">
        <f>IF($Q171="متوقفة",$L171+ROW()/1000000,"")</f>
        <v/>
      </c>
    </row>
    <row r="172">
      <c r="A172" s="4" t="n"/>
      <c r="B172" s="4" t="n"/>
      <c r="C172" s="4" t="n"/>
      <c r="D172" s="4" t="n"/>
      <c r="E172" s="5" t="n"/>
      <c r="F172" s="14">
        <f>IF($A172="","",IFERROR(INDEX('الإعدادات'!$F$9:$F$38,MATCH($D172,'الإعدادات'!$E$9:$E$38,0)),""))</f>
        <v/>
      </c>
      <c r="G172" s="8" t="n"/>
      <c r="H172" s="8" t="n"/>
      <c r="I172" s="14">
        <f>IF($A172="","",COUNTIFS('الجلسات'!$B$3:$B$1502,$A172))</f>
        <v/>
      </c>
      <c r="J172" s="14">
        <f>IF($A172="","",IFERROR($F172-$I172,""))</f>
        <v/>
      </c>
      <c r="K172" s="15">
        <f>IF($A172="","",IFERROR(ROUND($G172*$I172/$F172,2),0))</f>
        <v/>
      </c>
      <c r="L172" s="15">
        <f>IF($A172="","",$H172-$K172)</f>
        <v/>
      </c>
      <c r="M172" s="16">
        <f>IF($A172="","",IF($I172=0,"",SUMIFS('الجلسات'!$A$3:$A$1502,'الجلسات'!$B$3:$B$1502,$A172,'الجلسات'!$F$3:$F$1502,$I172)))</f>
        <v/>
      </c>
      <c r="N172" s="14">
        <f>IF($A172="","",'الإعدادات'!$B$6-IF($M172="",$E172,$M172))</f>
        <v/>
      </c>
      <c r="O172" s="4" t="n"/>
      <c r="P172" s="5" t="n"/>
      <c r="Q172" s="9">
        <f>IF($A172="","",IF($O172="ملغاة","ملغاة",IF(AND($O172="مجمدة",$P172&gt;'الإعدادات'!$B$6),"مجمدة",IF($J172&lt;=0,"مكتملة",IF($N172&gt;IFERROR(INDEX('الإعدادات'!$H$9:$H$38,MATCH($D172,'الإعدادات'!$E$9:$E$38,0)),21),"متوقفة","نشطة")))))</f>
        <v/>
      </c>
      <c r="R172" s="9">
        <f>IF($Q172="متوقفة",$L172+ROW()/1000000,"")</f>
        <v/>
      </c>
    </row>
    <row r="173">
      <c r="A173" s="4" t="n"/>
      <c r="B173" s="4" t="n"/>
      <c r="C173" s="4" t="n"/>
      <c r="D173" s="4" t="n"/>
      <c r="E173" s="5" t="n"/>
      <c r="F173" s="14">
        <f>IF($A173="","",IFERROR(INDEX('الإعدادات'!$F$9:$F$38,MATCH($D173,'الإعدادات'!$E$9:$E$38,0)),""))</f>
        <v/>
      </c>
      <c r="G173" s="8" t="n"/>
      <c r="H173" s="8" t="n"/>
      <c r="I173" s="14">
        <f>IF($A173="","",COUNTIFS('الجلسات'!$B$3:$B$1502,$A173))</f>
        <v/>
      </c>
      <c r="J173" s="14">
        <f>IF($A173="","",IFERROR($F173-$I173,""))</f>
        <v/>
      </c>
      <c r="K173" s="15">
        <f>IF($A173="","",IFERROR(ROUND($G173*$I173/$F173,2),0))</f>
        <v/>
      </c>
      <c r="L173" s="15">
        <f>IF($A173="","",$H173-$K173)</f>
        <v/>
      </c>
      <c r="M173" s="16">
        <f>IF($A173="","",IF($I173=0,"",SUMIFS('الجلسات'!$A$3:$A$1502,'الجلسات'!$B$3:$B$1502,$A173,'الجلسات'!$F$3:$F$1502,$I173)))</f>
        <v/>
      </c>
      <c r="N173" s="14">
        <f>IF($A173="","",'الإعدادات'!$B$6-IF($M173="",$E173,$M173))</f>
        <v/>
      </c>
      <c r="O173" s="4" t="n"/>
      <c r="P173" s="5" t="n"/>
      <c r="Q173" s="9">
        <f>IF($A173="","",IF($O173="ملغاة","ملغاة",IF(AND($O173="مجمدة",$P173&gt;'الإعدادات'!$B$6),"مجمدة",IF($J173&lt;=0,"مكتملة",IF($N173&gt;IFERROR(INDEX('الإعدادات'!$H$9:$H$38,MATCH($D173,'الإعدادات'!$E$9:$E$38,0)),21),"متوقفة","نشطة")))))</f>
        <v/>
      </c>
      <c r="R173" s="9">
        <f>IF($Q173="متوقفة",$L173+ROW()/1000000,"")</f>
        <v/>
      </c>
    </row>
    <row r="174">
      <c r="A174" s="4" t="n"/>
      <c r="B174" s="4" t="n"/>
      <c r="C174" s="4" t="n"/>
      <c r="D174" s="4" t="n"/>
      <c r="E174" s="5" t="n"/>
      <c r="F174" s="14">
        <f>IF($A174="","",IFERROR(INDEX('الإعدادات'!$F$9:$F$38,MATCH($D174,'الإعدادات'!$E$9:$E$38,0)),""))</f>
        <v/>
      </c>
      <c r="G174" s="8" t="n"/>
      <c r="H174" s="8" t="n"/>
      <c r="I174" s="14">
        <f>IF($A174="","",COUNTIFS('الجلسات'!$B$3:$B$1502,$A174))</f>
        <v/>
      </c>
      <c r="J174" s="14">
        <f>IF($A174="","",IFERROR($F174-$I174,""))</f>
        <v/>
      </c>
      <c r="K174" s="15">
        <f>IF($A174="","",IFERROR(ROUND($G174*$I174/$F174,2),0))</f>
        <v/>
      </c>
      <c r="L174" s="15">
        <f>IF($A174="","",$H174-$K174)</f>
        <v/>
      </c>
      <c r="M174" s="16">
        <f>IF($A174="","",IF($I174=0,"",SUMIFS('الجلسات'!$A$3:$A$1502,'الجلسات'!$B$3:$B$1502,$A174,'الجلسات'!$F$3:$F$1502,$I174)))</f>
        <v/>
      </c>
      <c r="N174" s="14">
        <f>IF($A174="","",'الإعدادات'!$B$6-IF($M174="",$E174,$M174))</f>
        <v/>
      </c>
      <c r="O174" s="4" t="n"/>
      <c r="P174" s="5" t="n"/>
      <c r="Q174" s="9">
        <f>IF($A174="","",IF($O174="ملغاة","ملغاة",IF(AND($O174="مجمدة",$P174&gt;'الإعدادات'!$B$6),"مجمدة",IF($J174&lt;=0,"مكتملة",IF($N174&gt;IFERROR(INDEX('الإعدادات'!$H$9:$H$38,MATCH($D174,'الإعدادات'!$E$9:$E$38,0)),21),"متوقفة","نشطة")))))</f>
        <v/>
      </c>
      <c r="R174" s="9">
        <f>IF($Q174="متوقفة",$L174+ROW()/1000000,"")</f>
        <v/>
      </c>
    </row>
    <row r="175">
      <c r="A175" s="4" t="n"/>
      <c r="B175" s="4" t="n"/>
      <c r="C175" s="4" t="n"/>
      <c r="D175" s="4" t="n"/>
      <c r="E175" s="5" t="n"/>
      <c r="F175" s="14">
        <f>IF($A175="","",IFERROR(INDEX('الإعدادات'!$F$9:$F$38,MATCH($D175,'الإعدادات'!$E$9:$E$38,0)),""))</f>
        <v/>
      </c>
      <c r="G175" s="8" t="n"/>
      <c r="H175" s="8" t="n"/>
      <c r="I175" s="14">
        <f>IF($A175="","",COUNTIFS('الجلسات'!$B$3:$B$1502,$A175))</f>
        <v/>
      </c>
      <c r="J175" s="14">
        <f>IF($A175="","",IFERROR($F175-$I175,""))</f>
        <v/>
      </c>
      <c r="K175" s="15">
        <f>IF($A175="","",IFERROR(ROUND($G175*$I175/$F175,2),0))</f>
        <v/>
      </c>
      <c r="L175" s="15">
        <f>IF($A175="","",$H175-$K175)</f>
        <v/>
      </c>
      <c r="M175" s="16">
        <f>IF($A175="","",IF($I175=0,"",SUMIFS('الجلسات'!$A$3:$A$1502,'الجلسات'!$B$3:$B$1502,$A175,'الجلسات'!$F$3:$F$1502,$I175)))</f>
        <v/>
      </c>
      <c r="N175" s="14">
        <f>IF($A175="","",'الإعدادات'!$B$6-IF($M175="",$E175,$M175))</f>
        <v/>
      </c>
      <c r="O175" s="4" t="n"/>
      <c r="P175" s="5" t="n"/>
      <c r="Q175" s="9">
        <f>IF($A175="","",IF($O175="ملغاة","ملغاة",IF(AND($O175="مجمدة",$P175&gt;'الإعدادات'!$B$6),"مجمدة",IF($J175&lt;=0,"مكتملة",IF($N175&gt;IFERROR(INDEX('الإعدادات'!$H$9:$H$38,MATCH($D175,'الإعدادات'!$E$9:$E$38,0)),21),"متوقفة","نشطة")))))</f>
        <v/>
      </c>
      <c r="R175" s="9">
        <f>IF($Q175="متوقفة",$L175+ROW()/1000000,"")</f>
        <v/>
      </c>
    </row>
    <row r="176">
      <c r="A176" s="4" t="n"/>
      <c r="B176" s="4" t="n"/>
      <c r="C176" s="4" t="n"/>
      <c r="D176" s="4" t="n"/>
      <c r="E176" s="5" t="n"/>
      <c r="F176" s="14">
        <f>IF($A176="","",IFERROR(INDEX('الإعدادات'!$F$9:$F$38,MATCH($D176,'الإعدادات'!$E$9:$E$38,0)),""))</f>
        <v/>
      </c>
      <c r="G176" s="8" t="n"/>
      <c r="H176" s="8" t="n"/>
      <c r="I176" s="14">
        <f>IF($A176="","",COUNTIFS('الجلسات'!$B$3:$B$1502,$A176))</f>
        <v/>
      </c>
      <c r="J176" s="14">
        <f>IF($A176="","",IFERROR($F176-$I176,""))</f>
        <v/>
      </c>
      <c r="K176" s="15">
        <f>IF($A176="","",IFERROR(ROUND($G176*$I176/$F176,2),0))</f>
        <v/>
      </c>
      <c r="L176" s="15">
        <f>IF($A176="","",$H176-$K176)</f>
        <v/>
      </c>
      <c r="M176" s="16">
        <f>IF($A176="","",IF($I176=0,"",SUMIFS('الجلسات'!$A$3:$A$1502,'الجلسات'!$B$3:$B$1502,$A176,'الجلسات'!$F$3:$F$1502,$I176)))</f>
        <v/>
      </c>
      <c r="N176" s="14">
        <f>IF($A176="","",'الإعدادات'!$B$6-IF($M176="",$E176,$M176))</f>
        <v/>
      </c>
      <c r="O176" s="4" t="n"/>
      <c r="P176" s="5" t="n"/>
      <c r="Q176" s="9">
        <f>IF($A176="","",IF($O176="ملغاة","ملغاة",IF(AND($O176="مجمدة",$P176&gt;'الإعدادات'!$B$6),"مجمدة",IF($J176&lt;=0,"مكتملة",IF($N176&gt;IFERROR(INDEX('الإعدادات'!$H$9:$H$38,MATCH($D176,'الإعدادات'!$E$9:$E$38,0)),21),"متوقفة","نشطة")))))</f>
        <v/>
      </c>
      <c r="R176" s="9">
        <f>IF($Q176="متوقفة",$L176+ROW()/1000000,"")</f>
        <v/>
      </c>
    </row>
    <row r="177">
      <c r="A177" s="4" t="n"/>
      <c r="B177" s="4" t="n"/>
      <c r="C177" s="4" t="n"/>
      <c r="D177" s="4" t="n"/>
      <c r="E177" s="5" t="n"/>
      <c r="F177" s="14">
        <f>IF($A177="","",IFERROR(INDEX('الإعدادات'!$F$9:$F$38,MATCH($D177,'الإعدادات'!$E$9:$E$38,0)),""))</f>
        <v/>
      </c>
      <c r="G177" s="8" t="n"/>
      <c r="H177" s="8" t="n"/>
      <c r="I177" s="14">
        <f>IF($A177="","",COUNTIFS('الجلسات'!$B$3:$B$1502,$A177))</f>
        <v/>
      </c>
      <c r="J177" s="14">
        <f>IF($A177="","",IFERROR($F177-$I177,""))</f>
        <v/>
      </c>
      <c r="K177" s="15">
        <f>IF($A177="","",IFERROR(ROUND($G177*$I177/$F177,2),0))</f>
        <v/>
      </c>
      <c r="L177" s="15">
        <f>IF($A177="","",$H177-$K177)</f>
        <v/>
      </c>
      <c r="M177" s="16">
        <f>IF($A177="","",IF($I177=0,"",SUMIFS('الجلسات'!$A$3:$A$1502,'الجلسات'!$B$3:$B$1502,$A177,'الجلسات'!$F$3:$F$1502,$I177)))</f>
        <v/>
      </c>
      <c r="N177" s="14">
        <f>IF($A177="","",'الإعدادات'!$B$6-IF($M177="",$E177,$M177))</f>
        <v/>
      </c>
      <c r="O177" s="4" t="n"/>
      <c r="P177" s="5" t="n"/>
      <c r="Q177" s="9">
        <f>IF($A177="","",IF($O177="ملغاة","ملغاة",IF(AND($O177="مجمدة",$P177&gt;'الإعدادات'!$B$6),"مجمدة",IF($J177&lt;=0,"مكتملة",IF($N177&gt;IFERROR(INDEX('الإعدادات'!$H$9:$H$38,MATCH($D177,'الإعدادات'!$E$9:$E$38,0)),21),"متوقفة","نشطة")))))</f>
        <v/>
      </c>
      <c r="R177" s="9">
        <f>IF($Q177="متوقفة",$L177+ROW()/1000000,"")</f>
        <v/>
      </c>
    </row>
    <row r="178">
      <c r="A178" s="4" t="n"/>
      <c r="B178" s="4" t="n"/>
      <c r="C178" s="4" t="n"/>
      <c r="D178" s="4" t="n"/>
      <c r="E178" s="5" t="n"/>
      <c r="F178" s="14">
        <f>IF($A178="","",IFERROR(INDEX('الإعدادات'!$F$9:$F$38,MATCH($D178,'الإعدادات'!$E$9:$E$38,0)),""))</f>
        <v/>
      </c>
      <c r="G178" s="8" t="n"/>
      <c r="H178" s="8" t="n"/>
      <c r="I178" s="14">
        <f>IF($A178="","",COUNTIFS('الجلسات'!$B$3:$B$1502,$A178))</f>
        <v/>
      </c>
      <c r="J178" s="14">
        <f>IF($A178="","",IFERROR($F178-$I178,""))</f>
        <v/>
      </c>
      <c r="K178" s="15">
        <f>IF($A178="","",IFERROR(ROUND($G178*$I178/$F178,2),0))</f>
        <v/>
      </c>
      <c r="L178" s="15">
        <f>IF($A178="","",$H178-$K178)</f>
        <v/>
      </c>
      <c r="M178" s="16">
        <f>IF($A178="","",IF($I178=0,"",SUMIFS('الجلسات'!$A$3:$A$1502,'الجلسات'!$B$3:$B$1502,$A178,'الجلسات'!$F$3:$F$1502,$I178)))</f>
        <v/>
      </c>
      <c r="N178" s="14">
        <f>IF($A178="","",'الإعدادات'!$B$6-IF($M178="",$E178,$M178))</f>
        <v/>
      </c>
      <c r="O178" s="4" t="n"/>
      <c r="P178" s="5" t="n"/>
      <c r="Q178" s="9">
        <f>IF($A178="","",IF($O178="ملغاة","ملغاة",IF(AND($O178="مجمدة",$P178&gt;'الإعدادات'!$B$6),"مجمدة",IF($J178&lt;=0,"مكتملة",IF($N178&gt;IFERROR(INDEX('الإعدادات'!$H$9:$H$38,MATCH($D178,'الإعدادات'!$E$9:$E$38,0)),21),"متوقفة","نشطة")))))</f>
        <v/>
      </c>
      <c r="R178" s="9">
        <f>IF($Q178="متوقفة",$L178+ROW()/1000000,"")</f>
        <v/>
      </c>
    </row>
    <row r="179">
      <c r="A179" s="4" t="n"/>
      <c r="B179" s="4" t="n"/>
      <c r="C179" s="4" t="n"/>
      <c r="D179" s="4" t="n"/>
      <c r="E179" s="5" t="n"/>
      <c r="F179" s="14">
        <f>IF($A179="","",IFERROR(INDEX('الإعدادات'!$F$9:$F$38,MATCH($D179,'الإعدادات'!$E$9:$E$38,0)),""))</f>
        <v/>
      </c>
      <c r="G179" s="8" t="n"/>
      <c r="H179" s="8" t="n"/>
      <c r="I179" s="14">
        <f>IF($A179="","",COUNTIFS('الجلسات'!$B$3:$B$1502,$A179))</f>
        <v/>
      </c>
      <c r="J179" s="14">
        <f>IF($A179="","",IFERROR($F179-$I179,""))</f>
        <v/>
      </c>
      <c r="K179" s="15">
        <f>IF($A179="","",IFERROR(ROUND($G179*$I179/$F179,2),0))</f>
        <v/>
      </c>
      <c r="L179" s="15">
        <f>IF($A179="","",$H179-$K179)</f>
        <v/>
      </c>
      <c r="M179" s="16">
        <f>IF($A179="","",IF($I179=0,"",SUMIFS('الجلسات'!$A$3:$A$1502,'الجلسات'!$B$3:$B$1502,$A179,'الجلسات'!$F$3:$F$1502,$I179)))</f>
        <v/>
      </c>
      <c r="N179" s="14">
        <f>IF($A179="","",'الإعدادات'!$B$6-IF($M179="",$E179,$M179))</f>
        <v/>
      </c>
      <c r="O179" s="4" t="n"/>
      <c r="P179" s="5" t="n"/>
      <c r="Q179" s="9">
        <f>IF($A179="","",IF($O179="ملغاة","ملغاة",IF(AND($O179="مجمدة",$P179&gt;'الإعدادات'!$B$6),"مجمدة",IF($J179&lt;=0,"مكتملة",IF($N179&gt;IFERROR(INDEX('الإعدادات'!$H$9:$H$38,MATCH($D179,'الإعدادات'!$E$9:$E$38,0)),21),"متوقفة","نشطة")))))</f>
        <v/>
      </c>
      <c r="R179" s="9">
        <f>IF($Q179="متوقفة",$L179+ROW()/1000000,"")</f>
        <v/>
      </c>
    </row>
    <row r="180">
      <c r="A180" s="4" t="n"/>
      <c r="B180" s="4" t="n"/>
      <c r="C180" s="4" t="n"/>
      <c r="D180" s="4" t="n"/>
      <c r="E180" s="5" t="n"/>
      <c r="F180" s="14">
        <f>IF($A180="","",IFERROR(INDEX('الإعدادات'!$F$9:$F$38,MATCH($D180,'الإعدادات'!$E$9:$E$38,0)),""))</f>
        <v/>
      </c>
      <c r="G180" s="8" t="n"/>
      <c r="H180" s="8" t="n"/>
      <c r="I180" s="14">
        <f>IF($A180="","",COUNTIFS('الجلسات'!$B$3:$B$1502,$A180))</f>
        <v/>
      </c>
      <c r="J180" s="14">
        <f>IF($A180="","",IFERROR($F180-$I180,""))</f>
        <v/>
      </c>
      <c r="K180" s="15">
        <f>IF($A180="","",IFERROR(ROUND($G180*$I180/$F180,2),0))</f>
        <v/>
      </c>
      <c r="L180" s="15">
        <f>IF($A180="","",$H180-$K180)</f>
        <v/>
      </c>
      <c r="M180" s="16">
        <f>IF($A180="","",IF($I180=0,"",SUMIFS('الجلسات'!$A$3:$A$1502,'الجلسات'!$B$3:$B$1502,$A180,'الجلسات'!$F$3:$F$1502,$I180)))</f>
        <v/>
      </c>
      <c r="N180" s="14">
        <f>IF($A180="","",'الإعدادات'!$B$6-IF($M180="",$E180,$M180))</f>
        <v/>
      </c>
      <c r="O180" s="4" t="n"/>
      <c r="P180" s="5" t="n"/>
      <c r="Q180" s="9">
        <f>IF($A180="","",IF($O180="ملغاة","ملغاة",IF(AND($O180="مجمدة",$P180&gt;'الإعدادات'!$B$6),"مجمدة",IF($J180&lt;=0,"مكتملة",IF($N180&gt;IFERROR(INDEX('الإعدادات'!$H$9:$H$38,MATCH($D180,'الإعدادات'!$E$9:$E$38,0)),21),"متوقفة","نشطة")))))</f>
        <v/>
      </c>
      <c r="R180" s="9">
        <f>IF($Q180="متوقفة",$L180+ROW()/1000000,"")</f>
        <v/>
      </c>
    </row>
    <row r="181">
      <c r="A181" s="4" t="n"/>
      <c r="B181" s="4" t="n"/>
      <c r="C181" s="4" t="n"/>
      <c r="D181" s="4" t="n"/>
      <c r="E181" s="5" t="n"/>
      <c r="F181" s="14">
        <f>IF($A181="","",IFERROR(INDEX('الإعدادات'!$F$9:$F$38,MATCH($D181,'الإعدادات'!$E$9:$E$38,0)),""))</f>
        <v/>
      </c>
      <c r="G181" s="8" t="n"/>
      <c r="H181" s="8" t="n"/>
      <c r="I181" s="14">
        <f>IF($A181="","",COUNTIFS('الجلسات'!$B$3:$B$1502,$A181))</f>
        <v/>
      </c>
      <c r="J181" s="14">
        <f>IF($A181="","",IFERROR($F181-$I181,""))</f>
        <v/>
      </c>
      <c r="K181" s="15">
        <f>IF($A181="","",IFERROR(ROUND($G181*$I181/$F181,2),0))</f>
        <v/>
      </c>
      <c r="L181" s="15">
        <f>IF($A181="","",$H181-$K181)</f>
        <v/>
      </c>
      <c r="M181" s="16">
        <f>IF($A181="","",IF($I181=0,"",SUMIFS('الجلسات'!$A$3:$A$1502,'الجلسات'!$B$3:$B$1502,$A181,'الجلسات'!$F$3:$F$1502,$I181)))</f>
        <v/>
      </c>
      <c r="N181" s="14">
        <f>IF($A181="","",'الإعدادات'!$B$6-IF($M181="",$E181,$M181))</f>
        <v/>
      </c>
      <c r="O181" s="4" t="n"/>
      <c r="P181" s="5" t="n"/>
      <c r="Q181" s="9">
        <f>IF($A181="","",IF($O181="ملغاة","ملغاة",IF(AND($O181="مجمدة",$P181&gt;'الإعدادات'!$B$6),"مجمدة",IF($J181&lt;=0,"مكتملة",IF($N181&gt;IFERROR(INDEX('الإعدادات'!$H$9:$H$38,MATCH($D181,'الإعدادات'!$E$9:$E$38,0)),21),"متوقفة","نشطة")))))</f>
        <v/>
      </c>
      <c r="R181" s="9">
        <f>IF($Q181="متوقفة",$L181+ROW()/1000000,"")</f>
        <v/>
      </c>
    </row>
    <row r="182">
      <c r="A182" s="4" t="n"/>
      <c r="B182" s="4" t="n"/>
      <c r="C182" s="4" t="n"/>
      <c r="D182" s="4" t="n"/>
      <c r="E182" s="5" t="n"/>
      <c r="F182" s="14">
        <f>IF($A182="","",IFERROR(INDEX('الإعدادات'!$F$9:$F$38,MATCH($D182,'الإعدادات'!$E$9:$E$38,0)),""))</f>
        <v/>
      </c>
      <c r="G182" s="8" t="n"/>
      <c r="H182" s="8" t="n"/>
      <c r="I182" s="14">
        <f>IF($A182="","",COUNTIFS('الجلسات'!$B$3:$B$1502,$A182))</f>
        <v/>
      </c>
      <c r="J182" s="14">
        <f>IF($A182="","",IFERROR($F182-$I182,""))</f>
        <v/>
      </c>
      <c r="K182" s="15">
        <f>IF($A182="","",IFERROR(ROUND($G182*$I182/$F182,2),0))</f>
        <v/>
      </c>
      <c r="L182" s="15">
        <f>IF($A182="","",$H182-$K182)</f>
        <v/>
      </c>
      <c r="M182" s="16">
        <f>IF($A182="","",IF($I182=0,"",SUMIFS('الجلسات'!$A$3:$A$1502,'الجلسات'!$B$3:$B$1502,$A182,'الجلسات'!$F$3:$F$1502,$I182)))</f>
        <v/>
      </c>
      <c r="N182" s="14">
        <f>IF($A182="","",'الإعدادات'!$B$6-IF($M182="",$E182,$M182))</f>
        <v/>
      </c>
      <c r="O182" s="4" t="n"/>
      <c r="P182" s="5" t="n"/>
      <c r="Q182" s="9">
        <f>IF($A182="","",IF($O182="ملغاة","ملغاة",IF(AND($O182="مجمدة",$P182&gt;'الإعدادات'!$B$6),"مجمدة",IF($J182&lt;=0,"مكتملة",IF($N182&gt;IFERROR(INDEX('الإعدادات'!$H$9:$H$38,MATCH($D182,'الإعدادات'!$E$9:$E$38,0)),21),"متوقفة","نشطة")))))</f>
        <v/>
      </c>
      <c r="R182" s="9">
        <f>IF($Q182="متوقفة",$L182+ROW()/1000000,"")</f>
        <v/>
      </c>
    </row>
    <row r="183">
      <c r="A183" s="4" t="n"/>
      <c r="B183" s="4" t="n"/>
      <c r="C183" s="4" t="n"/>
      <c r="D183" s="4" t="n"/>
      <c r="E183" s="5" t="n"/>
      <c r="F183" s="14">
        <f>IF($A183="","",IFERROR(INDEX('الإعدادات'!$F$9:$F$38,MATCH($D183,'الإعدادات'!$E$9:$E$38,0)),""))</f>
        <v/>
      </c>
      <c r="G183" s="8" t="n"/>
      <c r="H183" s="8" t="n"/>
      <c r="I183" s="14">
        <f>IF($A183="","",COUNTIFS('الجلسات'!$B$3:$B$1502,$A183))</f>
        <v/>
      </c>
      <c r="J183" s="14">
        <f>IF($A183="","",IFERROR($F183-$I183,""))</f>
        <v/>
      </c>
      <c r="K183" s="15">
        <f>IF($A183="","",IFERROR(ROUND($G183*$I183/$F183,2),0))</f>
        <v/>
      </c>
      <c r="L183" s="15">
        <f>IF($A183="","",$H183-$K183)</f>
        <v/>
      </c>
      <c r="M183" s="16">
        <f>IF($A183="","",IF($I183=0,"",SUMIFS('الجلسات'!$A$3:$A$1502,'الجلسات'!$B$3:$B$1502,$A183,'الجلسات'!$F$3:$F$1502,$I183)))</f>
        <v/>
      </c>
      <c r="N183" s="14">
        <f>IF($A183="","",'الإعدادات'!$B$6-IF($M183="",$E183,$M183))</f>
        <v/>
      </c>
      <c r="O183" s="4" t="n"/>
      <c r="P183" s="5" t="n"/>
      <c r="Q183" s="9">
        <f>IF($A183="","",IF($O183="ملغاة","ملغاة",IF(AND($O183="مجمدة",$P183&gt;'الإعدادات'!$B$6),"مجمدة",IF($J183&lt;=0,"مكتملة",IF($N183&gt;IFERROR(INDEX('الإعدادات'!$H$9:$H$38,MATCH($D183,'الإعدادات'!$E$9:$E$38,0)),21),"متوقفة","نشطة")))))</f>
        <v/>
      </c>
      <c r="R183" s="9">
        <f>IF($Q183="متوقفة",$L183+ROW()/1000000,"")</f>
        <v/>
      </c>
    </row>
    <row r="184">
      <c r="A184" s="4" t="n"/>
      <c r="B184" s="4" t="n"/>
      <c r="C184" s="4" t="n"/>
      <c r="D184" s="4" t="n"/>
      <c r="E184" s="5" t="n"/>
      <c r="F184" s="14">
        <f>IF($A184="","",IFERROR(INDEX('الإعدادات'!$F$9:$F$38,MATCH($D184,'الإعدادات'!$E$9:$E$38,0)),""))</f>
        <v/>
      </c>
      <c r="G184" s="8" t="n"/>
      <c r="H184" s="8" t="n"/>
      <c r="I184" s="14">
        <f>IF($A184="","",COUNTIFS('الجلسات'!$B$3:$B$1502,$A184))</f>
        <v/>
      </c>
      <c r="J184" s="14">
        <f>IF($A184="","",IFERROR($F184-$I184,""))</f>
        <v/>
      </c>
      <c r="K184" s="15">
        <f>IF($A184="","",IFERROR(ROUND($G184*$I184/$F184,2),0))</f>
        <v/>
      </c>
      <c r="L184" s="15">
        <f>IF($A184="","",$H184-$K184)</f>
        <v/>
      </c>
      <c r="M184" s="16">
        <f>IF($A184="","",IF($I184=0,"",SUMIFS('الجلسات'!$A$3:$A$1502,'الجلسات'!$B$3:$B$1502,$A184,'الجلسات'!$F$3:$F$1502,$I184)))</f>
        <v/>
      </c>
      <c r="N184" s="14">
        <f>IF($A184="","",'الإعدادات'!$B$6-IF($M184="",$E184,$M184))</f>
        <v/>
      </c>
      <c r="O184" s="4" t="n"/>
      <c r="P184" s="5" t="n"/>
      <c r="Q184" s="9">
        <f>IF($A184="","",IF($O184="ملغاة","ملغاة",IF(AND($O184="مجمدة",$P184&gt;'الإعدادات'!$B$6),"مجمدة",IF($J184&lt;=0,"مكتملة",IF($N184&gt;IFERROR(INDEX('الإعدادات'!$H$9:$H$38,MATCH($D184,'الإعدادات'!$E$9:$E$38,0)),21),"متوقفة","نشطة")))))</f>
        <v/>
      </c>
      <c r="R184" s="9">
        <f>IF($Q184="متوقفة",$L184+ROW()/1000000,"")</f>
        <v/>
      </c>
    </row>
    <row r="185">
      <c r="A185" s="4" t="n"/>
      <c r="B185" s="4" t="n"/>
      <c r="C185" s="4" t="n"/>
      <c r="D185" s="4" t="n"/>
      <c r="E185" s="5" t="n"/>
      <c r="F185" s="14">
        <f>IF($A185="","",IFERROR(INDEX('الإعدادات'!$F$9:$F$38,MATCH($D185,'الإعدادات'!$E$9:$E$38,0)),""))</f>
        <v/>
      </c>
      <c r="G185" s="8" t="n"/>
      <c r="H185" s="8" t="n"/>
      <c r="I185" s="14">
        <f>IF($A185="","",COUNTIFS('الجلسات'!$B$3:$B$1502,$A185))</f>
        <v/>
      </c>
      <c r="J185" s="14">
        <f>IF($A185="","",IFERROR($F185-$I185,""))</f>
        <v/>
      </c>
      <c r="K185" s="15">
        <f>IF($A185="","",IFERROR(ROUND($G185*$I185/$F185,2),0))</f>
        <v/>
      </c>
      <c r="L185" s="15">
        <f>IF($A185="","",$H185-$K185)</f>
        <v/>
      </c>
      <c r="M185" s="16">
        <f>IF($A185="","",IF($I185=0,"",SUMIFS('الجلسات'!$A$3:$A$1502,'الجلسات'!$B$3:$B$1502,$A185,'الجلسات'!$F$3:$F$1502,$I185)))</f>
        <v/>
      </c>
      <c r="N185" s="14">
        <f>IF($A185="","",'الإعدادات'!$B$6-IF($M185="",$E185,$M185))</f>
        <v/>
      </c>
      <c r="O185" s="4" t="n"/>
      <c r="P185" s="5" t="n"/>
      <c r="Q185" s="9">
        <f>IF($A185="","",IF($O185="ملغاة","ملغاة",IF(AND($O185="مجمدة",$P185&gt;'الإعدادات'!$B$6),"مجمدة",IF($J185&lt;=0,"مكتملة",IF($N185&gt;IFERROR(INDEX('الإعدادات'!$H$9:$H$38,MATCH($D185,'الإعدادات'!$E$9:$E$38,0)),21),"متوقفة","نشطة")))))</f>
        <v/>
      </c>
      <c r="R185" s="9">
        <f>IF($Q185="متوقفة",$L185+ROW()/1000000,"")</f>
        <v/>
      </c>
    </row>
    <row r="186">
      <c r="A186" s="4" t="n"/>
      <c r="B186" s="4" t="n"/>
      <c r="C186" s="4" t="n"/>
      <c r="D186" s="4" t="n"/>
      <c r="E186" s="5" t="n"/>
      <c r="F186" s="14">
        <f>IF($A186="","",IFERROR(INDEX('الإعدادات'!$F$9:$F$38,MATCH($D186,'الإعدادات'!$E$9:$E$38,0)),""))</f>
        <v/>
      </c>
      <c r="G186" s="8" t="n"/>
      <c r="H186" s="8" t="n"/>
      <c r="I186" s="14">
        <f>IF($A186="","",COUNTIFS('الجلسات'!$B$3:$B$1502,$A186))</f>
        <v/>
      </c>
      <c r="J186" s="14">
        <f>IF($A186="","",IFERROR($F186-$I186,""))</f>
        <v/>
      </c>
      <c r="K186" s="15">
        <f>IF($A186="","",IFERROR(ROUND($G186*$I186/$F186,2),0))</f>
        <v/>
      </c>
      <c r="L186" s="15">
        <f>IF($A186="","",$H186-$K186)</f>
        <v/>
      </c>
      <c r="M186" s="16">
        <f>IF($A186="","",IF($I186=0,"",SUMIFS('الجلسات'!$A$3:$A$1502,'الجلسات'!$B$3:$B$1502,$A186,'الجلسات'!$F$3:$F$1502,$I186)))</f>
        <v/>
      </c>
      <c r="N186" s="14">
        <f>IF($A186="","",'الإعدادات'!$B$6-IF($M186="",$E186,$M186))</f>
        <v/>
      </c>
      <c r="O186" s="4" t="n"/>
      <c r="P186" s="5" t="n"/>
      <c r="Q186" s="9">
        <f>IF($A186="","",IF($O186="ملغاة","ملغاة",IF(AND($O186="مجمدة",$P186&gt;'الإعدادات'!$B$6),"مجمدة",IF($J186&lt;=0,"مكتملة",IF($N186&gt;IFERROR(INDEX('الإعدادات'!$H$9:$H$38,MATCH($D186,'الإعدادات'!$E$9:$E$38,0)),21),"متوقفة","نشطة")))))</f>
        <v/>
      </c>
      <c r="R186" s="9">
        <f>IF($Q186="متوقفة",$L186+ROW()/1000000,"")</f>
        <v/>
      </c>
    </row>
    <row r="187">
      <c r="A187" s="4" t="n"/>
      <c r="B187" s="4" t="n"/>
      <c r="C187" s="4" t="n"/>
      <c r="D187" s="4" t="n"/>
      <c r="E187" s="5" t="n"/>
      <c r="F187" s="14">
        <f>IF($A187="","",IFERROR(INDEX('الإعدادات'!$F$9:$F$38,MATCH($D187,'الإعدادات'!$E$9:$E$38,0)),""))</f>
        <v/>
      </c>
      <c r="G187" s="8" t="n"/>
      <c r="H187" s="8" t="n"/>
      <c r="I187" s="14">
        <f>IF($A187="","",COUNTIFS('الجلسات'!$B$3:$B$1502,$A187))</f>
        <v/>
      </c>
      <c r="J187" s="14">
        <f>IF($A187="","",IFERROR($F187-$I187,""))</f>
        <v/>
      </c>
      <c r="K187" s="15">
        <f>IF($A187="","",IFERROR(ROUND($G187*$I187/$F187,2),0))</f>
        <v/>
      </c>
      <c r="L187" s="15">
        <f>IF($A187="","",$H187-$K187)</f>
        <v/>
      </c>
      <c r="M187" s="16">
        <f>IF($A187="","",IF($I187=0,"",SUMIFS('الجلسات'!$A$3:$A$1502,'الجلسات'!$B$3:$B$1502,$A187,'الجلسات'!$F$3:$F$1502,$I187)))</f>
        <v/>
      </c>
      <c r="N187" s="14">
        <f>IF($A187="","",'الإعدادات'!$B$6-IF($M187="",$E187,$M187))</f>
        <v/>
      </c>
      <c r="O187" s="4" t="n"/>
      <c r="P187" s="5" t="n"/>
      <c r="Q187" s="9">
        <f>IF($A187="","",IF($O187="ملغاة","ملغاة",IF(AND($O187="مجمدة",$P187&gt;'الإعدادات'!$B$6),"مجمدة",IF($J187&lt;=0,"مكتملة",IF($N187&gt;IFERROR(INDEX('الإعدادات'!$H$9:$H$38,MATCH($D187,'الإعدادات'!$E$9:$E$38,0)),21),"متوقفة","نشطة")))))</f>
        <v/>
      </c>
      <c r="R187" s="9">
        <f>IF($Q187="متوقفة",$L187+ROW()/1000000,"")</f>
        <v/>
      </c>
    </row>
    <row r="188">
      <c r="A188" s="4" t="n"/>
      <c r="B188" s="4" t="n"/>
      <c r="C188" s="4" t="n"/>
      <c r="D188" s="4" t="n"/>
      <c r="E188" s="5" t="n"/>
      <c r="F188" s="14">
        <f>IF($A188="","",IFERROR(INDEX('الإعدادات'!$F$9:$F$38,MATCH($D188,'الإعدادات'!$E$9:$E$38,0)),""))</f>
        <v/>
      </c>
      <c r="G188" s="8" t="n"/>
      <c r="H188" s="8" t="n"/>
      <c r="I188" s="14">
        <f>IF($A188="","",COUNTIFS('الجلسات'!$B$3:$B$1502,$A188))</f>
        <v/>
      </c>
      <c r="J188" s="14">
        <f>IF($A188="","",IFERROR($F188-$I188,""))</f>
        <v/>
      </c>
      <c r="K188" s="15">
        <f>IF($A188="","",IFERROR(ROUND($G188*$I188/$F188,2),0))</f>
        <v/>
      </c>
      <c r="L188" s="15">
        <f>IF($A188="","",$H188-$K188)</f>
        <v/>
      </c>
      <c r="M188" s="16">
        <f>IF($A188="","",IF($I188=0,"",SUMIFS('الجلسات'!$A$3:$A$1502,'الجلسات'!$B$3:$B$1502,$A188,'الجلسات'!$F$3:$F$1502,$I188)))</f>
        <v/>
      </c>
      <c r="N188" s="14">
        <f>IF($A188="","",'الإعدادات'!$B$6-IF($M188="",$E188,$M188))</f>
        <v/>
      </c>
      <c r="O188" s="4" t="n"/>
      <c r="P188" s="5" t="n"/>
      <c r="Q188" s="9">
        <f>IF($A188="","",IF($O188="ملغاة","ملغاة",IF(AND($O188="مجمدة",$P188&gt;'الإعدادات'!$B$6),"مجمدة",IF($J188&lt;=0,"مكتملة",IF($N188&gt;IFERROR(INDEX('الإعدادات'!$H$9:$H$38,MATCH($D188,'الإعدادات'!$E$9:$E$38,0)),21),"متوقفة","نشطة")))))</f>
        <v/>
      </c>
      <c r="R188" s="9">
        <f>IF($Q188="متوقفة",$L188+ROW()/1000000,"")</f>
        <v/>
      </c>
    </row>
    <row r="189">
      <c r="A189" s="4" t="n"/>
      <c r="B189" s="4" t="n"/>
      <c r="C189" s="4" t="n"/>
      <c r="D189" s="4" t="n"/>
      <c r="E189" s="5" t="n"/>
      <c r="F189" s="14">
        <f>IF($A189="","",IFERROR(INDEX('الإعدادات'!$F$9:$F$38,MATCH($D189,'الإعدادات'!$E$9:$E$38,0)),""))</f>
        <v/>
      </c>
      <c r="G189" s="8" t="n"/>
      <c r="H189" s="8" t="n"/>
      <c r="I189" s="14">
        <f>IF($A189="","",COUNTIFS('الجلسات'!$B$3:$B$1502,$A189))</f>
        <v/>
      </c>
      <c r="J189" s="14">
        <f>IF($A189="","",IFERROR($F189-$I189,""))</f>
        <v/>
      </c>
      <c r="K189" s="15">
        <f>IF($A189="","",IFERROR(ROUND($G189*$I189/$F189,2),0))</f>
        <v/>
      </c>
      <c r="L189" s="15">
        <f>IF($A189="","",$H189-$K189)</f>
        <v/>
      </c>
      <c r="M189" s="16">
        <f>IF($A189="","",IF($I189=0,"",SUMIFS('الجلسات'!$A$3:$A$1502,'الجلسات'!$B$3:$B$1502,$A189,'الجلسات'!$F$3:$F$1502,$I189)))</f>
        <v/>
      </c>
      <c r="N189" s="14">
        <f>IF($A189="","",'الإعدادات'!$B$6-IF($M189="",$E189,$M189))</f>
        <v/>
      </c>
      <c r="O189" s="4" t="n"/>
      <c r="P189" s="5" t="n"/>
      <c r="Q189" s="9">
        <f>IF($A189="","",IF($O189="ملغاة","ملغاة",IF(AND($O189="مجمدة",$P189&gt;'الإعدادات'!$B$6),"مجمدة",IF($J189&lt;=0,"مكتملة",IF($N189&gt;IFERROR(INDEX('الإعدادات'!$H$9:$H$38,MATCH($D189,'الإعدادات'!$E$9:$E$38,0)),21),"متوقفة","نشطة")))))</f>
        <v/>
      </c>
      <c r="R189" s="9">
        <f>IF($Q189="متوقفة",$L189+ROW()/1000000,"")</f>
        <v/>
      </c>
    </row>
    <row r="190">
      <c r="A190" s="4" t="n"/>
      <c r="B190" s="4" t="n"/>
      <c r="C190" s="4" t="n"/>
      <c r="D190" s="4" t="n"/>
      <c r="E190" s="5" t="n"/>
      <c r="F190" s="14">
        <f>IF($A190="","",IFERROR(INDEX('الإعدادات'!$F$9:$F$38,MATCH($D190,'الإعدادات'!$E$9:$E$38,0)),""))</f>
        <v/>
      </c>
      <c r="G190" s="8" t="n"/>
      <c r="H190" s="8" t="n"/>
      <c r="I190" s="14">
        <f>IF($A190="","",COUNTIFS('الجلسات'!$B$3:$B$1502,$A190))</f>
        <v/>
      </c>
      <c r="J190" s="14">
        <f>IF($A190="","",IFERROR($F190-$I190,""))</f>
        <v/>
      </c>
      <c r="K190" s="15">
        <f>IF($A190="","",IFERROR(ROUND($G190*$I190/$F190,2),0))</f>
        <v/>
      </c>
      <c r="L190" s="15">
        <f>IF($A190="","",$H190-$K190)</f>
        <v/>
      </c>
      <c r="M190" s="16">
        <f>IF($A190="","",IF($I190=0,"",SUMIFS('الجلسات'!$A$3:$A$1502,'الجلسات'!$B$3:$B$1502,$A190,'الجلسات'!$F$3:$F$1502,$I190)))</f>
        <v/>
      </c>
      <c r="N190" s="14">
        <f>IF($A190="","",'الإعدادات'!$B$6-IF($M190="",$E190,$M190))</f>
        <v/>
      </c>
      <c r="O190" s="4" t="n"/>
      <c r="P190" s="5" t="n"/>
      <c r="Q190" s="9">
        <f>IF($A190="","",IF($O190="ملغاة","ملغاة",IF(AND($O190="مجمدة",$P190&gt;'الإعدادات'!$B$6),"مجمدة",IF($J190&lt;=0,"مكتملة",IF($N190&gt;IFERROR(INDEX('الإعدادات'!$H$9:$H$38,MATCH($D190,'الإعدادات'!$E$9:$E$38,0)),21),"متوقفة","نشطة")))))</f>
        <v/>
      </c>
      <c r="R190" s="9">
        <f>IF($Q190="متوقفة",$L190+ROW()/1000000,"")</f>
        <v/>
      </c>
    </row>
    <row r="191">
      <c r="A191" s="4" t="n"/>
      <c r="B191" s="4" t="n"/>
      <c r="C191" s="4" t="n"/>
      <c r="D191" s="4" t="n"/>
      <c r="E191" s="5" t="n"/>
      <c r="F191" s="14">
        <f>IF($A191="","",IFERROR(INDEX('الإعدادات'!$F$9:$F$38,MATCH($D191,'الإعدادات'!$E$9:$E$38,0)),""))</f>
        <v/>
      </c>
      <c r="G191" s="8" t="n"/>
      <c r="H191" s="8" t="n"/>
      <c r="I191" s="14">
        <f>IF($A191="","",COUNTIFS('الجلسات'!$B$3:$B$1502,$A191))</f>
        <v/>
      </c>
      <c r="J191" s="14">
        <f>IF($A191="","",IFERROR($F191-$I191,""))</f>
        <v/>
      </c>
      <c r="K191" s="15">
        <f>IF($A191="","",IFERROR(ROUND($G191*$I191/$F191,2),0))</f>
        <v/>
      </c>
      <c r="L191" s="15">
        <f>IF($A191="","",$H191-$K191)</f>
        <v/>
      </c>
      <c r="M191" s="16">
        <f>IF($A191="","",IF($I191=0,"",SUMIFS('الجلسات'!$A$3:$A$1502,'الجلسات'!$B$3:$B$1502,$A191,'الجلسات'!$F$3:$F$1502,$I191)))</f>
        <v/>
      </c>
      <c r="N191" s="14">
        <f>IF($A191="","",'الإعدادات'!$B$6-IF($M191="",$E191,$M191))</f>
        <v/>
      </c>
      <c r="O191" s="4" t="n"/>
      <c r="P191" s="5" t="n"/>
      <c r="Q191" s="9">
        <f>IF($A191="","",IF($O191="ملغاة","ملغاة",IF(AND($O191="مجمدة",$P191&gt;'الإعدادات'!$B$6),"مجمدة",IF($J191&lt;=0,"مكتملة",IF($N191&gt;IFERROR(INDEX('الإعدادات'!$H$9:$H$38,MATCH($D191,'الإعدادات'!$E$9:$E$38,0)),21),"متوقفة","نشطة")))))</f>
        <v/>
      </c>
      <c r="R191" s="9">
        <f>IF($Q191="متوقفة",$L191+ROW()/1000000,"")</f>
        <v/>
      </c>
    </row>
    <row r="192">
      <c r="A192" s="4" t="n"/>
      <c r="B192" s="4" t="n"/>
      <c r="C192" s="4" t="n"/>
      <c r="D192" s="4" t="n"/>
      <c r="E192" s="5" t="n"/>
      <c r="F192" s="14">
        <f>IF($A192="","",IFERROR(INDEX('الإعدادات'!$F$9:$F$38,MATCH($D192,'الإعدادات'!$E$9:$E$38,0)),""))</f>
        <v/>
      </c>
      <c r="G192" s="8" t="n"/>
      <c r="H192" s="8" t="n"/>
      <c r="I192" s="14">
        <f>IF($A192="","",COUNTIFS('الجلسات'!$B$3:$B$1502,$A192))</f>
        <v/>
      </c>
      <c r="J192" s="14">
        <f>IF($A192="","",IFERROR($F192-$I192,""))</f>
        <v/>
      </c>
      <c r="K192" s="15">
        <f>IF($A192="","",IFERROR(ROUND($G192*$I192/$F192,2),0))</f>
        <v/>
      </c>
      <c r="L192" s="15">
        <f>IF($A192="","",$H192-$K192)</f>
        <v/>
      </c>
      <c r="M192" s="16">
        <f>IF($A192="","",IF($I192=0,"",SUMIFS('الجلسات'!$A$3:$A$1502,'الجلسات'!$B$3:$B$1502,$A192,'الجلسات'!$F$3:$F$1502,$I192)))</f>
        <v/>
      </c>
      <c r="N192" s="14">
        <f>IF($A192="","",'الإعدادات'!$B$6-IF($M192="",$E192,$M192))</f>
        <v/>
      </c>
      <c r="O192" s="4" t="n"/>
      <c r="P192" s="5" t="n"/>
      <c r="Q192" s="9">
        <f>IF($A192="","",IF($O192="ملغاة","ملغاة",IF(AND($O192="مجمدة",$P192&gt;'الإعدادات'!$B$6),"مجمدة",IF($J192&lt;=0,"مكتملة",IF($N192&gt;IFERROR(INDEX('الإعدادات'!$H$9:$H$38,MATCH($D192,'الإعدادات'!$E$9:$E$38,0)),21),"متوقفة","نشطة")))))</f>
        <v/>
      </c>
      <c r="R192" s="9">
        <f>IF($Q192="متوقفة",$L192+ROW()/1000000,"")</f>
        <v/>
      </c>
    </row>
    <row r="193">
      <c r="A193" s="4" t="n"/>
      <c r="B193" s="4" t="n"/>
      <c r="C193" s="4" t="n"/>
      <c r="D193" s="4" t="n"/>
      <c r="E193" s="5" t="n"/>
      <c r="F193" s="14">
        <f>IF($A193="","",IFERROR(INDEX('الإعدادات'!$F$9:$F$38,MATCH($D193,'الإعدادات'!$E$9:$E$38,0)),""))</f>
        <v/>
      </c>
      <c r="G193" s="8" t="n"/>
      <c r="H193" s="8" t="n"/>
      <c r="I193" s="14">
        <f>IF($A193="","",COUNTIFS('الجلسات'!$B$3:$B$1502,$A193))</f>
        <v/>
      </c>
      <c r="J193" s="14">
        <f>IF($A193="","",IFERROR($F193-$I193,""))</f>
        <v/>
      </c>
      <c r="K193" s="15">
        <f>IF($A193="","",IFERROR(ROUND($G193*$I193/$F193,2),0))</f>
        <v/>
      </c>
      <c r="L193" s="15">
        <f>IF($A193="","",$H193-$K193)</f>
        <v/>
      </c>
      <c r="M193" s="16">
        <f>IF($A193="","",IF($I193=0,"",SUMIFS('الجلسات'!$A$3:$A$1502,'الجلسات'!$B$3:$B$1502,$A193,'الجلسات'!$F$3:$F$1502,$I193)))</f>
        <v/>
      </c>
      <c r="N193" s="14">
        <f>IF($A193="","",'الإعدادات'!$B$6-IF($M193="",$E193,$M193))</f>
        <v/>
      </c>
      <c r="O193" s="4" t="n"/>
      <c r="P193" s="5" t="n"/>
      <c r="Q193" s="9">
        <f>IF($A193="","",IF($O193="ملغاة","ملغاة",IF(AND($O193="مجمدة",$P193&gt;'الإعدادات'!$B$6),"مجمدة",IF($J193&lt;=0,"مكتملة",IF($N193&gt;IFERROR(INDEX('الإعدادات'!$H$9:$H$38,MATCH($D193,'الإعدادات'!$E$9:$E$38,0)),21),"متوقفة","نشطة")))))</f>
        <v/>
      </c>
      <c r="R193" s="9">
        <f>IF($Q193="متوقفة",$L193+ROW()/1000000,"")</f>
        <v/>
      </c>
    </row>
    <row r="194">
      <c r="A194" s="4" t="n"/>
      <c r="B194" s="4" t="n"/>
      <c r="C194" s="4" t="n"/>
      <c r="D194" s="4" t="n"/>
      <c r="E194" s="5" t="n"/>
      <c r="F194" s="14">
        <f>IF($A194="","",IFERROR(INDEX('الإعدادات'!$F$9:$F$38,MATCH($D194,'الإعدادات'!$E$9:$E$38,0)),""))</f>
        <v/>
      </c>
      <c r="G194" s="8" t="n"/>
      <c r="H194" s="8" t="n"/>
      <c r="I194" s="14">
        <f>IF($A194="","",COUNTIFS('الجلسات'!$B$3:$B$1502,$A194))</f>
        <v/>
      </c>
      <c r="J194" s="14">
        <f>IF($A194="","",IFERROR($F194-$I194,""))</f>
        <v/>
      </c>
      <c r="K194" s="15">
        <f>IF($A194="","",IFERROR(ROUND($G194*$I194/$F194,2),0))</f>
        <v/>
      </c>
      <c r="L194" s="15">
        <f>IF($A194="","",$H194-$K194)</f>
        <v/>
      </c>
      <c r="M194" s="16">
        <f>IF($A194="","",IF($I194=0,"",SUMIFS('الجلسات'!$A$3:$A$1502,'الجلسات'!$B$3:$B$1502,$A194,'الجلسات'!$F$3:$F$1502,$I194)))</f>
        <v/>
      </c>
      <c r="N194" s="14">
        <f>IF($A194="","",'الإعدادات'!$B$6-IF($M194="",$E194,$M194))</f>
        <v/>
      </c>
      <c r="O194" s="4" t="n"/>
      <c r="P194" s="5" t="n"/>
      <c r="Q194" s="9">
        <f>IF($A194="","",IF($O194="ملغاة","ملغاة",IF(AND($O194="مجمدة",$P194&gt;'الإعدادات'!$B$6),"مجمدة",IF($J194&lt;=0,"مكتملة",IF($N194&gt;IFERROR(INDEX('الإعدادات'!$H$9:$H$38,MATCH($D194,'الإعدادات'!$E$9:$E$38,0)),21),"متوقفة","نشطة")))))</f>
        <v/>
      </c>
      <c r="R194" s="9">
        <f>IF($Q194="متوقفة",$L194+ROW()/1000000,"")</f>
        <v/>
      </c>
    </row>
    <row r="195">
      <c r="A195" s="4" t="n"/>
      <c r="B195" s="4" t="n"/>
      <c r="C195" s="4" t="n"/>
      <c r="D195" s="4" t="n"/>
      <c r="E195" s="5" t="n"/>
      <c r="F195" s="14">
        <f>IF($A195="","",IFERROR(INDEX('الإعدادات'!$F$9:$F$38,MATCH($D195,'الإعدادات'!$E$9:$E$38,0)),""))</f>
        <v/>
      </c>
      <c r="G195" s="8" t="n"/>
      <c r="H195" s="8" t="n"/>
      <c r="I195" s="14">
        <f>IF($A195="","",COUNTIFS('الجلسات'!$B$3:$B$1502,$A195))</f>
        <v/>
      </c>
      <c r="J195" s="14">
        <f>IF($A195="","",IFERROR($F195-$I195,""))</f>
        <v/>
      </c>
      <c r="K195" s="15">
        <f>IF($A195="","",IFERROR(ROUND($G195*$I195/$F195,2),0))</f>
        <v/>
      </c>
      <c r="L195" s="15">
        <f>IF($A195="","",$H195-$K195)</f>
        <v/>
      </c>
      <c r="M195" s="16">
        <f>IF($A195="","",IF($I195=0,"",SUMIFS('الجلسات'!$A$3:$A$1502,'الجلسات'!$B$3:$B$1502,$A195,'الجلسات'!$F$3:$F$1502,$I195)))</f>
        <v/>
      </c>
      <c r="N195" s="14">
        <f>IF($A195="","",'الإعدادات'!$B$6-IF($M195="",$E195,$M195))</f>
        <v/>
      </c>
      <c r="O195" s="4" t="n"/>
      <c r="P195" s="5" t="n"/>
      <c r="Q195" s="9">
        <f>IF($A195="","",IF($O195="ملغاة","ملغاة",IF(AND($O195="مجمدة",$P195&gt;'الإعدادات'!$B$6),"مجمدة",IF($J195&lt;=0,"مكتملة",IF($N195&gt;IFERROR(INDEX('الإعدادات'!$H$9:$H$38,MATCH($D195,'الإعدادات'!$E$9:$E$38,0)),21),"متوقفة","نشطة")))))</f>
        <v/>
      </c>
      <c r="R195" s="9">
        <f>IF($Q195="متوقفة",$L195+ROW()/1000000,"")</f>
        <v/>
      </c>
    </row>
    <row r="196">
      <c r="A196" s="4" t="n"/>
      <c r="B196" s="4" t="n"/>
      <c r="C196" s="4" t="n"/>
      <c r="D196" s="4" t="n"/>
      <c r="E196" s="5" t="n"/>
      <c r="F196" s="14">
        <f>IF($A196="","",IFERROR(INDEX('الإعدادات'!$F$9:$F$38,MATCH($D196,'الإعدادات'!$E$9:$E$38,0)),""))</f>
        <v/>
      </c>
      <c r="G196" s="8" t="n"/>
      <c r="H196" s="8" t="n"/>
      <c r="I196" s="14">
        <f>IF($A196="","",COUNTIFS('الجلسات'!$B$3:$B$1502,$A196))</f>
        <v/>
      </c>
      <c r="J196" s="14">
        <f>IF($A196="","",IFERROR($F196-$I196,""))</f>
        <v/>
      </c>
      <c r="K196" s="15">
        <f>IF($A196="","",IFERROR(ROUND($G196*$I196/$F196,2),0))</f>
        <v/>
      </c>
      <c r="L196" s="15">
        <f>IF($A196="","",$H196-$K196)</f>
        <v/>
      </c>
      <c r="M196" s="16">
        <f>IF($A196="","",IF($I196=0,"",SUMIFS('الجلسات'!$A$3:$A$1502,'الجلسات'!$B$3:$B$1502,$A196,'الجلسات'!$F$3:$F$1502,$I196)))</f>
        <v/>
      </c>
      <c r="N196" s="14">
        <f>IF($A196="","",'الإعدادات'!$B$6-IF($M196="",$E196,$M196))</f>
        <v/>
      </c>
      <c r="O196" s="4" t="n"/>
      <c r="P196" s="5" t="n"/>
      <c r="Q196" s="9">
        <f>IF($A196="","",IF($O196="ملغاة","ملغاة",IF(AND($O196="مجمدة",$P196&gt;'الإعدادات'!$B$6),"مجمدة",IF($J196&lt;=0,"مكتملة",IF($N196&gt;IFERROR(INDEX('الإعدادات'!$H$9:$H$38,MATCH($D196,'الإعدادات'!$E$9:$E$38,0)),21),"متوقفة","نشطة")))))</f>
        <v/>
      </c>
      <c r="R196" s="9">
        <f>IF($Q196="متوقفة",$L196+ROW()/1000000,"")</f>
        <v/>
      </c>
    </row>
    <row r="197">
      <c r="A197" s="4" t="n"/>
      <c r="B197" s="4" t="n"/>
      <c r="C197" s="4" t="n"/>
      <c r="D197" s="4" t="n"/>
      <c r="E197" s="5" t="n"/>
      <c r="F197" s="14">
        <f>IF($A197="","",IFERROR(INDEX('الإعدادات'!$F$9:$F$38,MATCH($D197,'الإعدادات'!$E$9:$E$38,0)),""))</f>
        <v/>
      </c>
      <c r="G197" s="8" t="n"/>
      <c r="H197" s="8" t="n"/>
      <c r="I197" s="14">
        <f>IF($A197="","",COUNTIFS('الجلسات'!$B$3:$B$1502,$A197))</f>
        <v/>
      </c>
      <c r="J197" s="14">
        <f>IF($A197="","",IFERROR($F197-$I197,""))</f>
        <v/>
      </c>
      <c r="K197" s="15">
        <f>IF($A197="","",IFERROR(ROUND($G197*$I197/$F197,2),0))</f>
        <v/>
      </c>
      <c r="L197" s="15">
        <f>IF($A197="","",$H197-$K197)</f>
        <v/>
      </c>
      <c r="M197" s="16">
        <f>IF($A197="","",IF($I197=0,"",SUMIFS('الجلسات'!$A$3:$A$1502,'الجلسات'!$B$3:$B$1502,$A197,'الجلسات'!$F$3:$F$1502,$I197)))</f>
        <v/>
      </c>
      <c r="N197" s="14">
        <f>IF($A197="","",'الإعدادات'!$B$6-IF($M197="",$E197,$M197))</f>
        <v/>
      </c>
      <c r="O197" s="4" t="n"/>
      <c r="P197" s="5" t="n"/>
      <c r="Q197" s="9">
        <f>IF($A197="","",IF($O197="ملغاة","ملغاة",IF(AND($O197="مجمدة",$P197&gt;'الإعدادات'!$B$6),"مجمدة",IF($J197&lt;=0,"مكتملة",IF($N197&gt;IFERROR(INDEX('الإعدادات'!$H$9:$H$38,MATCH($D197,'الإعدادات'!$E$9:$E$38,0)),21),"متوقفة","نشطة")))))</f>
        <v/>
      </c>
      <c r="R197" s="9">
        <f>IF($Q197="متوقفة",$L197+ROW()/1000000,"")</f>
        <v/>
      </c>
    </row>
    <row r="198">
      <c r="A198" s="4" t="n"/>
      <c r="B198" s="4" t="n"/>
      <c r="C198" s="4" t="n"/>
      <c r="D198" s="4" t="n"/>
      <c r="E198" s="5" t="n"/>
      <c r="F198" s="14">
        <f>IF($A198="","",IFERROR(INDEX('الإعدادات'!$F$9:$F$38,MATCH($D198,'الإعدادات'!$E$9:$E$38,0)),""))</f>
        <v/>
      </c>
      <c r="G198" s="8" t="n"/>
      <c r="H198" s="8" t="n"/>
      <c r="I198" s="14">
        <f>IF($A198="","",COUNTIFS('الجلسات'!$B$3:$B$1502,$A198))</f>
        <v/>
      </c>
      <c r="J198" s="14">
        <f>IF($A198="","",IFERROR($F198-$I198,""))</f>
        <v/>
      </c>
      <c r="K198" s="15">
        <f>IF($A198="","",IFERROR(ROUND($G198*$I198/$F198,2),0))</f>
        <v/>
      </c>
      <c r="L198" s="15">
        <f>IF($A198="","",$H198-$K198)</f>
        <v/>
      </c>
      <c r="M198" s="16">
        <f>IF($A198="","",IF($I198=0,"",SUMIFS('الجلسات'!$A$3:$A$1502,'الجلسات'!$B$3:$B$1502,$A198,'الجلسات'!$F$3:$F$1502,$I198)))</f>
        <v/>
      </c>
      <c r="N198" s="14">
        <f>IF($A198="","",'الإعدادات'!$B$6-IF($M198="",$E198,$M198))</f>
        <v/>
      </c>
      <c r="O198" s="4" t="n"/>
      <c r="P198" s="5" t="n"/>
      <c r="Q198" s="9">
        <f>IF($A198="","",IF($O198="ملغاة","ملغاة",IF(AND($O198="مجمدة",$P198&gt;'الإعدادات'!$B$6),"مجمدة",IF($J198&lt;=0,"مكتملة",IF($N198&gt;IFERROR(INDEX('الإعدادات'!$H$9:$H$38,MATCH($D198,'الإعدادات'!$E$9:$E$38,0)),21),"متوقفة","نشطة")))))</f>
        <v/>
      </c>
      <c r="R198" s="9">
        <f>IF($Q198="متوقفة",$L198+ROW()/1000000,"")</f>
        <v/>
      </c>
    </row>
    <row r="199">
      <c r="A199" s="4" t="n"/>
      <c r="B199" s="4" t="n"/>
      <c r="C199" s="4" t="n"/>
      <c r="D199" s="4" t="n"/>
      <c r="E199" s="5" t="n"/>
      <c r="F199" s="14">
        <f>IF($A199="","",IFERROR(INDEX('الإعدادات'!$F$9:$F$38,MATCH($D199,'الإعدادات'!$E$9:$E$38,0)),""))</f>
        <v/>
      </c>
      <c r="G199" s="8" t="n"/>
      <c r="H199" s="8" t="n"/>
      <c r="I199" s="14">
        <f>IF($A199="","",COUNTIFS('الجلسات'!$B$3:$B$1502,$A199))</f>
        <v/>
      </c>
      <c r="J199" s="14">
        <f>IF($A199="","",IFERROR($F199-$I199,""))</f>
        <v/>
      </c>
      <c r="K199" s="15">
        <f>IF($A199="","",IFERROR(ROUND($G199*$I199/$F199,2),0))</f>
        <v/>
      </c>
      <c r="L199" s="15">
        <f>IF($A199="","",$H199-$K199)</f>
        <v/>
      </c>
      <c r="M199" s="16">
        <f>IF($A199="","",IF($I199=0,"",SUMIFS('الجلسات'!$A$3:$A$1502,'الجلسات'!$B$3:$B$1502,$A199,'الجلسات'!$F$3:$F$1502,$I199)))</f>
        <v/>
      </c>
      <c r="N199" s="14">
        <f>IF($A199="","",'الإعدادات'!$B$6-IF($M199="",$E199,$M199))</f>
        <v/>
      </c>
      <c r="O199" s="4" t="n"/>
      <c r="P199" s="5" t="n"/>
      <c r="Q199" s="9">
        <f>IF($A199="","",IF($O199="ملغاة","ملغاة",IF(AND($O199="مجمدة",$P199&gt;'الإعدادات'!$B$6),"مجمدة",IF($J199&lt;=0,"مكتملة",IF($N199&gt;IFERROR(INDEX('الإعدادات'!$H$9:$H$38,MATCH($D199,'الإعدادات'!$E$9:$E$38,0)),21),"متوقفة","نشطة")))))</f>
        <v/>
      </c>
      <c r="R199" s="9">
        <f>IF($Q199="متوقفة",$L199+ROW()/1000000,"")</f>
        <v/>
      </c>
    </row>
    <row r="200">
      <c r="A200" s="4" t="n"/>
      <c r="B200" s="4" t="n"/>
      <c r="C200" s="4" t="n"/>
      <c r="D200" s="4" t="n"/>
      <c r="E200" s="5" t="n"/>
      <c r="F200" s="14">
        <f>IF($A200="","",IFERROR(INDEX('الإعدادات'!$F$9:$F$38,MATCH($D200,'الإعدادات'!$E$9:$E$38,0)),""))</f>
        <v/>
      </c>
      <c r="G200" s="8" t="n"/>
      <c r="H200" s="8" t="n"/>
      <c r="I200" s="14">
        <f>IF($A200="","",COUNTIFS('الجلسات'!$B$3:$B$1502,$A200))</f>
        <v/>
      </c>
      <c r="J200" s="14">
        <f>IF($A200="","",IFERROR($F200-$I200,""))</f>
        <v/>
      </c>
      <c r="K200" s="15">
        <f>IF($A200="","",IFERROR(ROUND($G200*$I200/$F200,2),0))</f>
        <v/>
      </c>
      <c r="L200" s="15">
        <f>IF($A200="","",$H200-$K200)</f>
        <v/>
      </c>
      <c r="M200" s="16">
        <f>IF($A200="","",IF($I200=0,"",SUMIFS('الجلسات'!$A$3:$A$1502,'الجلسات'!$B$3:$B$1502,$A200,'الجلسات'!$F$3:$F$1502,$I200)))</f>
        <v/>
      </c>
      <c r="N200" s="14">
        <f>IF($A200="","",'الإعدادات'!$B$6-IF($M200="",$E200,$M200))</f>
        <v/>
      </c>
      <c r="O200" s="4" t="n"/>
      <c r="P200" s="5" t="n"/>
      <c r="Q200" s="9">
        <f>IF($A200="","",IF($O200="ملغاة","ملغاة",IF(AND($O200="مجمدة",$P200&gt;'الإعدادات'!$B$6),"مجمدة",IF($J200&lt;=0,"مكتملة",IF($N200&gt;IFERROR(INDEX('الإعدادات'!$H$9:$H$38,MATCH($D200,'الإعدادات'!$E$9:$E$38,0)),21),"متوقفة","نشطة")))))</f>
        <v/>
      </c>
      <c r="R200" s="9">
        <f>IF($Q200="متوقفة",$L200+ROW()/1000000,"")</f>
        <v/>
      </c>
    </row>
    <row r="201">
      <c r="A201" s="4" t="n"/>
      <c r="B201" s="4" t="n"/>
      <c r="C201" s="4" t="n"/>
      <c r="D201" s="4" t="n"/>
      <c r="E201" s="5" t="n"/>
      <c r="F201" s="14">
        <f>IF($A201="","",IFERROR(INDEX('الإعدادات'!$F$9:$F$38,MATCH($D201,'الإعدادات'!$E$9:$E$38,0)),""))</f>
        <v/>
      </c>
      <c r="G201" s="8" t="n"/>
      <c r="H201" s="8" t="n"/>
      <c r="I201" s="14">
        <f>IF($A201="","",COUNTIFS('الجلسات'!$B$3:$B$1502,$A201))</f>
        <v/>
      </c>
      <c r="J201" s="14">
        <f>IF($A201="","",IFERROR($F201-$I201,""))</f>
        <v/>
      </c>
      <c r="K201" s="15">
        <f>IF($A201="","",IFERROR(ROUND($G201*$I201/$F201,2),0))</f>
        <v/>
      </c>
      <c r="L201" s="15">
        <f>IF($A201="","",$H201-$K201)</f>
        <v/>
      </c>
      <c r="M201" s="16">
        <f>IF($A201="","",IF($I201=0,"",SUMIFS('الجلسات'!$A$3:$A$1502,'الجلسات'!$B$3:$B$1502,$A201,'الجلسات'!$F$3:$F$1502,$I201)))</f>
        <v/>
      </c>
      <c r="N201" s="14">
        <f>IF($A201="","",'الإعدادات'!$B$6-IF($M201="",$E201,$M201))</f>
        <v/>
      </c>
      <c r="O201" s="4" t="n"/>
      <c r="P201" s="5" t="n"/>
      <c r="Q201" s="9">
        <f>IF($A201="","",IF($O201="ملغاة","ملغاة",IF(AND($O201="مجمدة",$P201&gt;'الإعدادات'!$B$6),"مجمدة",IF($J201&lt;=0,"مكتملة",IF($N201&gt;IFERROR(INDEX('الإعدادات'!$H$9:$H$38,MATCH($D201,'الإعدادات'!$E$9:$E$38,0)),21),"متوقفة","نشطة")))))</f>
        <v/>
      </c>
      <c r="R201" s="9">
        <f>IF($Q201="متوقفة",$L201+ROW()/1000000,"")</f>
        <v/>
      </c>
    </row>
    <row r="202">
      <c r="A202" s="4" t="n"/>
      <c r="B202" s="4" t="n"/>
      <c r="C202" s="4" t="n"/>
      <c r="D202" s="4" t="n"/>
      <c r="E202" s="5" t="n"/>
      <c r="F202" s="14">
        <f>IF($A202="","",IFERROR(INDEX('الإعدادات'!$F$9:$F$38,MATCH($D202,'الإعدادات'!$E$9:$E$38,0)),""))</f>
        <v/>
      </c>
      <c r="G202" s="8" t="n"/>
      <c r="H202" s="8" t="n"/>
      <c r="I202" s="14">
        <f>IF($A202="","",COUNTIFS('الجلسات'!$B$3:$B$1502,$A202))</f>
        <v/>
      </c>
      <c r="J202" s="14">
        <f>IF($A202="","",IFERROR($F202-$I202,""))</f>
        <v/>
      </c>
      <c r="K202" s="15">
        <f>IF($A202="","",IFERROR(ROUND($G202*$I202/$F202,2),0))</f>
        <v/>
      </c>
      <c r="L202" s="15">
        <f>IF($A202="","",$H202-$K202)</f>
        <v/>
      </c>
      <c r="M202" s="16">
        <f>IF($A202="","",IF($I202=0,"",SUMIFS('الجلسات'!$A$3:$A$1502,'الجلسات'!$B$3:$B$1502,$A202,'الجلسات'!$F$3:$F$1502,$I202)))</f>
        <v/>
      </c>
      <c r="N202" s="14">
        <f>IF($A202="","",'الإعدادات'!$B$6-IF($M202="",$E202,$M202))</f>
        <v/>
      </c>
      <c r="O202" s="4" t="n"/>
      <c r="P202" s="5" t="n"/>
      <c r="Q202" s="9">
        <f>IF($A202="","",IF($O202="ملغاة","ملغاة",IF(AND($O202="مجمدة",$P202&gt;'الإعدادات'!$B$6),"مجمدة",IF($J202&lt;=0,"مكتملة",IF($N202&gt;IFERROR(INDEX('الإعدادات'!$H$9:$H$38,MATCH($D202,'الإعدادات'!$E$9:$E$38,0)),21),"متوقفة","نشطة")))))</f>
        <v/>
      </c>
      <c r="R202" s="9">
        <f>IF($Q202="متوقفة",$L202+ROW()/1000000,"")</f>
        <v/>
      </c>
    </row>
    <row r="203">
      <c r="A203" s="4" t="n"/>
      <c r="B203" s="4" t="n"/>
      <c r="C203" s="4" t="n"/>
      <c r="D203" s="4" t="n"/>
      <c r="E203" s="5" t="n"/>
      <c r="F203" s="14">
        <f>IF($A203="","",IFERROR(INDEX('الإعدادات'!$F$9:$F$38,MATCH($D203,'الإعدادات'!$E$9:$E$38,0)),""))</f>
        <v/>
      </c>
      <c r="G203" s="8" t="n"/>
      <c r="H203" s="8" t="n"/>
      <c r="I203" s="14">
        <f>IF($A203="","",COUNTIFS('الجلسات'!$B$3:$B$1502,$A203))</f>
        <v/>
      </c>
      <c r="J203" s="14">
        <f>IF($A203="","",IFERROR($F203-$I203,""))</f>
        <v/>
      </c>
      <c r="K203" s="15">
        <f>IF($A203="","",IFERROR(ROUND($G203*$I203/$F203,2),0))</f>
        <v/>
      </c>
      <c r="L203" s="15">
        <f>IF($A203="","",$H203-$K203)</f>
        <v/>
      </c>
      <c r="M203" s="16">
        <f>IF($A203="","",IF($I203=0,"",SUMIFS('الجلسات'!$A$3:$A$1502,'الجلسات'!$B$3:$B$1502,$A203,'الجلسات'!$F$3:$F$1502,$I203)))</f>
        <v/>
      </c>
      <c r="N203" s="14">
        <f>IF($A203="","",'الإعدادات'!$B$6-IF($M203="",$E203,$M203))</f>
        <v/>
      </c>
      <c r="O203" s="4" t="n"/>
      <c r="P203" s="5" t="n"/>
      <c r="Q203" s="9">
        <f>IF($A203="","",IF($O203="ملغاة","ملغاة",IF(AND($O203="مجمدة",$P203&gt;'الإعدادات'!$B$6),"مجمدة",IF($J203&lt;=0,"مكتملة",IF($N203&gt;IFERROR(INDEX('الإعدادات'!$H$9:$H$38,MATCH($D203,'الإعدادات'!$E$9:$E$38,0)),21),"متوقفة","نشطة")))))</f>
        <v/>
      </c>
      <c r="R203" s="9">
        <f>IF($Q203="متوقفة",$L203+ROW()/1000000,"")</f>
        <v/>
      </c>
    </row>
    <row r="204">
      <c r="A204" s="4" t="n"/>
      <c r="B204" s="4" t="n"/>
      <c r="C204" s="4" t="n"/>
      <c r="D204" s="4" t="n"/>
      <c r="E204" s="5" t="n"/>
      <c r="F204" s="14">
        <f>IF($A204="","",IFERROR(INDEX('الإعدادات'!$F$9:$F$38,MATCH($D204,'الإعدادات'!$E$9:$E$38,0)),""))</f>
        <v/>
      </c>
      <c r="G204" s="8" t="n"/>
      <c r="H204" s="8" t="n"/>
      <c r="I204" s="14">
        <f>IF($A204="","",COUNTIFS('الجلسات'!$B$3:$B$1502,$A204))</f>
        <v/>
      </c>
      <c r="J204" s="14">
        <f>IF($A204="","",IFERROR($F204-$I204,""))</f>
        <v/>
      </c>
      <c r="K204" s="15">
        <f>IF($A204="","",IFERROR(ROUND($G204*$I204/$F204,2),0))</f>
        <v/>
      </c>
      <c r="L204" s="15">
        <f>IF($A204="","",$H204-$K204)</f>
        <v/>
      </c>
      <c r="M204" s="16">
        <f>IF($A204="","",IF($I204=0,"",SUMIFS('الجلسات'!$A$3:$A$1502,'الجلسات'!$B$3:$B$1502,$A204,'الجلسات'!$F$3:$F$1502,$I204)))</f>
        <v/>
      </c>
      <c r="N204" s="14">
        <f>IF($A204="","",'الإعدادات'!$B$6-IF($M204="",$E204,$M204))</f>
        <v/>
      </c>
      <c r="O204" s="4" t="n"/>
      <c r="P204" s="5" t="n"/>
      <c r="Q204" s="9">
        <f>IF($A204="","",IF($O204="ملغاة","ملغاة",IF(AND($O204="مجمدة",$P204&gt;'الإعدادات'!$B$6),"مجمدة",IF($J204&lt;=0,"مكتملة",IF($N204&gt;IFERROR(INDEX('الإعدادات'!$H$9:$H$38,MATCH($D204,'الإعدادات'!$E$9:$E$38,0)),21),"متوقفة","نشطة")))))</f>
        <v/>
      </c>
      <c r="R204" s="9">
        <f>IF($Q204="متوقفة",$L204+ROW()/1000000,"")</f>
        <v/>
      </c>
    </row>
    <row r="205">
      <c r="A205" s="4" t="n"/>
      <c r="B205" s="4" t="n"/>
      <c r="C205" s="4" t="n"/>
      <c r="D205" s="4" t="n"/>
      <c r="E205" s="5" t="n"/>
      <c r="F205" s="14">
        <f>IF($A205="","",IFERROR(INDEX('الإعدادات'!$F$9:$F$38,MATCH($D205,'الإعدادات'!$E$9:$E$38,0)),""))</f>
        <v/>
      </c>
      <c r="G205" s="8" t="n"/>
      <c r="H205" s="8" t="n"/>
      <c r="I205" s="14">
        <f>IF($A205="","",COUNTIFS('الجلسات'!$B$3:$B$1502,$A205))</f>
        <v/>
      </c>
      <c r="J205" s="14">
        <f>IF($A205="","",IFERROR($F205-$I205,""))</f>
        <v/>
      </c>
      <c r="K205" s="15">
        <f>IF($A205="","",IFERROR(ROUND($G205*$I205/$F205,2),0))</f>
        <v/>
      </c>
      <c r="L205" s="15">
        <f>IF($A205="","",$H205-$K205)</f>
        <v/>
      </c>
      <c r="M205" s="16">
        <f>IF($A205="","",IF($I205=0,"",SUMIFS('الجلسات'!$A$3:$A$1502,'الجلسات'!$B$3:$B$1502,$A205,'الجلسات'!$F$3:$F$1502,$I205)))</f>
        <v/>
      </c>
      <c r="N205" s="14">
        <f>IF($A205="","",'الإعدادات'!$B$6-IF($M205="",$E205,$M205))</f>
        <v/>
      </c>
      <c r="O205" s="4" t="n"/>
      <c r="P205" s="5" t="n"/>
      <c r="Q205" s="9">
        <f>IF($A205="","",IF($O205="ملغاة","ملغاة",IF(AND($O205="مجمدة",$P205&gt;'الإعدادات'!$B$6),"مجمدة",IF($J205&lt;=0,"مكتملة",IF($N205&gt;IFERROR(INDEX('الإعدادات'!$H$9:$H$38,MATCH($D205,'الإعدادات'!$E$9:$E$38,0)),21),"متوقفة","نشطة")))))</f>
        <v/>
      </c>
      <c r="R205" s="9">
        <f>IF($Q205="متوقفة",$L205+ROW()/1000000,"")</f>
        <v/>
      </c>
    </row>
    <row r="206">
      <c r="A206" s="4" t="n"/>
      <c r="B206" s="4" t="n"/>
      <c r="C206" s="4" t="n"/>
      <c r="D206" s="4" t="n"/>
      <c r="E206" s="5" t="n"/>
      <c r="F206" s="14">
        <f>IF($A206="","",IFERROR(INDEX('الإعدادات'!$F$9:$F$38,MATCH($D206,'الإعدادات'!$E$9:$E$38,0)),""))</f>
        <v/>
      </c>
      <c r="G206" s="8" t="n"/>
      <c r="H206" s="8" t="n"/>
      <c r="I206" s="14">
        <f>IF($A206="","",COUNTIFS('الجلسات'!$B$3:$B$1502,$A206))</f>
        <v/>
      </c>
      <c r="J206" s="14">
        <f>IF($A206="","",IFERROR($F206-$I206,""))</f>
        <v/>
      </c>
      <c r="K206" s="15">
        <f>IF($A206="","",IFERROR(ROUND($G206*$I206/$F206,2),0))</f>
        <v/>
      </c>
      <c r="L206" s="15">
        <f>IF($A206="","",$H206-$K206)</f>
        <v/>
      </c>
      <c r="M206" s="16">
        <f>IF($A206="","",IF($I206=0,"",SUMIFS('الجلسات'!$A$3:$A$1502,'الجلسات'!$B$3:$B$1502,$A206,'الجلسات'!$F$3:$F$1502,$I206)))</f>
        <v/>
      </c>
      <c r="N206" s="14">
        <f>IF($A206="","",'الإعدادات'!$B$6-IF($M206="",$E206,$M206))</f>
        <v/>
      </c>
      <c r="O206" s="4" t="n"/>
      <c r="P206" s="5" t="n"/>
      <c r="Q206" s="9">
        <f>IF($A206="","",IF($O206="ملغاة","ملغاة",IF(AND($O206="مجمدة",$P206&gt;'الإعدادات'!$B$6),"مجمدة",IF($J206&lt;=0,"مكتملة",IF($N206&gt;IFERROR(INDEX('الإعدادات'!$H$9:$H$38,MATCH($D206,'الإعدادات'!$E$9:$E$38,0)),21),"متوقفة","نشطة")))))</f>
        <v/>
      </c>
      <c r="R206" s="9">
        <f>IF($Q206="متوقفة",$L206+ROW()/1000000,"")</f>
        <v/>
      </c>
    </row>
    <row r="207">
      <c r="A207" s="4" t="n"/>
      <c r="B207" s="4" t="n"/>
      <c r="C207" s="4" t="n"/>
      <c r="D207" s="4" t="n"/>
      <c r="E207" s="5" t="n"/>
      <c r="F207" s="14">
        <f>IF($A207="","",IFERROR(INDEX('الإعدادات'!$F$9:$F$38,MATCH($D207,'الإعدادات'!$E$9:$E$38,0)),""))</f>
        <v/>
      </c>
      <c r="G207" s="8" t="n"/>
      <c r="H207" s="8" t="n"/>
      <c r="I207" s="14">
        <f>IF($A207="","",COUNTIFS('الجلسات'!$B$3:$B$1502,$A207))</f>
        <v/>
      </c>
      <c r="J207" s="14">
        <f>IF($A207="","",IFERROR($F207-$I207,""))</f>
        <v/>
      </c>
      <c r="K207" s="15">
        <f>IF($A207="","",IFERROR(ROUND($G207*$I207/$F207,2),0))</f>
        <v/>
      </c>
      <c r="L207" s="15">
        <f>IF($A207="","",$H207-$K207)</f>
        <v/>
      </c>
      <c r="M207" s="16">
        <f>IF($A207="","",IF($I207=0,"",SUMIFS('الجلسات'!$A$3:$A$1502,'الجلسات'!$B$3:$B$1502,$A207,'الجلسات'!$F$3:$F$1502,$I207)))</f>
        <v/>
      </c>
      <c r="N207" s="14">
        <f>IF($A207="","",'الإعدادات'!$B$6-IF($M207="",$E207,$M207))</f>
        <v/>
      </c>
      <c r="O207" s="4" t="n"/>
      <c r="P207" s="5" t="n"/>
      <c r="Q207" s="9">
        <f>IF($A207="","",IF($O207="ملغاة","ملغاة",IF(AND($O207="مجمدة",$P207&gt;'الإعدادات'!$B$6),"مجمدة",IF($J207&lt;=0,"مكتملة",IF($N207&gt;IFERROR(INDEX('الإعدادات'!$H$9:$H$38,MATCH($D207,'الإعدادات'!$E$9:$E$38,0)),21),"متوقفة","نشطة")))))</f>
        <v/>
      </c>
      <c r="R207" s="9">
        <f>IF($Q207="متوقفة",$L207+ROW()/1000000,"")</f>
        <v/>
      </c>
    </row>
    <row r="208">
      <c r="A208" s="4" t="n"/>
      <c r="B208" s="4" t="n"/>
      <c r="C208" s="4" t="n"/>
      <c r="D208" s="4" t="n"/>
      <c r="E208" s="5" t="n"/>
      <c r="F208" s="14">
        <f>IF($A208="","",IFERROR(INDEX('الإعدادات'!$F$9:$F$38,MATCH($D208,'الإعدادات'!$E$9:$E$38,0)),""))</f>
        <v/>
      </c>
      <c r="G208" s="8" t="n"/>
      <c r="H208" s="8" t="n"/>
      <c r="I208" s="14">
        <f>IF($A208="","",COUNTIFS('الجلسات'!$B$3:$B$1502,$A208))</f>
        <v/>
      </c>
      <c r="J208" s="14">
        <f>IF($A208="","",IFERROR($F208-$I208,""))</f>
        <v/>
      </c>
      <c r="K208" s="15">
        <f>IF($A208="","",IFERROR(ROUND($G208*$I208/$F208,2),0))</f>
        <v/>
      </c>
      <c r="L208" s="15">
        <f>IF($A208="","",$H208-$K208)</f>
        <v/>
      </c>
      <c r="M208" s="16">
        <f>IF($A208="","",IF($I208=0,"",SUMIFS('الجلسات'!$A$3:$A$1502,'الجلسات'!$B$3:$B$1502,$A208,'الجلسات'!$F$3:$F$1502,$I208)))</f>
        <v/>
      </c>
      <c r="N208" s="14">
        <f>IF($A208="","",'الإعدادات'!$B$6-IF($M208="",$E208,$M208))</f>
        <v/>
      </c>
      <c r="O208" s="4" t="n"/>
      <c r="P208" s="5" t="n"/>
      <c r="Q208" s="9">
        <f>IF($A208="","",IF($O208="ملغاة","ملغاة",IF(AND($O208="مجمدة",$P208&gt;'الإعدادات'!$B$6),"مجمدة",IF($J208&lt;=0,"مكتملة",IF($N208&gt;IFERROR(INDEX('الإعدادات'!$H$9:$H$38,MATCH($D208,'الإعدادات'!$E$9:$E$38,0)),21),"متوقفة","نشطة")))))</f>
        <v/>
      </c>
      <c r="R208" s="9">
        <f>IF($Q208="متوقفة",$L208+ROW()/1000000,"")</f>
        <v/>
      </c>
    </row>
    <row r="209">
      <c r="A209" s="4" t="n"/>
      <c r="B209" s="4" t="n"/>
      <c r="C209" s="4" t="n"/>
      <c r="D209" s="4" t="n"/>
      <c r="E209" s="5" t="n"/>
      <c r="F209" s="14">
        <f>IF($A209="","",IFERROR(INDEX('الإعدادات'!$F$9:$F$38,MATCH($D209,'الإعدادات'!$E$9:$E$38,0)),""))</f>
        <v/>
      </c>
      <c r="G209" s="8" t="n"/>
      <c r="H209" s="8" t="n"/>
      <c r="I209" s="14">
        <f>IF($A209="","",COUNTIFS('الجلسات'!$B$3:$B$1502,$A209))</f>
        <v/>
      </c>
      <c r="J209" s="14">
        <f>IF($A209="","",IFERROR($F209-$I209,""))</f>
        <v/>
      </c>
      <c r="K209" s="15">
        <f>IF($A209="","",IFERROR(ROUND($G209*$I209/$F209,2),0))</f>
        <v/>
      </c>
      <c r="L209" s="15">
        <f>IF($A209="","",$H209-$K209)</f>
        <v/>
      </c>
      <c r="M209" s="16">
        <f>IF($A209="","",IF($I209=0,"",SUMIFS('الجلسات'!$A$3:$A$1502,'الجلسات'!$B$3:$B$1502,$A209,'الجلسات'!$F$3:$F$1502,$I209)))</f>
        <v/>
      </c>
      <c r="N209" s="14">
        <f>IF($A209="","",'الإعدادات'!$B$6-IF($M209="",$E209,$M209))</f>
        <v/>
      </c>
      <c r="O209" s="4" t="n"/>
      <c r="P209" s="5" t="n"/>
      <c r="Q209" s="9">
        <f>IF($A209="","",IF($O209="ملغاة","ملغاة",IF(AND($O209="مجمدة",$P209&gt;'الإعدادات'!$B$6),"مجمدة",IF($J209&lt;=0,"مكتملة",IF($N209&gt;IFERROR(INDEX('الإعدادات'!$H$9:$H$38,MATCH($D209,'الإعدادات'!$E$9:$E$38,0)),21),"متوقفة","نشطة")))))</f>
        <v/>
      </c>
      <c r="R209" s="9">
        <f>IF($Q209="متوقفة",$L209+ROW()/1000000,"")</f>
        <v/>
      </c>
    </row>
    <row r="210">
      <c r="A210" s="4" t="n"/>
      <c r="B210" s="4" t="n"/>
      <c r="C210" s="4" t="n"/>
      <c r="D210" s="4" t="n"/>
      <c r="E210" s="5" t="n"/>
      <c r="F210" s="14">
        <f>IF($A210="","",IFERROR(INDEX('الإعدادات'!$F$9:$F$38,MATCH($D210,'الإعدادات'!$E$9:$E$38,0)),""))</f>
        <v/>
      </c>
      <c r="G210" s="8" t="n"/>
      <c r="H210" s="8" t="n"/>
      <c r="I210" s="14">
        <f>IF($A210="","",COUNTIFS('الجلسات'!$B$3:$B$1502,$A210))</f>
        <v/>
      </c>
      <c r="J210" s="14">
        <f>IF($A210="","",IFERROR($F210-$I210,""))</f>
        <v/>
      </c>
      <c r="K210" s="15">
        <f>IF($A210="","",IFERROR(ROUND($G210*$I210/$F210,2),0))</f>
        <v/>
      </c>
      <c r="L210" s="15">
        <f>IF($A210="","",$H210-$K210)</f>
        <v/>
      </c>
      <c r="M210" s="16">
        <f>IF($A210="","",IF($I210=0,"",SUMIFS('الجلسات'!$A$3:$A$1502,'الجلسات'!$B$3:$B$1502,$A210,'الجلسات'!$F$3:$F$1502,$I210)))</f>
        <v/>
      </c>
      <c r="N210" s="14">
        <f>IF($A210="","",'الإعدادات'!$B$6-IF($M210="",$E210,$M210))</f>
        <v/>
      </c>
      <c r="O210" s="4" t="n"/>
      <c r="P210" s="5" t="n"/>
      <c r="Q210" s="9">
        <f>IF($A210="","",IF($O210="ملغاة","ملغاة",IF(AND($O210="مجمدة",$P210&gt;'الإعدادات'!$B$6),"مجمدة",IF($J210&lt;=0,"مكتملة",IF($N210&gt;IFERROR(INDEX('الإعدادات'!$H$9:$H$38,MATCH($D210,'الإعدادات'!$E$9:$E$38,0)),21),"متوقفة","نشطة")))))</f>
        <v/>
      </c>
      <c r="R210" s="9">
        <f>IF($Q210="متوقفة",$L210+ROW()/1000000,"")</f>
        <v/>
      </c>
    </row>
    <row r="211">
      <c r="A211" s="4" t="n"/>
      <c r="B211" s="4" t="n"/>
      <c r="C211" s="4" t="n"/>
      <c r="D211" s="4" t="n"/>
      <c r="E211" s="5" t="n"/>
      <c r="F211" s="14">
        <f>IF($A211="","",IFERROR(INDEX('الإعدادات'!$F$9:$F$38,MATCH($D211,'الإعدادات'!$E$9:$E$38,0)),""))</f>
        <v/>
      </c>
      <c r="G211" s="8" t="n"/>
      <c r="H211" s="8" t="n"/>
      <c r="I211" s="14">
        <f>IF($A211="","",COUNTIFS('الجلسات'!$B$3:$B$1502,$A211))</f>
        <v/>
      </c>
      <c r="J211" s="14">
        <f>IF($A211="","",IFERROR($F211-$I211,""))</f>
        <v/>
      </c>
      <c r="K211" s="15">
        <f>IF($A211="","",IFERROR(ROUND($G211*$I211/$F211,2),0))</f>
        <v/>
      </c>
      <c r="L211" s="15">
        <f>IF($A211="","",$H211-$K211)</f>
        <v/>
      </c>
      <c r="M211" s="16">
        <f>IF($A211="","",IF($I211=0,"",SUMIFS('الجلسات'!$A$3:$A$1502,'الجلسات'!$B$3:$B$1502,$A211,'الجلسات'!$F$3:$F$1502,$I211)))</f>
        <v/>
      </c>
      <c r="N211" s="14">
        <f>IF($A211="","",'الإعدادات'!$B$6-IF($M211="",$E211,$M211))</f>
        <v/>
      </c>
      <c r="O211" s="4" t="n"/>
      <c r="P211" s="5" t="n"/>
      <c r="Q211" s="9">
        <f>IF($A211="","",IF($O211="ملغاة","ملغاة",IF(AND($O211="مجمدة",$P211&gt;'الإعدادات'!$B$6),"مجمدة",IF($J211&lt;=0,"مكتملة",IF($N211&gt;IFERROR(INDEX('الإعدادات'!$H$9:$H$38,MATCH($D211,'الإعدادات'!$E$9:$E$38,0)),21),"متوقفة","نشطة")))))</f>
        <v/>
      </c>
      <c r="R211" s="9">
        <f>IF($Q211="متوقفة",$L211+ROW()/1000000,"")</f>
        <v/>
      </c>
    </row>
    <row r="212">
      <c r="A212" s="4" t="n"/>
      <c r="B212" s="4" t="n"/>
      <c r="C212" s="4" t="n"/>
      <c r="D212" s="4" t="n"/>
      <c r="E212" s="5" t="n"/>
      <c r="F212" s="14">
        <f>IF($A212="","",IFERROR(INDEX('الإعدادات'!$F$9:$F$38,MATCH($D212,'الإعدادات'!$E$9:$E$38,0)),""))</f>
        <v/>
      </c>
      <c r="G212" s="8" t="n"/>
      <c r="H212" s="8" t="n"/>
      <c r="I212" s="14">
        <f>IF($A212="","",COUNTIFS('الجلسات'!$B$3:$B$1502,$A212))</f>
        <v/>
      </c>
      <c r="J212" s="14">
        <f>IF($A212="","",IFERROR($F212-$I212,""))</f>
        <v/>
      </c>
      <c r="K212" s="15">
        <f>IF($A212="","",IFERROR(ROUND($G212*$I212/$F212,2),0))</f>
        <v/>
      </c>
      <c r="L212" s="15">
        <f>IF($A212="","",$H212-$K212)</f>
        <v/>
      </c>
      <c r="M212" s="16">
        <f>IF($A212="","",IF($I212=0,"",SUMIFS('الجلسات'!$A$3:$A$1502,'الجلسات'!$B$3:$B$1502,$A212,'الجلسات'!$F$3:$F$1502,$I212)))</f>
        <v/>
      </c>
      <c r="N212" s="14">
        <f>IF($A212="","",'الإعدادات'!$B$6-IF($M212="",$E212,$M212))</f>
        <v/>
      </c>
      <c r="O212" s="4" t="n"/>
      <c r="P212" s="5" t="n"/>
      <c r="Q212" s="9">
        <f>IF($A212="","",IF($O212="ملغاة","ملغاة",IF(AND($O212="مجمدة",$P212&gt;'الإعدادات'!$B$6),"مجمدة",IF($J212&lt;=0,"مكتملة",IF($N212&gt;IFERROR(INDEX('الإعدادات'!$H$9:$H$38,MATCH($D212,'الإعدادات'!$E$9:$E$38,0)),21),"متوقفة","نشطة")))))</f>
        <v/>
      </c>
      <c r="R212" s="9">
        <f>IF($Q212="متوقفة",$L212+ROW()/1000000,"")</f>
        <v/>
      </c>
    </row>
    <row r="213">
      <c r="A213" s="4" t="n"/>
      <c r="B213" s="4" t="n"/>
      <c r="C213" s="4" t="n"/>
      <c r="D213" s="4" t="n"/>
      <c r="E213" s="5" t="n"/>
      <c r="F213" s="14">
        <f>IF($A213="","",IFERROR(INDEX('الإعدادات'!$F$9:$F$38,MATCH($D213,'الإعدادات'!$E$9:$E$38,0)),""))</f>
        <v/>
      </c>
      <c r="G213" s="8" t="n"/>
      <c r="H213" s="8" t="n"/>
      <c r="I213" s="14">
        <f>IF($A213="","",COUNTIFS('الجلسات'!$B$3:$B$1502,$A213))</f>
        <v/>
      </c>
      <c r="J213" s="14">
        <f>IF($A213="","",IFERROR($F213-$I213,""))</f>
        <v/>
      </c>
      <c r="K213" s="15">
        <f>IF($A213="","",IFERROR(ROUND($G213*$I213/$F213,2),0))</f>
        <v/>
      </c>
      <c r="L213" s="15">
        <f>IF($A213="","",$H213-$K213)</f>
        <v/>
      </c>
      <c r="M213" s="16">
        <f>IF($A213="","",IF($I213=0,"",SUMIFS('الجلسات'!$A$3:$A$1502,'الجلسات'!$B$3:$B$1502,$A213,'الجلسات'!$F$3:$F$1502,$I213)))</f>
        <v/>
      </c>
      <c r="N213" s="14">
        <f>IF($A213="","",'الإعدادات'!$B$6-IF($M213="",$E213,$M213))</f>
        <v/>
      </c>
      <c r="O213" s="4" t="n"/>
      <c r="P213" s="5" t="n"/>
      <c r="Q213" s="9">
        <f>IF($A213="","",IF($O213="ملغاة","ملغاة",IF(AND($O213="مجمدة",$P213&gt;'الإعدادات'!$B$6),"مجمدة",IF($J213&lt;=0,"مكتملة",IF($N213&gt;IFERROR(INDEX('الإعدادات'!$H$9:$H$38,MATCH($D213,'الإعدادات'!$E$9:$E$38,0)),21),"متوقفة","نشطة")))))</f>
        <v/>
      </c>
      <c r="R213" s="9">
        <f>IF($Q213="متوقفة",$L213+ROW()/1000000,"")</f>
        <v/>
      </c>
    </row>
    <row r="214">
      <c r="A214" s="4" t="n"/>
      <c r="B214" s="4" t="n"/>
      <c r="C214" s="4" t="n"/>
      <c r="D214" s="4" t="n"/>
      <c r="E214" s="5" t="n"/>
      <c r="F214" s="14">
        <f>IF($A214="","",IFERROR(INDEX('الإعدادات'!$F$9:$F$38,MATCH($D214,'الإعدادات'!$E$9:$E$38,0)),""))</f>
        <v/>
      </c>
      <c r="G214" s="8" t="n"/>
      <c r="H214" s="8" t="n"/>
      <c r="I214" s="14">
        <f>IF($A214="","",COUNTIFS('الجلسات'!$B$3:$B$1502,$A214))</f>
        <v/>
      </c>
      <c r="J214" s="14">
        <f>IF($A214="","",IFERROR($F214-$I214,""))</f>
        <v/>
      </c>
      <c r="K214" s="15">
        <f>IF($A214="","",IFERROR(ROUND($G214*$I214/$F214,2),0))</f>
        <v/>
      </c>
      <c r="L214" s="15">
        <f>IF($A214="","",$H214-$K214)</f>
        <v/>
      </c>
      <c r="M214" s="16">
        <f>IF($A214="","",IF($I214=0,"",SUMIFS('الجلسات'!$A$3:$A$1502,'الجلسات'!$B$3:$B$1502,$A214,'الجلسات'!$F$3:$F$1502,$I214)))</f>
        <v/>
      </c>
      <c r="N214" s="14">
        <f>IF($A214="","",'الإعدادات'!$B$6-IF($M214="",$E214,$M214))</f>
        <v/>
      </c>
      <c r="O214" s="4" t="n"/>
      <c r="P214" s="5" t="n"/>
      <c r="Q214" s="9">
        <f>IF($A214="","",IF($O214="ملغاة","ملغاة",IF(AND($O214="مجمدة",$P214&gt;'الإعدادات'!$B$6),"مجمدة",IF($J214&lt;=0,"مكتملة",IF($N214&gt;IFERROR(INDEX('الإعدادات'!$H$9:$H$38,MATCH($D214,'الإعدادات'!$E$9:$E$38,0)),21),"متوقفة","نشطة")))))</f>
        <v/>
      </c>
      <c r="R214" s="9">
        <f>IF($Q214="متوقفة",$L214+ROW()/1000000,"")</f>
        <v/>
      </c>
    </row>
    <row r="215">
      <c r="A215" s="4" t="n"/>
      <c r="B215" s="4" t="n"/>
      <c r="C215" s="4" t="n"/>
      <c r="D215" s="4" t="n"/>
      <c r="E215" s="5" t="n"/>
      <c r="F215" s="14">
        <f>IF($A215="","",IFERROR(INDEX('الإعدادات'!$F$9:$F$38,MATCH($D215,'الإعدادات'!$E$9:$E$38,0)),""))</f>
        <v/>
      </c>
      <c r="G215" s="8" t="n"/>
      <c r="H215" s="8" t="n"/>
      <c r="I215" s="14">
        <f>IF($A215="","",COUNTIFS('الجلسات'!$B$3:$B$1502,$A215))</f>
        <v/>
      </c>
      <c r="J215" s="14">
        <f>IF($A215="","",IFERROR($F215-$I215,""))</f>
        <v/>
      </c>
      <c r="K215" s="15">
        <f>IF($A215="","",IFERROR(ROUND($G215*$I215/$F215,2),0))</f>
        <v/>
      </c>
      <c r="L215" s="15">
        <f>IF($A215="","",$H215-$K215)</f>
        <v/>
      </c>
      <c r="M215" s="16">
        <f>IF($A215="","",IF($I215=0,"",SUMIFS('الجلسات'!$A$3:$A$1502,'الجلسات'!$B$3:$B$1502,$A215,'الجلسات'!$F$3:$F$1502,$I215)))</f>
        <v/>
      </c>
      <c r="N215" s="14">
        <f>IF($A215="","",'الإعدادات'!$B$6-IF($M215="",$E215,$M215))</f>
        <v/>
      </c>
      <c r="O215" s="4" t="n"/>
      <c r="P215" s="5" t="n"/>
      <c r="Q215" s="9">
        <f>IF($A215="","",IF($O215="ملغاة","ملغاة",IF(AND($O215="مجمدة",$P215&gt;'الإعدادات'!$B$6),"مجمدة",IF($J215&lt;=0,"مكتملة",IF($N215&gt;IFERROR(INDEX('الإعدادات'!$H$9:$H$38,MATCH($D215,'الإعدادات'!$E$9:$E$38,0)),21),"متوقفة","نشطة")))))</f>
        <v/>
      </c>
      <c r="R215" s="9">
        <f>IF($Q215="متوقفة",$L215+ROW()/1000000,"")</f>
        <v/>
      </c>
    </row>
    <row r="216">
      <c r="A216" s="4" t="n"/>
      <c r="B216" s="4" t="n"/>
      <c r="C216" s="4" t="n"/>
      <c r="D216" s="4" t="n"/>
      <c r="E216" s="5" t="n"/>
      <c r="F216" s="14">
        <f>IF($A216="","",IFERROR(INDEX('الإعدادات'!$F$9:$F$38,MATCH($D216,'الإعدادات'!$E$9:$E$38,0)),""))</f>
        <v/>
      </c>
      <c r="G216" s="8" t="n"/>
      <c r="H216" s="8" t="n"/>
      <c r="I216" s="14">
        <f>IF($A216="","",COUNTIFS('الجلسات'!$B$3:$B$1502,$A216))</f>
        <v/>
      </c>
      <c r="J216" s="14">
        <f>IF($A216="","",IFERROR($F216-$I216,""))</f>
        <v/>
      </c>
      <c r="K216" s="15">
        <f>IF($A216="","",IFERROR(ROUND($G216*$I216/$F216,2),0))</f>
        <v/>
      </c>
      <c r="L216" s="15">
        <f>IF($A216="","",$H216-$K216)</f>
        <v/>
      </c>
      <c r="M216" s="16">
        <f>IF($A216="","",IF($I216=0,"",SUMIFS('الجلسات'!$A$3:$A$1502,'الجلسات'!$B$3:$B$1502,$A216,'الجلسات'!$F$3:$F$1502,$I216)))</f>
        <v/>
      </c>
      <c r="N216" s="14">
        <f>IF($A216="","",'الإعدادات'!$B$6-IF($M216="",$E216,$M216))</f>
        <v/>
      </c>
      <c r="O216" s="4" t="n"/>
      <c r="P216" s="5" t="n"/>
      <c r="Q216" s="9">
        <f>IF($A216="","",IF($O216="ملغاة","ملغاة",IF(AND($O216="مجمدة",$P216&gt;'الإعدادات'!$B$6),"مجمدة",IF($J216&lt;=0,"مكتملة",IF($N216&gt;IFERROR(INDEX('الإعدادات'!$H$9:$H$38,MATCH($D216,'الإعدادات'!$E$9:$E$38,0)),21),"متوقفة","نشطة")))))</f>
        <v/>
      </c>
      <c r="R216" s="9">
        <f>IF($Q216="متوقفة",$L216+ROW()/1000000,"")</f>
        <v/>
      </c>
    </row>
    <row r="217">
      <c r="A217" s="4" t="n"/>
      <c r="B217" s="4" t="n"/>
      <c r="C217" s="4" t="n"/>
      <c r="D217" s="4" t="n"/>
      <c r="E217" s="5" t="n"/>
      <c r="F217" s="14">
        <f>IF($A217="","",IFERROR(INDEX('الإعدادات'!$F$9:$F$38,MATCH($D217,'الإعدادات'!$E$9:$E$38,0)),""))</f>
        <v/>
      </c>
      <c r="G217" s="8" t="n"/>
      <c r="H217" s="8" t="n"/>
      <c r="I217" s="14">
        <f>IF($A217="","",COUNTIFS('الجلسات'!$B$3:$B$1502,$A217))</f>
        <v/>
      </c>
      <c r="J217" s="14">
        <f>IF($A217="","",IFERROR($F217-$I217,""))</f>
        <v/>
      </c>
      <c r="K217" s="15">
        <f>IF($A217="","",IFERROR(ROUND($G217*$I217/$F217,2),0))</f>
        <v/>
      </c>
      <c r="L217" s="15">
        <f>IF($A217="","",$H217-$K217)</f>
        <v/>
      </c>
      <c r="M217" s="16">
        <f>IF($A217="","",IF($I217=0,"",SUMIFS('الجلسات'!$A$3:$A$1502,'الجلسات'!$B$3:$B$1502,$A217,'الجلسات'!$F$3:$F$1502,$I217)))</f>
        <v/>
      </c>
      <c r="N217" s="14">
        <f>IF($A217="","",'الإعدادات'!$B$6-IF($M217="",$E217,$M217))</f>
        <v/>
      </c>
      <c r="O217" s="4" t="n"/>
      <c r="P217" s="5" t="n"/>
      <c r="Q217" s="9">
        <f>IF($A217="","",IF($O217="ملغاة","ملغاة",IF(AND($O217="مجمدة",$P217&gt;'الإعدادات'!$B$6),"مجمدة",IF($J217&lt;=0,"مكتملة",IF($N217&gt;IFERROR(INDEX('الإعدادات'!$H$9:$H$38,MATCH($D217,'الإعدادات'!$E$9:$E$38,0)),21),"متوقفة","نشطة")))))</f>
        <v/>
      </c>
      <c r="R217" s="9">
        <f>IF($Q217="متوقفة",$L217+ROW()/1000000,"")</f>
        <v/>
      </c>
    </row>
    <row r="218">
      <c r="A218" s="4" t="n"/>
      <c r="B218" s="4" t="n"/>
      <c r="C218" s="4" t="n"/>
      <c r="D218" s="4" t="n"/>
      <c r="E218" s="5" t="n"/>
      <c r="F218" s="14">
        <f>IF($A218="","",IFERROR(INDEX('الإعدادات'!$F$9:$F$38,MATCH($D218,'الإعدادات'!$E$9:$E$38,0)),""))</f>
        <v/>
      </c>
      <c r="G218" s="8" t="n"/>
      <c r="H218" s="8" t="n"/>
      <c r="I218" s="14">
        <f>IF($A218="","",COUNTIFS('الجلسات'!$B$3:$B$1502,$A218))</f>
        <v/>
      </c>
      <c r="J218" s="14">
        <f>IF($A218="","",IFERROR($F218-$I218,""))</f>
        <v/>
      </c>
      <c r="K218" s="15">
        <f>IF($A218="","",IFERROR(ROUND($G218*$I218/$F218,2),0))</f>
        <v/>
      </c>
      <c r="L218" s="15">
        <f>IF($A218="","",$H218-$K218)</f>
        <v/>
      </c>
      <c r="M218" s="16">
        <f>IF($A218="","",IF($I218=0,"",SUMIFS('الجلسات'!$A$3:$A$1502,'الجلسات'!$B$3:$B$1502,$A218,'الجلسات'!$F$3:$F$1502,$I218)))</f>
        <v/>
      </c>
      <c r="N218" s="14">
        <f>IF($A218="","",'الإعدادات'!$B$6-IF($M218="",$E218,$M218))</f>
        <v/>
      </c>
      <c r="O218" s="4" t="n"/>
      <c r="P218" s="5" t="n"/>
      <c r="Q218" s="9">
        <f>IF($A218="","",IF($O218="ملغاة","ملغاة",IF(AND($O218="مجمدة",$P218&gt;'الإعدادات'!$B$6),"مجمدة",IF($J218&lt;=0,"مكتملة",IF($N218&gt;IFERROR(INDEX('الإعدادات'!$H$9:$H$38,MATCH($D218,'الإعدادات'!$E$9:$E$38,0)),21),"متوقفة","نشطة")))))</f>
        <v/>
      </c>
      <c r="R218" s="9">
        <f>IF($Q218="متوقفة",$L218+ROW()/1000000,"")</f>
        <v/>
      </c>
    </row>
    <row r="219">
      <c r="A219" s="4" t="n"/>
      <c r="B219" s="4" t="n"/>
      <c r="C219" s="4" t="n"/>
      <c r="D219" s="4" t="n"/>
      <c r="E219" s="5" t="n"/>
      <c r="F219" s="14">
        <f>IF($A219="","",IFERROR(INDEX('الإعدادات'!$F$9:$F$38,MATCH($D219,'الإعدادات'!$E$9:$E$38,0)),""))</f>
        <v/>
      </c>
      <c r="G219" s="8" t="n"/>
      <c r="H219" s="8" t="n"/>
      <c r="I219" s="14">
        <f>IF($A219="","",COUNTIFS('الجلسات'!$B$3:$B$1502,$A219))</f>
        <v/>
      </c>
      <c r="J219" s="14">
        <f>IF($A219="","",IFERROR($F219-$I219,""))</f>
        <v/>
      </c>
      <c r="K219" s="15">
        <f>IF($A219="","",IFERROR(ROUND($G219*$I219/$F219,2),0))</f>
        <v/>
      </c>
      <c r="L219" s="15">
        <f>IF($A219="","",$H219-$K219)</f>
        <v/>
      </c>
      <c r="M219" s="16">
        <f>IF($A219="","",IF($I219=0,"",SUMIFS('الجلسات'!$A$3:$A$1502,'الجلسات'!$B$3:$B$1502,$A219,'الجلسات'!$F$3:$F$1502,$I219)))</f>
        <v/>
      </c>
      <c r="N219" s="14">
        <f>IF($A219="","",'الإعدادات'!$B$6-IF($M219="",$E219,$M219))</f>
        <v/>
      </c>
      <c r="O219" s="4" t="n"/>
      <c r="P219" s="5" t="n"/>
      <c r="Q219" s="9">
        <f>IF($A219="","",IF($O219="ملغاة","ملغاة",IF(AND($O219="مجمدة",$P219&gt;'الإعدادات'!$B$6),"مجمدة",IF($J219&lt;=0,"مكتملة",IF($N219&gt;IFERROR(INDEX('الإعدادات'!$H$9:$H$38,MATCH($D219,'الإعدادات'!$E$9:$E$38,0)),21),"متوقفة","نشطة")))))</f>
        <v/>
      </c>
      <c r="R219" s="9">
        <f>IF($Q219="متوقفة",$L219+ROW()/1000000,"")</f>
        <v/>
      </c>
    </row>
    <row r="220">
      <c r="A220" s="4" t="n"/>
      <c r="B220" s="4" t="n"/>
      <c r="C220" s="4" t="n"/>
      <c r="D220" s="4" t="n"/>
      <c r="E220" s="5" t="n"/>
      <c r="F220" s="14">
        <f>IF($A220="","",IFERROR(INDEX('الإعدادات'!$F$9:$F$38,MATCH($D220,'الإعدادات'!$E$9:$E$38,0)),""))</f>
        <v/>
      </c>
      <c r="G220" s="8" t="n"/>
      <c r="H220" s="8" t="n"/>
      <c r="I220" s="14">
        <f>IF($A220="","",COUNTIFS('الجلسات'!$B$3:$B$1502,$A220))</f>
        <v/>
      </c>
      <c r="J220" s="14">
        <f>IF($A220="","",IFERROR($F220-$I220,""))</f>
        <v/>
      </c>
      <c r="K220" s="15">
        <f>IF($A220="","",IFERROR(ROUND($G220*$I220/$F220,2),0))</f>
        <v/>
      </c>
      <c r="L220" s="15">
        <f>IF($A220="","",$H220-$K220)</f>
        <v/>
      </c>
      <c r="M220" s="16">
        <f>IF($A220="","",IF($I220=0,"",SUMIFS('الجلسات'!$A$3:$A$1502,'الجلسات'!$B$3:$B$1502,$A220,'الجلسات'!$F$3:$F$1502,$I220)))</f>
        <v/>
      </c>
      <c r="N220" s="14">
        <f>IF($A220="","",'الإعدادات'!$B$6-IF($M220="",$E220,$M220))</f>
        <v/>
      </c>
      <c r="O220" s="4" t="n"/>
      <c r="P220" s="5" t="n"/>
      <c r="Q220" s="9">
        <f>IF($A220="","",IF($O220="ملغاة","ملغاة",IF(AND($O220="مجمدة",$P220&gt;'الإعدادات'!$B$6),"مجمدة",IF($J220&lt;=0,"مكتملة",IF($N220&gt;IFERROR(INDEX('الإعدادات'!$H$9:$H$38,MATCH($D220,'الإعدادات'!$E$9:$E$38,0)),21),"متوقفة","نشطة")))))</f>
        <v/>
      </c>
      <c r="R220" s="9">
        <f>IF($Q220="متوقفة",$L220+ROW()/1000000,"")</f>
        <v/>
      </c>
    </row>
    <row r="221">
      <c r="A221" s="4" t="n"/>
      <c r="B221" s="4" t="n"/>
      <c r="C221" s="4" t="n"/>
      <c r="D221" s="4" t="n"/>
      <c r="E221" s="5" t="n"/>
      <c r="F221" s="14">
        <f>IF($A221="","",IFERROR(INDEX('الإعدادات'!$F$9:$F$38,MATCH($D221,'الإعدادات'!$E$9:$E$38,0)),""))</f>
        <v/>
      </c>
      <c r="G221" s="8" t="n"/>
      <c r="H221" s="8" t="n"/>
      <c r="I221" s="14">
        <f>IF($A221="","",COUNTIFS('الجلسات'!$B$3:$B$1502,$A221))</f>
        <v/>
      </c>
      <c r="J221" s="14">
        <f>IF($A221="","",IFERROR($F221-$I221,""))</f>
        <v/>
      </c>
      <c r="K221" s="15">
        <f>IF($A221="","",IFERROR(ROUND($G221*$I221/$F221,2),0))</f>
        <v/>
      </c>
      <c r="L221" s="15">
        <f>IF($A221="","",$H221-$K221)</f>
        <v/>
      </c>
      <c r="M221" s="16">
        <f>IF($A221="","",IF($I221=0,"",SUMIFS('الجلسات'!$A$3:$A$1502,'الجلسات'!$B$3:$B$1502,$A221,'الجلسات'!$F$3:$F$1502,$I221)))</f>
        <v/>
      </c>
      <c r="N221" s="14">
        <f>IF($A221="","",'الإعدادات'!$B$6-IF($M221="",$E221,$M221))</f>
        <v/>
      </c>
      <c r="O221" s="4" t="n"/>
      <c r="P221" s="5" t="n"/>
      <c r="Q221" s="9">
        <f>IF($A221="","",IF($O221="ملغاة","ملغاة",IF(AND($O221="مجمدة",$P221&gt;'الإعدادات'!$B$6),"مجمدة",IF($J221&lt;=0,"مكتملة",IF($N221&gt;IFERROR(INDEX('الإعدادات'!$H$9:$H$38,MATCH($D221,'الإعدادات'!$E$9:$E$38,0)),21),"متوقفة","نشطة")))))</f>
        <v/>
      </c>
      <c r="R221" s="9">
        <f>IF($Q221="متوقفة",$L221+ROW()/1000000,"")</f>
        <v/>
      </c>
    </row>
    <row r="222">
      <c r="A222" s="4" t="n"/>
      <c r="B222" s="4" t="n"/>
      <c r="C222" s="4" t="n"/>
      <c r="D222" s="4" t="n"/>
      <c r="E222" s="5" t="n"/>
      <c r="F222" s="14">
        <f>IF($A222="","",IFERROR(INDEX('الإعدادات'!$F$9:$F$38,MATCH($D222,'الإعدادات'!$E$9:$E$38,0)),""))</f>
        <v/>
      </c>
      <c r="G222" s="8" t="n"/>
      <c r="H222" s="8" t="n"/>
      <c r="I222" s="14">
        <f>IF($A222="","",COUNTIFS('الجلسات'!$B$3:$B$1502,$A222))</f>
        <v/>
      </c>
      <c r="J222" s="14">
        <f>IF($A222="","",IFERROR($F222-$I222,""))</f>
        <v/>
      </c>
      <c r="K222" s="15">
        <f>IF($A222="","",IFERROR(ROUND($G222*$I222/$F222,2),0))</f>
        <v/>
      </c>
      <c r="L222" s="15">
        <f>IF($A222="","",$H222-$K222)</f>
        <v/>
      </c>
      <c r="M222" s="16">
        <f>IF($A222="","",IF($I222=0,"",SUMIFS('الجلسات'!$A$3:$A$1502,'الجلسات'!$B$3:$B$1502,$A222,'الجلسات'!$F$3:$F$1502,$I222)))</f>
        <v/>
      </c>
      <c r="N222" s="14">
        <f>IF($A222="","",'الإعدادات'!$B$6-IF($M222="",$E222,$M222))</f>
        <v/>
      </c>
      <c r="O222" s="4" t="n"/>
      <c r="P222" s="5" t="n"/>
      <c r="Q222" s="9">
        <f>IF($A222="","",IF($O222="ملغاة","ملغاة",IF(AND($O222="مجمدة",$P222&gt;'الإعدادات'!$B$6),"مجمدة",IF($J222&lt;=0,"مكتملة",IF($N222&gt;IFERROR(INDEX('الإعدادات'!$H$9:$H$38,MATCH($D222,'الإعدادات'!$E$9:$E$38,0)),21),"متوقفة","نشطة")))))</f>
        <v/>
      </c>
      <c r="R222" s="9">
        <f>IF($Q222="متوقفة",$L222+ROW()/1000000,"")</f>
        <v/>
      </c>
    </row>
    <row r="223">
      <c r="A223" s="4" t="n"/>
      <c r="B223" s="4" t="n"/>
      <c r="C223" s="4" t="n"/>
      <c r="D223" s="4" t="n"/>
      <c r="E223" s="5" t="n"/>
      <c r="F223" s="14">
        <f>IF($A223="","",IFERROR(INDEX('الإعدادات'!$F$9:$F$38,MATCH($D223,'الإعدادات'!$E$9:$E$38,0)),""))</f>
        <v/>
      </c>
      <c r="G223" s="8" t="n"/>
      <c r="H223" s="8" t="n"/>
      <c r="I223" s="14">
        <f>IF($A223="","",COUNTIFS('الجلسات'!$B$3:$B$1502,$A223))</f>
        <v/>
      </c>
      <c r="J223" s="14">
        <f>IF($A223="","",IFERROR($F223-$I223,""))</f>
        <v/>
      </c>
      <c r="K223" s="15">
        <f>IF($A223="","",IFERROR(ROUND($G223*$I223/$F223,2),0))</f>
        <v/>
      </c>
      <c r="L223" s="15">
        <f>IF($A223="","",$H223-$K223)</f>
        <v/>
      </c>
      <c r="M223" s="16">
        <f>IF($A223="","",IF($I223=0,"",SUMIFS('الجلسات'!$A$3:$A$1502,'الجلسات'!$B$3:$B$1502,$A223,'الجلسات'!$F$3:$F$1502,$I223)))</f>
        <v/>
      </c>
      <c r="N223" s="14">
        <f>IF($A223="","",'الإعدادات'!$B$6-IF($M223="",$E223,$M223))</f>
        <v/>
      </c>
      <c r="O223" s="4" t="n"/>
      <c r="P223" s="5" t="n"/>
      <c r="Q223" s="9">
        <f>IF($A223="","",IF($O223="ملغاة","ملغاة",IF(AND($O223="مجمدة",$P223&gt;'الإعدادات'!$B$6),"مجمدة",IF($J223&lt;=0,"مكتملة",IF($N223&gt;IFERROR(INDEX('الإعدادات'!$H$9:$H$38,MATCH($D223,'الإعدادات'!$E$9:$E$38,0)),21),"متوقفة","نشطة")))))</f>
        <v/>
      </c>
      <c r="R223" s="9">
        <f>IF($Q223="متوقفة",$L223+ROW()/1000000,"")</f>
        <v/>
      </c>
    </row>
    <row r="224">
      <c r="A224" s="4" t="n"/>
      <c r="B224" s="4" t="n"/>
      <c r="C224" s="4" t="n"/>
      <c r="D224" s="4" t="n"/>
      <c r="E224" s="5" t="n"/>
      <c r="F224" s="14">
        <f>IF($A224="","",IFERROR(INDEX('الإعدادات'!$F$9:$F$38,MATCH($D224,'الإعدادات'!$E$9:$E$38,0)),""))</f>
        <v/>
      </c>
      <c r="G224" s="8" t="n"/>
      <c r="H224" s="8" t="n"/>
      <c r="I224" s="14">
        <f>IF($A224="","",COUNTIFS('الجلسات'!$B$3:$B$1502,$A224))</f>
        <v/>
      </c>
      <c r="J224" s="14">
        <f>IF($A224="","",IFERROR($F224-$I224,""))</f>
        <v/>
      </c>
      <c r="K224" s="15">
        <f>IF($A224="","",IFERROR(ROUND($G224*$I224/$F224,2),0))</f>
        <v/>
      </c>
      <c r="L224" s="15">
        <f>IF($A224="","",$H224-$K224)</f>
        <v/>
      </c>
      <c r="M224" s="16">
        <f>IF($A224="","",IF($I224=0,"",SUMIFS('الجلسات'!$A$3:$A$1502,'الجلسات'!$B$3:$B$1502,$A224,'الجلسات'!$F$3:$F$1502,$I224)))</f>
        <v/>
      </c>
      <c r="N224" s="14">
        <f>IF($A224="","",'الإعدادات'!$B$6-IF($M224="",$E224,$M224))</f>
        <v/>
      </c>
      <c r="O224" s="4" t="n"/>
      <c r="P224" s="5" t="n"/>
      <c r="Q224" s="9">
        <f>IF($A224="","",IF($O224="ملغاة","ملغاة",IF(AND($O224="مجمدة",$P224&gt;'الإعدادات'!$B$6),"مجمدة",IF($J224&lt;=0,"مكتملة",IF($N224&gt;IFERROR(INDEX('الإعدادات'!$H$9:$H$38,MATCH($D224,'الإعدادات'!$E$9:$E$38,0)),21),"متوقفة","نشطة")))))</f>
        <v/>
      </c>
      <c r="R224" s="9">
        <f>IF($Q224="متوقفة",$L224+ROW()/1000000,"")</f>
        <v/>
      </c>
    </row>
    <row r="225">
      <c r="A225" s="4" t="n"/>
      <c r="B225" s="4" t="n"/>
      <c r="C225" s="4" t="n"/>
      <c r="D225" s="4" t="n"/>
      <c r="E225" s="5" t="n"/>
      <c r="F225" s="14">
        <f>IF($A225="","",IFERROR(INDEX('الإعدادات'!$F$9:$F$38,MATCH($D225,'الإعدادات'!$E$9:$E$38,0)),""))</f>
        <v/>
      </c>
      <c r="G225" s="8" t="n"/>
      <c r="H225" s="8" t="n"/>
      <c r="I225" s="14">
        <f>IF($A225="","",COUNTIFS('الجلسات'!$B$3:$B$1502,$A225))</f>
        <v/>
      </c>
      <c r="J225" s="14">
        <f>IF($A225="","",IFERROR($F225-$I225,""))</f>
        <v/>
      </c>
      <c r="K225" s="15">
        <f>IF($A225="","",IFERROR(ROUND($G225*$I225/$F225,2),0))</f>
        <v/>
      </c>
      <c r="L225" s="15">
        <f>IF($A225="","",$H225-$K225)</f>
        <v/>
      </c>
      <c r="M225" s="16">
        <f>IF($A225="","",IF($I225=0,"",SUMIFS('الجلسات'!$A$3:$A$1502,'الجلسات'!$B$3:$B$1502,$A225,'الجلسات'!$F$3:$F$1502,$I225)))</f>
        <v/>
      </c>
      <c r="N225" s="14">
        <f>IF($A225="","",'الإعدادات'!$B$6-IF($M225="",$E225,$M225))</f>
        <v/>
      </c>
      <c r="O225" s="4" t="n"/>
      <c r="P225" s="5" t="n"/>
      <c r="Q225" s="9">
        <f>IF($A225="","",IF($O225="ملغاة","ملغاة",IF(AND($O225="مجمدة",$P225&gt;'الإعدادات'!$B$6),"مجمدة",IF($J225&lt;=0,"مكتملة",IF($N225&gt;IFERROR(INDEX('الإعدادات'!$H$9:$H$38,MATCH($D225,'الإعدادات'!$E$9:$E$38,0)),21),"متوقفة","نشطة")))))</f>
        <v/>
      </c>
      <c r="R225" s="9">
        <f>IF($Q225="متوقفة",$L225+ROW()/1000000,"")</f>
        <v/>
      </c>
    </row>
    <row r="226">
      <c r="A226" s="4" t="n"/>
      <c r="B226" s="4" t="n"/>
      <c r="C226" s="4" t="n"/>
      <c r="D226" s="4" t="n"/>
      <c r="E226" s="5" t="n"/>
      <c r="F226" s="14">
        <f>IF($A226="","",IFERROR(INDEX('الإعدادات'!$F$9:$F$38,MATCH($D226,'الإعدادات'!$E$9:$E$38,0)),""))</f>
        <v/>
      </c>
      <c r="G226" s="8" t="n"/>
      <c r="H226" s="8" t="n"/>
      <c r="I226" s="14">
        <f>IF($A226="","",COUNTIFS('الجلسات'!$B$3:$B$1502,$A226))</f>
        <v/>
      </c>
      <c r="J226" s="14">
        <f>IF($A226="","",IFERROR($F226-$I226,""))</f>
        <v/>
      </c>
      <c r="K226" s="15">
        <f>IF($A226="","",IFERROR(ROUND($G226*$I226/$F226,2),0))</f>
        <v/>
      </c>
      <c r="L226" s="15">
        <f>IF($A226="","",$H226-$K226)</f>
        <v/>
      </c>
      <c r="M226" s="16">
        <f>IF($A226="","",IF($I226=0,"",SUMIFS('الجلسات'!$A$3:$A$1502,'الجلسات'!$B$3:$B$1502,$A226,'الجلسات'!$F$3:$F$1502,$I226)))</f>
        <v/>
      </c>
      <c r="N226" s="14">
        <f>IF($A226="","",'الإعدادات'!$B$6-IF($M226="",$E226,$M226))</f>
        <v/>
      </c>
      <c r="O226" s="4" t="n"/>
      <c r="P226" s="5" t="n"/>
      <c r="Q226" s="9">
        <f>IF($A226="","",IF($O226="ملغاة","ملغاة",IF(AND($O226="مجمدة",$P226&gt;'الإعدادات'!$B$6),"مجمدة",IF($J226&lt;=0,"مكتملة",IF($N226&gt;IFERROR(INDEX('الإعدادات'!$H$9:$H$38,MATCH($D226,'الإعدادات'!$E$9:$E$38,0)),21),"متوقفة","نشطة")))))</f>
        <v/>
      </c>
      <c r="R226" s="9">
        <f>IF($Q226="متوقفة",$L226+ROW()/1000000,"")</f>
        <v/>
      </c>
    </row>
    <row r="227">
      <c r="A227" s="4" t="n"/>
      <c r="B227" s="4" t="n"/>
      <c r="C227" s="4" t="n"/>
      <c r="D227" s="4" t="n"/>
      <c r="E227" s="5" t="n"/>
      <c r="F227" s="14">
        <f>IF($A227="","",IFERROR(INDEX('الإعدادات'!$F$9:$F$38,MATCH($D227,'الإعدادات'!$E$9:$E$38,0)),""))</f>
        <v/>
      </c>
      <c r="G227" s="8" t="n"/>
      <c r="H227" s="8" t="n"/>
      <c r="I227" s="14">
        <f>IF($A227="","",COUNTIFS('الجلسات'!$B$3:$B$1502,$A227))</f>
        <v/>
      </c>
      <c r="J227" s="14">
        <f>IF($A227="","",IFERROR($F227-$I227,""))</f>
        <v/>
      </c>
      <c r="K227" s="15">
        <f>IF($A227="","",IFERROR(ROUND($G227*$I227/$F227,2),0))</f>
        <v/>
      </c>
      <c r="L227" s="15">
        <f>IF($A227="","",$H227-$K227)</f>
        <v/>
      </c>
      <c r="M227" s="16">
        <f>IF($A227="","",IF($I227=0,"",SUMIFS('الجلسات'!$A$3:$A$1502,'الجلسات'!$B$3:$B$1502,$A227,'الجلسات'!$F$3:$F$1502,$I227)))</f>
        <v/>
      </c>
      <c r="N227" s="14">
        <f>IF($A227="","",'الإعدادات'!$B$6-IF($M227="",$E227,$M227))</f>
        <v/>
      </c>
      <c r="O227" s="4" t="n"/>
      <c r="P227" s="5" t="n"/>
      <c r="Q227" s="9">
        <f>IF($A227="","",IF($O227="ملغاة","ملغاة",IF(AND($O227="مجمدة",$P227&gt;'الإعدادات'!$B$6),"مجمدة",IF($J227&lt;=0,"مكتملة",IF($N227&gt;IFERROR(INDEX('الإعدادات'!$H$9:$H$38,MATCH($D227,'الإعدادات'!$E$9:$E$38,0)),21),"متوقفة","نشطة")))))</f>
        <v/>
      </c>
      <c r="R227" s="9">
        <f>IF($Q227="متوقفة",$L227+ROW()/1000000,"")</f>
        <v/>
      </c>
    </row>
    <row r="228">
      <c r="A228" s="4" t="n"/>
      <c r="B228" s="4" t="n"/>
      <c r="C228" s="4" t="n"/>
      <c r="D228" s="4" t="n"/>
      <c r="E228" s="5" t="n"/>
      <c r="F228" s="14">
        <f>IF($A228="","",IFERROR(INDEX('الإعدادات'!$F$9:$F$38,MATCH($D228,'الإعدادات'!$E$9:$E$38,0)),""))</f>
        <v/>
      </c>
      <c r="G228" s="8" t="n"/>
      <c r="H228" s="8" t="n"/>
      <c r="I228" s="14">
        <f>IF($A228="","",COUNTIFS('الجلسات'!$B$3:$B$1502,$A228))</f>
        <v/>
      </c>
      <c r="J228" s="14">
        <f>IF($A228="","",IFERROR($F228-$I228,""))</f>
        <v/>
      </c>
      <c r="K228" s="15">
        <f>IF($A228="","",IFERROR(ROUND($G228*$I228/$F228,2),0))</f>
        <v/>
      </c>
      <c r="L228" s="15">
        <f>IF($A228="","",$H228-$K228)</f>
        <v/>
      </c>
      <c r="M228" s="16">
        <f>IF($A228="","",IF($I228=0,"",SUMIFS('الجلسات'!$A$3:$A$1502,'الجلسات'!$B$3:$B$1502,$A228,'الجلسات'!$F$3:$F$1502,$I228)))</f>
        <v/>
      </c>
      <c r="N228" s="14">
        <f>IF($A228="","",'الإعدادات'!$B$6-IF($M228="",$E228,$M228))</f>
        <v/>
      </c>
      <c r="O228" s="4" t="n"/>
      <c r="P228" s="5" t="n"/>
      <c r="Q228" s="9">
        <f>IF($A228="","",IF($O228="ملغاة","ملغاة",IF(AND($O228="مجمدة",$P228&gt;'الإعدادات'!$B$6),"مجمدة",IF($J228&lt;=0,"مكتملة",IF($N228&gt;IFERROR(INDEX('الإعدادات'!$H$9:$H$38,MATCH($D228,'الإعدادات'!$E$9:$E$38,0)),21),"متوقفة","نشطة")))))</f>
        <v/>
      </c>
      <c r="R228" s="9">
        <f>IF($Q228="متوقفة",$L228+ROW()/1000000,"")</f>
        <v/>
      </c>
    </row>
    <row r="229">
      <c r="A229" s="4" t="n"/>
      <c r="B229" s="4" t="n"/>
      <c r="C229" s="4" t="n"/>
      <c r="D229" s="4" t="n"/>
      <c r="E229" s="5" t="n"/>
      <c r="F229" s="14">
        <f>IF($A229="","",IFERROR(INDEX('الإعدادات'!$F$9:$F$38,MATCH($D229,'الإعدادات'!$E$9:$E$38,0)),""))</f>
        <v/>
      </c>
      <c r="G229" s="8" t="n"/>
      <c r="H229" s="8" t="n"/>
      <c r="I229" s="14">
        <f>IF($A229="","",COUNTIFS('الجلسات'!$B$3:$B$1502,$A229))</f>
        <v/>
      </c>
      <c r="J229" s="14">
        <f>IF($A229="","",IFERROR($F229-$I229,""))</f>
        <v/>
      </c>
      <c r="K229" s="15">
        <f>IF($A229="","",IFERROR(ROUND($G229*$I229/$F229,2),0))</f>
        <v/>
      </c>
      <c r="L229" s="15">
        <f>IF($A229="","",$H229-$K229)</f>
        <v/>
      </c>
      <c r="M229" s="16">
        <f>IF($A229="","",IF($I229=0,"",SUMIFS('الجلسات'!$A$3:$A$1502,'الجلسات'!$B$3:$B$1502,$A229,'الجلسات'!$F$3:$F$1502,$I229)))</f>
        <v/>
      </c>
      <c r="N229" s="14">
        <f>IF($A229="","",'الإعدادات'!$B$6-IF($M229="",$E229,$M229))</f>
        <v/>
      </c>
      <c r="O229" s="4" t="n"/>
      <c r="P229" s="5" t="n"/>
      <c r="Q229" s="9">
        <f>IF($A229="","",IF($O229="ملغاة","ملغاة",IF(AND($O229="مجمدة",$P229&gt;'الإعدادات'!$B$6),"مجمدة",IF($J229&lt;=0,"مكتملة",IF($N229&gt;IFERROR(INDEX('الإعدادات'!$H$9:$H$38,MATCH($D229,'الإعدادات'!$E$9:$E$38,0)),21),"متوقفة","نشطة")))))</f>
        <v/>
      </c>
      <c r="R229" s="9">
        <f>IF($Q229="متوقفة",$L229+ROW()/1000000,"")</f>
        <v/>
      </c>
    </row>
    <row r="230">
      <c r="A230" s="4" t="n"/>
      <c r="B230" s="4" t="n"/>
      <c r="C230" s="4" t="n"/>
      <c r="D230" s="4" t="n"/>
      <c r="E230" s="5" t="n"/>
      <c r="F230" s="14">
        <f>IF($A230="","",IFERROR(INDEX('الإعدادات'!$F$9:$F$38,MATCH($D230,'الإعدادات'!$E$9:$E$38,0)),""))</f>
        <v/>
      </c>
      <c r="G230" s="8" t="n"/>
      <c r="H230" s="8" t="n"/>
      <c r="I230" s="14">
        <f>IF($A230="","",COUNTIFS('الجلسات'!$B$3:$B$1502,$A230))</f>
        <v/>
      </c>
      <c r="J230" s="14">
        <f>IF($A230="","",IFERROR($F230-$I230,""))</f>
        <v/>
      </c>
      <c r="K230" s="15">
        <f>IF($A230="","",IFERROR(ROUND($G230*$I230/$F230,2),0))</f>
        <v/>
      </c>
      <c r="L230" s="15">
        <f>IF($A230="","",$H230-$K230)</f>
        <v/>
      </c>
      <c r="M230" s="16">
        <f>IF($A230="","",IF($I230=0,"",SUMIFS('الجلسات'!$A$3:$A$1502,'الجلسات'!$B$3:$B$1502,$A230,'الجلسات'!$F$3:$F$1502,$I230)))</f>
        <v/>
      </c>
      <c r="N230" s="14">
        <f>IF($A230="","",'الإعدادات'!$B$6-IF($M230="",$E230,$M230))</f>
        <v/>
      </c>
      <c r="O230" s="4" t="n"/>
      <c r="P230" s="5" t="n"/>
      <c r="Q230" s="9">
        <f>IF($A230="","",IF($O230="ملغاة","ملغاة",IF(AND($O230="مجمدة",$P230&gt;'الإعدادات'!$B$6),"مجمدة",IF($J230&lt;=0,"مكتملة",IF($N230&gt;IFERROR(INDEX('الإعدادات'!$H$9:$H$38,MATCH($D230,'الإعدادات'!$E$9:$E$38,0)),21),"متوقفة","نشطة")))))</f>
        <v/>
      </c>
      <c r="R230" s="9">
        <f>IF($Q230="متوقفة",$L230+ROW()/1000000,"")</f>
        <v/>
      </c>
    </row>
    <row r="231">
      <c r="A231" s="4" t="n"/>
      <c r="B231" s="4" t="n"/>
      <c r="C231" s="4" t="n"/>
      <c r="D231" s="4" t="n"/>
      <c r="E231" s="5" t="n"/>
      <c r="F231" s="14">
        <f>IF($A231="","",IFERROR(INDEX('الإعدادات'!$F$9:$F$38,MATCH($D231,'الإعدادات'!$E$9:$E$38,0)),""))</f>
        <v/>
      </c>
      <c r="G231" s="8" t="n"/>
      <c r="H231" s="8" t="n"/>
      <c r="I231" s="14">
        <f>IF($A231="","",COUNTIFS('الجلسات'!$B$3:$B$1502,$A231))</f>
        <v/>
      </c>
      <c r="J231" s="14">
        <f>IF($A231="","",IFERROR($F231-$I231,""))</f>
        <v/>
      </c>
      <c r="K231" s="15">
        <f>IF($A231="","",IFERROR(ROUND($G231*$I231/$F231,2),0))</f>
        <v/>
      </c>
      <c r="L231" s="15">
        <f>IF($A231="","",$H231-$K231)</f>
        <v/>
      </c>
      <c r="M231" s="16">
        <f>IF($A231="","",IF($I231=0,"",SUMIFS('الجلسات'!$A$3:$A$1502,'الجلسات'!$B$3:$B$1502,$A231,'الجلسات'!$F$3:$F$1502,$I231)))</f>
        <v/>
      </c>
      <c r="N231" s="14">
        <f>IF($A231="","",'الإعدادات'!$B$6-IF($M231="",$E231,$M231))</f>
        <v/>
      </c>
      <c r="O231" s="4" t="n"/>
      <c r="P231" s="5" t="n"/>
      <c r="Q231" s="9">
        <f>IF($A231="","",IF($O231="ملغاة","ملغاة",IF(AND($O231="مجمدة",$P231&gt;'الإعدادات'!$B$6),"مجمدة",IF($J231&lt;=0,"مكتملة",IF($N231&gt;IFERROR(INDEX('الإعدادات'!$H$9:$H$38,MATCH($D231,'الإعدادات'!$E$9:$E$38,0)),21),"متوقفة","نشطة")))))</f>
        <v/>
      </c>
      <c r="R231" s="9">
        <f>IF($Q231="متوقفة",$L231+ROW()/1000000,"")</f>
        <v/>
      </c>
    </row>
    <row r="232">
      <c r="A232" s="4" t="n"/>
      <c r="B232" s="4" t="n"/>
      <c r="C232" s="4" t="n"/>
      <c r="D232" s="4" t="n"/>
      <c r="E232" s="5" t="n"/>
      <c r="F232" s="14">
        <f>IF($A232="","",IFERROR(INDEX('الإعدادات'!$F$9:$F$38,MATCH($D232,'الإعدادات'!$E$9:$E$38,0)),""))</f>
        <v/>
      </c>
      <c r="G232" s="8" t="n"/>
      <c r="H232" s="8" t="n"/>
      <c r="I232" s="14">
        <f>IF($A232="","",COUNTIFS('الجلسات'!$B$3:$B$1502,$A232))</f>
        <v/>
      </c>
      <c r="J232" s="14">
        <f>IF($A232="","",IFERROR($F232-$I232,""))</f>
        <v/>
      </c>
      <c r="K232" s="15">
        <f>IF($A232="","",IFERROR(ROUND($G232*$I232/$F232,2),0))</f>
        <v/>
      </c>
      <c r="L232" s="15">
        <f>IF($A232="","",$H232-$K232)</f>
        <v/>
      </c>
      <c r="M232" s="16">
        <f>IF($A232="","",IF($I232=0,"",SUMIFS('الجلسات'!$A$3:$A$1502,'الجلسات'!$B$3:$B$1502,$A232,'الجلسات'!$F$3:$F$1502,$I232)))</f>
        <v/>
      </c>
      <c r="N232" s="14">
        <f>IF($A232="","",'الإعدادات'!$B$6-IF($M232="",$E232,$M232))</f>
        <v/>
      </c>
      <c r="O232" s="4" t="n"/>
      <c r="P232" s="5" t="n"/>
      <c r="Q232" s="9">
        <f>IF($A232="","",IF($O232="ملغاة","ملغاة",IF(AND($O232="مجمدة",$P232&gt;'الإعدادات'!$B$6),"مجمدة",IF($J232&lt;=0,"مكتملة",IF($N232&gt;IFERROR(INDEX('الإعدادات'!$H$9:$H$38,MATCH($D232,'الإعدادات'!$E$9:$E$38,0)),21),"متوقفة","نشطة")))))</f>
        <v/>
      </c>
      <c r="R232" s="9">
        <f>IF($Q232="متوقفة",$L232+ROW()/1000000,"")</f>
        <v/>
      </c>
    </row>
    <row r="233">
      <c r="A233" s="4" t="n"/>
      <c r="B233" s="4" t="n"/>
      <c r="C233" s="4" t="n"/>
      <c r="D233" s="4" t="n"/>
      <c r="E233" s="5" t="n"/>
      <c r="F233" s="14">
        <f>IF($A233="","",IFERROR(INDEX('الإعدادات'!$F$9:$F$38,MATCH($D233,'الإعدادات'!$E$9:$E$38,0)),""))</f>
        <v/>
      </c>
      <c r="G233" s="8" t="n"/>
      <c r="H233" s="8" t="n"/>
      <c r="I233" s="14">
        <f>IF($A233="","",COUNTIFS('الجلسات'!$B$3:$B$1502,$A233))</f>
        <v/>
      </c>
      <c r="J233" s="14">
        <f>IF($A233="","",IFERROR($F233-$I233,""))</f>
        <v/>
      </c>
      <c r="K233" s="15">
        <f>IF($A233="","",IFERROR(ROUND($G233*$I233/$F233,2),0))</f>
        <v/>
      </c>
      <c r="L233" s="15">
        <f>IF($A233="","",$H233-$K233)</f>
        <v/>
      </c>
      <c r="M233" s="16">
        <f>IF($A233="","",IF($I233=0,"",SUMIFS('الجلسات'!$A$3:$A$1502,'الجلسات'!$B$3:$B$1502,$A233,'الجلسات'!$F$3:$F$1502,$I233)))</f>
        <v/>
      </c>
      <c r="N233" s="14">
        <f>IF($A233="","",'الإعدادات'!$B$6-IF($M233="",$E233,$M233))</f>
        <v/>
      </c>
      <c r="O233" s="4" t="n"/>
      <c r="P233" s="5" t="n"/>
      <c r="Q233" s="9">
        <f>IF($A233="","",IF($O233="ملغاة","ملغاة",IF(AND($O233="مجمدة",$P233&gt;'الإعدادات'!$B$6),"مجمدة",IF($J233&lt;=0,"مكتملة",IF($N233&gt;IFERROR(INDEX('الإعدادات'!$H$9:$H$38,MATCH($D233,'الإعدادات'!$E$9:$E$38,0)),21),"متوقفة","نشطة")))))</f>
        <v/>
      </c>
      <c r="R233" s="9">
        <f>IF($Q233="متوقفة",$L233+ROW()/1000000,"")</f>
        <v/>
      </c>
    </row>
    <row r="234">
      <c r="A234" s="4" t="n"/>
      <c r="B234" s="4" t="n"/>
      <c r="C234" s="4" t="n"/>
      <c r="D234" s="4" t="n"/>
      <c r="E234" s="5" t="n"/>
      <c r="F234" s="14">
        <f>IF($A234="","",IFERROR(INDEX('الإعدادات'!$F$9:$F$38,MATCH($D234,'الإعدادات'!$E$9:$E$38,0)),""))</f>
        <v/>
      </c>
      <c r="G234" s="8" t="n"/>
      <c r="H234" s="8" t="n"/>
      <c r="I234" s="14">
        <f>IF($A234="","",COUNTIFS('الجلسات'!$B$3:$B$1502,$A234))</f>
        <v/>
      </c>
      <c r="J234" s="14">
        <f>IF($A234="","",IFERROR($F234-$I234,""))</f>
        <v/>
      </c>
      <c r="K234" s="15">
        <f>IF($A234="","",IFERROR(ROUND($G234*$I234/$F234,2),0))</f>
        <v/>
      </c>
      <c r="L234" s="15">
        <f>IF($A234="","",$H234-$K234)</f>
        <v/>
      </c>
      <c r="M234" s="16">
        <f>IF($A234="","",IF($I234=0,"",SUMIFS('الجلسات'!$A$3:$A$1502,'الجلسات'!$B$3:$B$1502,$A234,'الجلسات'!$F$3:$F$1502,$I234)))</f>
        <v/>
      </c>
      <c r="N234" s="14">
        <f>IF($A234="","",'الإعدادات'!$B$6-IF($M234="",$E234,$M234))</f>
        <v/>
      </c>
      <c r="O234" s="4" t="n"/>
      <c r="P234" s="5" t="n"/>
      <c r="Q234" s="9">
        <f>IF($A234="","",IF($O234="ملغاة","ملغاة",IF(AND($O234="مجمدة",$P234&gt;'الإعدادات'!$B$6),"مجمدة",IF($J234&lt;=0,"مكتملة",IF($N234&gt;IFERROR(INDEX('الإعدادات'!$H$9:$H$38,MATCH($D234,'الإعدادات'!$E$9:$E$38,0)),21),"متوقفة","نشطة")))))</f>
        <v/>
      </c>
      <c r="R234" s="9">
        <f>IF($Q234="متوقفة",$L234+ROW()/1000000,"")</f>
        <v/>
      </c>
    </row>
    <row r="235">
      <c r="A235" s="4" t="n"/>
      <c r="B235" s="4" t="n"/>
      <c r="C235" s="4" t="n"/>
      <c r="D235" s="4" t="n"/>
      <c r="E235" s="5" t="n"/>
      <c r="F235" s="14">
        <f>IF($A235="","",IFERROR(INDEX('الإعدادات'!$F$9:$F$38,MATCH($D235,'الإعدادات'!$E$9:$E$38,0)),""))</f>
        <v/>
      </c>
      <c r="G235" s="8" t="n"/>
      <c r="H235" s="8" t="n"/>
      <c r="I235" s="14">
        <f>IF($A235="","",COUNTIFS('الجلسات'!$B$3:$B$1502,$A235))</f>
        <v/>
      </c>
      <c r="J235" s="14">
        <f>IF($A235="","",IFERROR($F235-$I235,""))</f>
        <v/>
      </c>
      <c r="K235" s="15">
        <f>IF($A235="","",IFERROR(ROUND($G235*$I235/$F235,2),0))</f>
        <v/>
      </c>
      <c r="L235" s="15">
        <f>IF($A235="","",$H235-$K235)</f>
        <v/>
      </c>
      <c r="M235" s="16">
        <f>IF($A235="","",IF($I235=0,"",SUMIFS('الجلسات'!$A$3:$A$1502,'الجلسات'!$B$3:$B$1502,$A235,'الجلسات'!$F$3:$F$1502,$I235)))</f>
        <v/>
      </c>
      <c r="N235" s="14">
        <f>IF($A235="","",'الإعدادات'!$B$6-IF($M235="",$E235,$M235))</f>
        <v/>
      </c>
      <c r="O235" s="4" t="n"/>
      <c r="P235" s="5" t="n"/>
      <c r="Q235" s="9">
        <f>IF($A235="","",IF($O235="ملغاة","ملغاة",IF(AND($O235="مجمدة",$P235&gt;'الإعدادات'!$B$6),"مجمدة",IF($J235&lt;=0,"مكتملة",IF($N235&gt;IFERROR(INDEX('الإعدادات'!$H$9:$H$38,MATCH($D235,'الإعدادات'!$E$9:$E$38,0)),21),"متوقفة","نشطة")))))</f>
        <v/>
      </c>
      <c r="R235" s="9">
        <f>IF($Q235="متوقفة",$L235+ROW()/1000000,"")</f>
        <v/>
      </c>
    </row>
    <row r="236">
      <c r="A236" s="4" t="n"/>
      <c r="B236" s="4" t="n"/>
      <c r="C236" s="4" t="n"/>
      <c r="D236" s="4" t="n"/>
      <c r="E236" s="5" t="n"/>
      <c r="F236" s="14">
        <f>IF($A236="","",IFERROR(INDEX('الإعدادات'!$F$9:$F$38,MATCH($D236,'الإعدادات'!$E$9:$E$38,0)),""))</f>
        <v/>
      </c>
      <c r="G236" s="8" t="n"/>
      <c r="H236" s="8" t="n"/>
      <c r="I236" s="14">
        <f>IF($A236="","",COUNTIFS('الجلسات'!$B$3:$B$1502,$A236))</f>
        <v/>
      </c>
      <c r="J236" s="14">
        <f>IF($A236="","",IFERROR($F236-$I236,""))</f>
        <v/>
      </c>
      <c r="K236" s="15">
        <f>IF($A236="","",IFERROR(ROUND($G236*$I236/$F236,2),0))</f>
        <v/>
      </c>
      <c r="L236" s="15">
        <f>IF($A236="","",$H236-$K236)</f>
        <v/>
      </c>
      <c r="M236" s="16">
        <f>IF($A236="","",IF($I236=0,"",SUMIFS('الجلسات'!$A$3:$A$1502,'الجلسات'!$B$3:$B$1502,$A236,'الجلسات'!$F$3:$F$1502,$I236)))</f>
        <v/>
      </c>
      <c r="N236" s="14">
        <f>IF($A236="","",'الإعدادات'!$B$6-IF($M236="",$E236,$M236))</f>
        <v/>
      </c>
      <c r="O236" s="4" t="n"/>
      <c r="P236" s="5" t="n"/>
      <c r="Q236" s="9">
        <f>IF($A236="","",IF($O236="ملغاة","ملغاة",IF(AND($O236="مجمدة",$P236&gt;'الإعدادات'!$B$6),"مجمدة",IF($J236&lt;=0,"مكتملة",IF($N236&gt;IFERROR(INDEX('الإعدادات'!$H$9:$H$38,MATCH($D236,'الإعدادات'!$E$9:$E$38,0)),21),"متوقفة","نشطة")))))</f>
        <v/>
      </c>
      <c r="R236" s="9">
        <f>IF($Q236="متوقفة",$L236+ROW()/1000000,"")</f>
        <v/>
      </c>
    </row>
    <row r="237">
      <c r="A237" s="4" t="n"/>
      <c r="B237" s="4" t="n"/>
      <c r="C237" s="4" t="n"/>
      <c r="D237" s="4" t="n"/>
      <c r="E237" s="5" t="n"/>
      <c r="F237" s="14">
        <f>IF($A237="","",IFERROR(INDEX('الإعدادات'!$F$9:$F$38,MATCH($D237,'الإعدادات'!$E$9:$E$38,0)),""))</f>
        <v/>
      </c>
      <c r="G237" s="8" t="n"/>
      <c r="H237" s="8" t="n"/>
      <c r="I237" s="14">
        <f>IF($A237="","",COUNTIFS('الجلسات'!$B$3:$B$1502,$A237))</f>
        <v/>
      </c>
      <c r="J237" s="14">
        <f>IF($A237="","",IFERROR($F237-$I237,""))</f>
        <v/>
      </c>
      <c r="K237" s="15">
        <f>IF($A237="","",IFERROR(ROUND($G237*$I237/$F237,2),0))</f>
        <v/>
      </c>
      <c r="L237" s="15">
        <f>IF($A237="","",$H237-$K237)</f>
        <v/>
      </c>
      <c r="M237" s="16">
        <f>IF($A237="","",IF($I237=0,"",SUMIFS('الجلسات'!$A$3:$A$1502,'الجلسات'!$B$3:$B$1502,$A237,'الجلسات'!$F$3:$F$1502,$I237)))</f>
        <v/>
      </c>
      <c r="N237" s="14">
        <f>IF($A237="","",'الإعدادات'!$B$6-IF($M237="",$E237,$M237))</f>
        <v/>
      </c>
      <c r="O237" s="4" t="n"/>
      <c r="P237" s="5" t="n"/>
      <c r="Q237" s="9">
        <f>IF($A237="","",IF($O237="ملغاة","ملغاة",IF(AND($O237="مجمدة",$P237&gt;'الإعدادات'!$B$6),"مجمدة",IF($J237&lt;=0,"مكتملة",IF($N237&gt;IFERROR(INDEX('الإعدادات'!$H$9:$H$38,MATCH($D237,'الإعدادات'!$E$9:$E$38,0)),21),"متوقفة","نشطة")))))</f>
        <v/>
      </c>
      <c r="R237" s="9">
        <f>IF($Q237="متوقفة",$L237+ROW()/1000000,"")</f>
        <v/>
      </c>
    </row>
    <row r="238">
      <c r="A238" s="4" t="n"/>
      <c r="B238" s="4" t="n"/>
      <c r="C238" s="4" t="n"/>
      <c r="D238" s="4" t="n"/>
      <c r="E238" s="5" t="n"/>
      <c r="F238" s="14">
        <f>IF($A238="","",IFERROR(INDEX('الإعدادات'!$F$9:$F$38,MATCH($D238,'الإعدادات'!$E$9:$E$38,0)),""))</f>
        <v/>
      </c>
      <c r="G238" s="8" t="n"/>
      <c r="H238" s="8" t="n"/>
      <c r="I238" s="14">
        <f>IF($A238="","",COUNTIFS('الجلسات'!$B$3:$B$1502,$A238))</f>
        <v/>
      </c>
      <c r="J238" s="14">
        <f>IF($A238="","",IFERROR($F238-$I238,""))</f>
        <v/>
      </c>
      <c r="K238" s="15">
        <f>IF($A238="","",IFERROR(ROUND($G238*$I238/$F238,2),0))</f>
        <v/>
      </c>
      <c r="L238" s="15">
        <f>IF($A238="","",$H238-$K238)</f>
        <v/>
      </c>
      <c r="M238" s="16">
        <f>IF($A238="","",IF($I238=0,"",SUMIFS('الجلسات'!$A$3:$A$1502,'الجلسات'!$B$3:$B$1502,$A238,'الجلسات'!$F$3:$F$1502,$I238)))</f>
        <v/>
      </c>
      <c r="N238" s="14">
        <f>IF($A238="","",'الإعدادات'!$B$6-IF($M238="",$E238,$M238))</f>
        <v/>
      </c>
      <c r="O238" s="4" t="n"/>
      <c r="P238" s="5" t="n"/>
      <c r="Q238" s="9">
        <f>IF($A238="","",IF($O238="ملغاة","ملغاة",IF(AND($O238="مجمدة",$P238&gt;'الإعدادات'!$B$6),"مجمدة",IF($J238&lt;=0,"مكتملة",IF($N238&gt;IFERROR(INDEX('الإعدادات'!$H$9:$H$38,MATCH($D238,'الإعدادات'!$E$9:$E$38,0)),21),"متوقفة","نشطة")))))</f>
        <v/>
      </c>
      <c r="R238" s="9">
        <f>IF($Q238="متوقفة",$L238+ROW()/1000000,"")</f>
        <v/>
      </c>
    </row>
    <row r="239">
      <c r="A239" s="4" t="n"/>
      <c r="B239" s="4" t="n"/>
      <c r="C239" s="4" t="n"/>
      <c r="D239" s="4" t="n"/>
      <c r="E239" s="5" t="n"/>
      <c r="F239" s="14">
        <f>IF($A239="","",IFERROR(INDEX('الإعدادات'!$F$9:$F$38,MATCH($D239,'الإعدادات'!$E$9:$E$38,0)),""))</f>
        <v/>
      </c>
      <c r="G239" s="8" t="n"/>
      <c r="H239" s="8" t="n"/>
      <c r="I239" s="14">
        <f>IF($A239="","",COUNTIFS('الجلسات'!$B$3:$B$1502,$A239))</f>
        <v/>
      </c>
      <c r="J239" s="14">
        <f>IF($A239="","",IFERROR($F239-$I239,""))</f>
        <v/>
      </c>
      <c r="K239" s="15">
        <f>IF($A239="","",IFERROR(ROUND($G239*$I239/$F239,2),0))</f>
        <v/>
      </c>
      <c r="L239" s="15">
        <f>IF($A239="","",$H239-$K239)</f>
        <v/>
      </c>
      <c r="M239" s="16">
        <f>IF($A239="","",IF($I239=0,"",SUMIFS('الجلسات'!$A$3:$A$1502,'الجلسات'!$B$3:$B$1502,$A239,'الجلسات'!$F$3:$F$1502,$I239)))</f>
        <v/>
      </c>
      <c r="N239" s="14">
        <f>IF($A239="","",'الإعدادات'!$B$6-IF($M239="",$E239,$M239))</f>
        <v/>
      </c>
      <c r="O239" s="4" t="n"/>
      <c r="P239" s="5" t="n"/>
      <c r="Q239" s="9">
        <f>IF($A239="","",IF($O239="ملغاة","ملغاة",IF(AND($O239="مجمدة",$P239&gt;'الإعدادات'!$B$6),"مجمدة",IF($J239&lt;=0,"مكتملة",IF($N239&gt;IFERROR(INDEX('الإعدادات'!$H$9:$H$38,MATCH($D239,'الإعدادات'!$E$9:$E$38,0)),21),"متوقفة","نشطة")))))</f>
        <v/>
      </c>
      <c r="R239" s="9">
        <f>IF($Q239="متوقفة",$L239+ROW()/1000000,"")</f>
        <v/>
      </c>
    </row>
    <row r="240">
      <c r="A240" s="4" t="n"/>
      <c r="B240" s="4" t="n"/>
      <c r="C240" s="4" t="n"/>
      <c r="D240" s="4" t="n"/>
      <c r="E240" s="5" t="n"/>
      <c r="F240" s="14">
        <f>IF($A240="","",IFERROR(INDEX('الإعدادات'!$F$9:$F$38,MATCH($D240,'الإعدادات'!$E$9:$E$38,0)),""))</f>
        <v/>
      </c>
      <c r="G240" s="8" t="n"/>
      <c r="H240" s="8" t="n"/>
      <c r="I240" s="14">
        <f>IF($A240="","",COUNTIFS('الجلسات'!$B$3:$B$1502,$A240))</f>
        <v/>
      </c>
      <c r="J240" s="14">
        <f>IF($A240="","",IFERROR($F240-$I240,""))</f>
        <v/>
      </c>
      <c r="K240" s="15">
        <f>IF($A240="","",IFERROR(ROUND($G240*$I240/$F240,2),0))</f>
        <v/>
      </c>
      <c r="L240" s="15">
        <f>IF($A240="","",$H240-$K240)</f>
        <v/>
      </c>
      <c r="M240" s="16">
        <f>IF($A240="","",IF($I240=0,"",SUMIFS('الجلسات'!$A$3:$A$1502,'الجلسات'!$B$3:$B$1502,$A240,'الجلسات'!$F$3:$F$1502,$I240)))</f>
        <v/>
      </c>
      <c r="N240" s="14">
        <f>IF($A240="","",'الإعدادات'!$B$6-IF($M240="",$E240,$M240))</f>
        <v/>
      </c>
      <c r="O240" s="4" t="n"/>
      <c r="P240" s="5" t="n"/>
      <c r="Q240" s="9">
        <f>IF($A240="","",IF($O240="ملغاة","ملغاة",IF(AND($O240="مجمدة",$P240&gt;'الإعدادات'!$B$6),"مجمدة",IF($J240&lt;=0,"مكتملة",IF($N240&gt;IFERROR(INDEX('الإعدادات'!$H$9:$H$38,MATCH($D240,'الإعدادات'!$E$9:$E$38,0)),21),"متوقفة","نشطة")))))</f>
        <v/>
      </c>
      <c r="R240" s="9">
        <f>IF($Q240="متوقفة",$L240+ROW()/1000000,"")</f>
        <v/>
      </c>
    </row>
    <row r="241">
      <c r="A241" s="4" t="n"/>
      <c r="B241" s="4" t="n"/>
      <c r="C241" s="4" t="n"/>
      <c r="D241" s="4" t="n"/>
      <c r="E241" s="5" t="n"/>
      <c r="F241" s="14">
        <f>IF($A241="","",IFERROR(INDEX('الإعدادات'!$F$9:$F$38,MATCH($D241,'الإعدادات'!$E$9:$E$38,0)),""))</f>
        <v/>
      </c>
      <c r="G241" s="8" t="n"/>
      <c r="H241" s="8" t="n"/>
      <c r="I241" s="14">
        <f>IF($A241="","",COUNTIFS('الجلسات'!$B$3:$B$1502,$A241))</f>
        <v/>
      </c>
      <c r="J241" s="14">
        <f>IF($A241="","",IFERROR($F241-$I241,""))</f>
        <v/>
      </c>
      <c r="K241" s="15">
        <f>IF($A241="","",IFERROR(ROUND($G241*$I241/$F241,2),0))</f>
        <v/>
      </c>
      <c r="L241" s="15">
        <f>IF($A241="","",$H241-$K241)</f>
        <v/>
      </c>
      <c r="M241" s="16">
        <f>IF($A241="","",IF($I241=0,"",SUMIFS('الجلسات'!$A$3:$A$1502,'الجلسات'!$B$3:$B$1502,$A241,'الجلسات'!$F$3:$F$1502,$I241)))</f>
        <v/>
      </c>
      <c r="N241" s="14">
        <f>IF($A241="","",'الإعدادات'!$B$6-IF($M241="",$E241,$M241))</f>
        <v/>
      </c>
      <c r="O241" s="4" t="n"/>
      <c r="P241" s="5" t="n"/>
      <c r="Q241" s="9">
        <f>IF($A241="","",IF($O241="ملغاة","ملغاة",IF(AND($O241="مجمدة",$P241&gt;'الإعدادات'!$B$6),"مجمدة",IF($J241&lt;=0,"مكتملة",IF($N241&gt;IFERROR(INDEX('الإعدادات'!$H$9:$H$38,MATCH($D241,'الإعدادات'!$E$9:$E$38,0)),21),"متوقفة","نشطة")))))</f>
        <v/>
      </c>
      <c r="R241" s="9">
        <f>IF($Q241="متوقفة",$L241+ROW()/1000000,"")</f>
        <v/>
      </c>
    </row>
    <row r="242">
      <c r="A242" s="4" t="n"/>
      <c r="B242" s="4" t="n"/>
      <c r="C242" s="4" t="n"/>
      <c r="D242" s="4" t="n"/>
      <c r="E242" s="5" t="n"/>
      <c r="F242" s="14">
        <f>IF($A242="","",IFERROR(INDEX('الإعدادات'!$F$9:$F$38,MATCH($D242,'الإعدادات'!$E$9:$E$38,0)),""))</f>
        <v/>
      </c>
      <c r="G242" s="8" t="n"/>
      <c r="H242" s="8" t="n"/>
      <c r="I242" s="14">
        <f>IF($A242="","",COUNTIFS('الجلسات'!$B$3:$B$1502,$A242))</f>
        <v/>
      </c>
      <c r="J242" s="14">
        <f>IF($A242="","",IFERROR($F242-$I242,""))</f>
        <v/>
      </c>
      <c r="K242" s="15">
        <f>IF($A242="","",IFERROR(ROUND($G242*$I242/$F242,2),0))</f>
        <v/>
      </c>
      <c r="L242" s="15">
        <f>IF($A242="","",$H242-$K242)</f>
        <v/>
      </c>
      <c r="M242" s="16">
        <f>IF($A242="","",IF($I242=0,"",SUMIFS('الجلسات'!$A$3:$A$1502,'الجلسات'!$B$3:$B$1502,$A242,'الجلسات'!$F$3:$F$1502,$I242)))</f>
        <v/>
      </c>
      <c r="N242" s="14">
        <f>IF($A242="","",'الإعدادات'!$B$6-IF($M242="",$E242,$M242))</f>
        <v/>
      </c>
      <c r="O242" s="4" t="n"/>
      <c r="P242" s="5" t="n"/>
      <c r="Q242" s="9">
        <f>IF($A242="","",IF($O242="ملغاة","ملغاة",IF(AND($O242="مجمدة",$P242&gt;'الإعدادات'!$B$6),"مجمدة",IF($J242&lt;=0,"مكتملة",IF($N242&gt;IFERROR(INDEX('الإعدادات'!$H$9:$H$38,MATCH($D242,'الإعدادات'!$E$9:$E$38,0)),21),"متوقفة","نشطة")))))</f>
        <v/>
      </c>
      <c r="R242" s="9">
        <f>IF($Q242="متوقفة",$L242+ROW()/1000000,"")</f>
        <v/>
      </c>
    </row>
    <row r="243">
      <c r="A243" s="4" t="n"/>
      <c r="B243" s="4" t="n"/>
      <c r="C243" s="4" t="n"/>
      <c r="D243" s="4" t="n"/>
      <c r="E243" s="5" t="n"/>
      <c r="F243" s="14">
        <f>IF($A243="","",IFERROR(INDEX('الإعدادات'!$F$9:$F$38,MATCH($D243,'الإعدادات'!$E$9:$E$38,0)),""))</f>
        <v/>
      </c>
      <c r="G243" s="8" t="n"/>
      <c r="H243" s="8" t="n"/>
      <c r="I243" s="14">
        <f>IF($A243="","",COUNTIFS('الجلسات'!$B$3:$B$1502,$A243))</f>
        <v/>
      </c>
      <c r="J243" s="14">
        <f>IF($A243="","",IFERROR($F243-$I243,""))</f>
        <v/>
      </c>
      <c r="K243" s="15">
        <f>IF($A243="","",IFERROR(ROUND($G243*$I243/$F243,2),0))</f>
        <v/>
      </c>
      <c r="L243" s="15">
        <f>IF($A243="","",$H243-$K243)</f>
        <v/>
      </c>
      <c r="M243" s="16">
        <f>IF($A243="","",IF($I243=0,"",SUMIFS('الجلسات'!$A$3:$A$1502,'الجلسات'!$B$3:$B$1502,$A243,'الجلسات'!$F$3:$F$1502,$I243)))</f>
        <v/>
      </c>
      <c r="N243" s="14">
        <f>IF($A243="","",'الإعدادات'!$B$6-IF($M243="",$E243,$M243))</f>
        <v/>
      </c>
      <c r="O243" s="4" t="n"/>
      <c r="P243" s="5" t="n"/>
      <c r="Q243" s="9">
        <f>IF($A243="","",IF($O243="ملغاة","ملغاة",IF(AND($O243="مجمدة",$P243&gt;'الإعدادات'!$B$6),"مجمدة",IF($J243&lt;=0,"مكتملة",IF($N243&gt;IFERROR(INDEX('الإعدادات'!$H$9:$H$38,MATCH($D243,'الإعدادات'!$E$9:$E$38,0)),21),"متوقفة","نشطة")))))</f>
        <v/>
      </c>
      <c r="R243" s="9">
        <f>IF($Q243="متوقفة",$L243+ROW()/1000000,"")</f>
        <v/>
      </c>
    </row>
    <row r="244">
      <c r="A244" s="4" t="n"/>
      <c r="B244" s="4" t="n"/>
      <c r="C244" s="4" t="n"/>
      <c r="D244" s="4" t="n"/>
      <c r="E244" s="5" t="n"/>
      <c r="F244" s="14">
        <f>IF($A244="","",IFERROR(INDEX('الإعدادات'!$F$9:$F$38,MATCH($D244,'الإعدادات'!$E$9:$E$38,0)),""))</f>
        <v/>
      </c>
      <c r="G244" s="8" t="n"/>
      <c r="H244" s="8" t="n"/>
      <c r="I244" s="14">
        <f>IF($A244="","",COUNTIFS('الجلسات'!$B$3:$B$1502,$A244))</f>
        <v/>
      </c>
      <c r="J244" s="14">
        <f>IF($A244="","",IFERROR($F244-$I244,""))</f>
        <v/>
      </c>
      <c r="K244" s="15">
        <f>IF($A244="","",IFERROR(ROUND($G244*$I244/$F244,2),0))</f>
        <v/>
      </c>
      <c r="L244" s="15">
        <f>IF($A244="","",$H244-$K244)</f>
        <v/>
      </c>
      <c r="M244" s="16">
        <f>IF($A244="","",IF($I244=0,"",SUMIFS('الجلسات'!$A$3:$A$1502,'الجلسات'!$B$3:$B$1502,$A244,'الجلسات'!$F$3:$F$1502,$I244)))</f>
        <v/>
      </c>
      <c r="N244" s="14">
        <f>IF($A244="","",'الإعدادات'!$B$6-IF($M244="",$E244,$M244))</f>
        <v/>
      </c>
      <c r="O244" s="4" t="n"/>
      <c r="P244" s="5" t="n"/>
      <c r="Q244" s="9">
        <f>IF($A244="","",IF($O244="ملغاة","ملغاة",IF(AND($O244="مجمدة",$P244&gt;'الإعدادات'!$B$6),"مجمدة",IF($J244&lt;=0,"مكتملة",IF($N244&gt;IFERROR(INDEX('الإعدادات'!$H$9:$H$38,MATCH($D244,'الإعدادات'!$E$9:$E$38,0)),21),"متوقفة","نشطة")))))</f>
        <v/>
      </c>
      <c r="R244" s="9">
        <f>IF($Q244="متوقفة",$L244+ROW()/1000000,"")</f>
        <v/>
      </c>
    </row>
    <row r="245">
      <c r="A245" s="4" t="n"/>
      <c r="B245" s="4" t="n"/>
      <c r="C245" s="4" t="n"/>
      <c r="D245" s="4" t="n"/>
      <c r="E245" s="5" t="n"/>
      <c r="F245" s="14">
        <f>IF($A245="","",IFERROR(INDEX('الإعدادات'!$F$9:$F$38,MATCH($D245,'الإعدادات'!$E$9:$E$38,0)),""))</f>
        <v/>
      </c>
      <c r="G245" s="8" t="n"/>
      <c r="H245" s="8" t="n"/>
      <c r="I245" s="14">
        <f>IF($A245="","",COUNTIFS('الجلسات'!$B$3:$B$1502,$A245))</f>
        <v/>
      </c>
      <c r="J245" s="14">
        <f>IF($A245="","",IFERROR($F245-$I245,""))</f>
        <v/>
      </c>
      <c r="K245" s="15">
        <f>IF($A245="","",IFERROR(ROUND($G245*$I245/$F245,2),0))</f>
        <v/>
      </c>
      <c r="L245" s="15">
        <f>IF($A245="","",$H245-$K245)</f>
        <v/>
      </c>
      <c r="M245" s="16">
        <f>IF($A245="","",IF($I245=0,"",SUMIFS('الجلسات'!$A$3:$A$1502,'الجلسات'!$B$3:$B$1502,$A245,'الجلسات'!$F$3:$F$1502,$I245)))</f>
        <v/>
      </c>
      <c r="N245" s="14">
        <f>IF($A245="","",'الإعدادات'!$B$6-IF($M245="",$E245,$M245))</f>
        <v/>
      </c>
      <c r="O245" s="4" t="n"/>
      <c r="P245" s="5" t="n"/>
      <c r="Q245" s="9">
        <f>IF($A245="","",IF($O245="ملغاة","ملغاة",IF(AND($O245="مجمدة",$P245&gt;'الإعدادات'!$B$6),"مجمدة",IF($J245&lt;=0,"مكتملة",IF($N245&gt;IFERROR(INDEX('الإعدادات'!$H$9:$H$38,MATCH($D245,'الإعدادات'!$E$9:$E$38,0)),21),"متوقفة","نشطة")))))</f>
        <v/>
      </c>
      <c r="R245" s="9">
        <f>IF($Q245="متوقفة",$L245+ROW()/1000000,"")</f>
        <v/>
      </c>
    </row>
    <row r="246">
      <c r="A246" s="4" t="n"/>
      <c r="B246" s="4" t="n"/>
      <c r="C246" s="4" t="n"/>
      <c r="D246" s="4" t="n"/>
      <c r="E246" s="5" t="n"/>
      <c r="F246" s="14">
        <f>IF($A246="","",IFERROR(INDEX('الإعدادات'!$F$9:$F$38,MATCH($D246,'الإعدادات'!$E$9:$E$38,0)),""))</f>
        <v/>
      </c>
      <c r="G246" s="8" t="n"/>
      <c r="H246" s="8" t="n"/>
      <c r="I246" s="14">
        <f>IF($A246="","",COUNTIFS('الجلسات'!$B$3:$B$1502,$A246))</f>
        <v/>
      </c>
      <c r="J246" s="14">
        <f>IF($A246="","",IFERROR($F246-$I246,""))</f>
        <v/>
      </c>
      <c r="K246" s="15">
        <f>IF($A246="","",IFERROR(ROUND($G246*$I246/$F246,2),0))</f>
        <v/>
      </c>
      <c r="L246" s="15">
        <f>IF($A246="","",$H246-$K246)</f>
        <v/>
      </c>
      <c r="M246" s="16">
        <f>IF($A246="","",IF($I246=0,"",SUMIFS('الجلسات'!$A$3:$A$1502,'الجلسات'!$B$3:$B$1502,$A246,'الجلسات'!$F$3:$F$1502,$I246)))</f>
        <v/>
      </c>
      <c r="N246" s="14">
        <f>IF($A246="","",'الإعدادات'!$B$6-IF($M246="",$E246,$M246))</f>
        <v/>
      </c>
      <c r="O246" s="4" t="n"/>
      <c r="P246" s="5" t="n"/>
      <c r="Q246" s="9">
        <f>IF($A246="","",IF($O246="ملغاة","ملغاة",IF(AND($O246="مجمدة",$P246&gt;'الإعدادات'!$B$6),"مجمدة",IF($J246&lt;=0,"مكتملة",IF($N246&gt;IFERROR(INDEX('الإعدادات'!$H$9:$H$38,MATCH($D246,'الإعدادات'!$E$9:$E$38,0)),21),"متوقفة","نشطة")))))</f>
        <v/>
      </c>
      <c r="R246" s="9">
        <f>IF($Q246="متوقفة",$L246+ROW()/1000000,"")</f>
        <v/>
      </c>
    </row>
    <row r="247">
      <c r="A247" s="4" t="n"/>
      <c r="B247" s="4" t="n"/>
      <c r="C247" s="4" t="n"/>
      <c r="D247" s="4" t="n"/>
      <c r="E247" s="5" t="n"/>
      <c r="F247" s="14">
        <f>IF($A247="","",IFERROR(INDEX('الإعدادات'!$F$9:$F$38,MATCH($D247,'الإعدادات'!$E$9:$E$38,0)),""))</f>
        <v/>
      </c>
      <c r="G247" s="8" t="n"/>
      <c r="H247" s="8" t="n"/>
      <c r="I247" s="14">
        <f>IF($A247="","",COUNTIFS('الجلسات'!$B$3:$B$1502,$A247))</f>
        <v/>
      </c>
      <c r="J247" s="14">
        <f>IF($A247="","",IFERROR($F247-$I247,""))</f>
        <v/>
      </c>
      <c r="K247" s="15">
        <f>IF($A247="","",IFERROR(ROUND($G247*$I247/$F247,2),0))</f>
        <v/>
      </c>
      <c r="L247" s="15">
        <f>IF($A247="","",$H247-$K247)</f>
        <v/>
      </c>
      <c r="M247" s="16">
        <f>IF($A247="","",IF($I247=0,"",SUMIFS('الجلسات'!$A$3:$A$1502,'الجلسات'!$B$3:$B$1502,$A247,'الجلسات'!$F$3:$F$1502,$I247)))</f>
        <v/>
      </c>
      <c r="N247" s="14">
        <f>IF($A247="","",'الإعدادات'!$B$6-IF($M247="",$E247,$M247))</f>
        <v/>
      </c>
      <c r="O247" s="4" t="n"/>
      <c r="P247" s="5" t="n"/>
      <c r="Q247" s="9">
        <f>IF($A247="","",IF($O247="ملغاة","ملغاة",IF(AND($O247="مجمدة",$P247&gt;'الإعدادات'!$B$6),"مجمدة",IF($J247&lt;=0,"مكتملة",IF($N247&gt;IFERROR(INDEX('الإعدادات'!$H$9:$H$38,MATCH($D247,'الإعدادات'!$E$9:$E$38,0)),21),"متوقفة","نشطة")))))</f>
        <v/>
      </c>
      <c r="R247" s="9">
        <f>IF($Q247="متوقفة",$L247+ROW()/1000000,"")</f>
        <v/>
      </c>
    </row>
    <row r="248">
      <c r="A248" s="4" t="n"/>
      <c r="B248" s="4" t="n"/>
      <c r="C248" s="4" t="n"/>
      <c r="D248" s="4" t="n"/>
      <c r="E248" s="5" t="n"/>
      <c r="F248" s="14">
        <f>IF($A248="","",IFERROR(INDEX('الإعدادات'!$F$9:$F$38,MATCH($D248,'الإعدادات'!$E$9:$E$38,0)),""))</f>
        <v/>
      </c>
      <c r="G248" s="8" t="n"/>
      <c r="H248" s="8" t="n"/>
      <c r="I248" s="14">
        <f>IF($A248="","",COUNTIFS('الجلسات'!$B$3:$B$1502,$A248))</f>
        <v/>
      </c>
      <c r="J248" s="14">
        <f>IF($A248="","",IFERROR($F248-$I248,""))</f>
        <v/>
      </c>
      <c r="K248" s="15">
        <f>IF($A248="","",IFERROR(ROUND($G248*$I248/$F248,2),0))</f>
        <v/>
      </c>
      <c r="L248" s="15">
        <f>IF($A248="","",$H248-$K248)</f>
        <v/>
      </c>
      <c r="M248" s="16">
        <f>IF($A248="","",IF($I248=0,"",SUMIFS('الجلسات'!$A$3:$A$1502,'الجلسات'!$B$3:$B$1502,$A248,'الجلسات'!$F$3:$F$1502,$I248)))</f>
        <v/>
      </c>
      <c r="N248" s="14">
        <f>IF($A248="","",'الإعدادات'!$B$6-IF($M248="",$E248,$M248))</f>
        <v/>
      </c>
      <c r="O248" s="4" t="n"/>
      <c r="P248" s="5" t="n"/>
      <c r="Q248" s="9">
        <f>IF($A248="","",IF($O248="ملغاة","ملغاة",IF(AND($O248="مجمدة",$P248&gt;'الإعدادات'!$B$6),"مجمدة",IF($J248&lt;=0,"مكتملة",IF($N248&gt;IFERROR(INDEX('الإعدادات'!$H$9:$H$38,MATCH($D248,'الإعدادات'!$E$9:$E$38,0)),21),"متوقفة","نشطة")))))</f>
        <v/>
      </c>
      <c r="R248" s="9">
        <f>IF($Q248="متوقفة",$L248+ROW()/1000000,"")</f>
        <v/>
      </c>
    </row>
    <row r="249">
      <c r="A249" s="4" t="n"/>
      <c r="B249" s="4" t="n"/>
      <c r="C249" s="4" t="n"/>
      <c r="D249" s="4" t="n"/>
      <c r="E249" s="5" t="n"/>
      <c r="F249" s="14">
        <f>IF($A249="","",IFERROR(INDEX('الإعدادات'!$F$9:$F$38,MATCH($D249,'الإعدادات'!$E$9:$E$38,0)),""))</f>
        <v/>
      </c>
      <c r="G249" s="8" t="n"/>
      <c r="H249" s="8" t="n"/>
      <c r="I249" s="14">
        <f>IF($A249="","",COUNTIFS('الجلسات'!$B$3:$B$1502,$A249))</f>
        <v/>
      </c>
      <c r="J249" s="14">
        <f>IF($A249="","",IFERROR($F249-$I249,""))</f>
        <v/>
      </c>
      <c r="K249" s="15">
        <f>IF($A249="","",IFERROR(ROUND($G249*$I249/$F249,2),0))</f>
        <v/>
      </c>
      <c r="L249" s="15">
        <f>IF($A249="","",$H249-$K249)</f>
        <v/>
      </c>
      <c r="M249" s="16">
        <f>IF($A249="","",IF($I249=0,"",SUMIFS('الجلسات'!$A$3:$A$1502,'الجلسات'!$B$3:$B$1502,$A249,'الجلسات'!$F$3:$F$1502,$I249)))</f>
        <v/>
      </c>
      <c r="N249" s="14">
        <f>IF($A249="","",'الإعدادات'!$B$6-IF($M249="",$E249,$M249))</f>
        <v/>
      </c>
      <c r="O249" s="4" t="n"/>
      <c r="P249" s="5" t="n"/>
      <c r="Q249" s="9">
        <f>IF($A249="","",IF($O249="ملغاة","ملغاة",IF(AND($O249="مجمدة",$P249&gt;'الإعدادات'!$B$6),"مجمدة",IF($J249&lt;=0,"مكتملة",IF($N249&gt;IFERROR(INDEX('الإعدادات'!$H$9:$H$38,MATCH($D249,'الإعدادات'!$E$9:$E$38,0)),21),"متوقفة","نشطة")))))</f>
        <v/>
      </c>
      <c r="R249" s="9">
        <f>IF($Q249="متوقفة",$L249+ROW()/1000000,"")</f>
        <v/>
      </c>
    </row>
    <row r="250">
      <c r="A250" s="4" t="n"/>
      <c r="B250" s="4" t="n"/>
      <c r="C250" s="4" t="n"/>
      <c r="D250" s="4" t="n"/>
      <c r="E250" s="5" t="n"/>
      <c r="F250" s="14">
        <f>IF($A250="","",IFERROR(INDEX('الإعدادات'!$F$9:$F$38,MATCH($D250,'الإعدادات'!$E$9:$E$38,0)),""))</f>
        <v/>
      </c>
      <c r="G250" s="8" t="n"/>
      <c r="H250" s="8" t="n"/>
      <c r="I250" s="14">
        <f>IF($A250="","",COUNTIFS('الجلسات'!$B$3:$B$1502,$A250))</f>
        <v/>
      </c>
      <c r="J250" s="14">
        <f>IF($A250="","",IFERROR($F250-$I250,""))</f>
        <v/>
      </c>
      <c r="K250" s="15">
        <f>IF($A250="","",IFERROR(ROUND($G250*$I250/$F250,2),0))</f>
        <v/>
      </c>
      <c r="L250" s="15">
        <f>IF($A250="","",$H250-$K250)</f>
        <v/>
      </c>
      <c r="M250" s="16">
        <f>IF($A250="","",IF($I250=0,"",SUMIFS('الجلسات'!$A$3:$A$1502,'الجلسات'!$B$3:$B$1502,$A250,'الجلسات'!$F$3:$F$1502,$I250)))</f>
        <v/>
      </c>
      <c r="N250" s="14">
        <f>IF($A250="","",'الإعدادات'!$B$6-IF($M250="",$E250,$M250))</f>
        <v/>
      </c>
      <c r="O250" s="4" t="n"/>
      <c r="P250" s="5" t="n"/>
      <c r="Q250" s="9">
        <f>IF($A250="","",IF($O250="ملغاة","ملغاة",IF(AND($O250="مجمدة",$P250&gt;'الإعدادات'!$B$6),"مجمدة",IF($J250&lt;=0,"مكتملة",IF($N250&gt;IFERROR(INDEX('الإعدادات'!$H$9:$H$38,MATCH($D250,'الإعدادات'!$E$9:$E$38,0)),21),"متوقفة","نشطة")))))</f>
        <v/>
      </c>
      <c r="R250" s="9">
        <f>IF($Q250="متوقفة",$L250+ROW()/1000000,"")</f>
        <v/>
      </c>
    </row>
    <row r="251">
      <c r="A251" s="4" t="n"/>
      <c r="B251" s="4" t="n"/>
      <c r="C251" s="4" t="n"/>
      <c r="D251" s="4" t="n"/>
      <c r="E251" s="5" t="n"/>
      <c r="F251" s="14">
        <f>IF($A251="","",IFERROR(INDEX('الإعدادات'!$F$9:$F$38,MATCH($D251,'الإعدادات'!$E$9:$E$38,0)),""))</f>
        <v/>
      </c>
      <c r="G251" s="8" t="n"/>
      <c r="H251" s="8" t="n"/>
      <c r="I251" s="14">
        <f>IF($A251="","",COUNTIFS('الجلسات'!$B$3:$B$1502,$A251))</f>
        <v/>
      </c>
      <c r="J251" s="14">
        <f>IF($A251="","",IFERROR($F251-$I251,""))</f>
        <v/>
      </c>
      <c r="K251" s="15">
        <f>IF($A251="","",IFERROR(ROUND($G251*$I251/$F251,2),0))</f>
        <v/>
      </c>
      <c r="L251" s="15">
        <f>IF($A251="","",$H251-$K251)</f>
        <v/>
      </c>
      <c r="M251" s="16">
        <f>IF($A251="","",IF($I251=0,"",SUMIFS('الجلسات'!$A$3:$A$1502,'الجلسات'!$B$3:$B$1502,$A251,'الجلسات'!$F$3:$F$1502,$I251)))</f>
        <v/>
      </c>
      <c r="N251" s="14">
        <f>IF($A251="","",'الإعدادات'!$B$6-IF($M251="",$E251,$M251))</f>
        <v/>
      </c>
      <c r="O251" s="4" t="n"/>
      <c r="P251" s="5" t="n"/>
      <c r="Q251" s="9">
        <f>IF($A251="","",IF($O251="ملغاة","ملغاة",IF(AND($O251="مجمدة",$P251&gt;'الإعدادات'!$B$6),"مجمدة",IF($J251&lt;=0,"مكتملة",IF($N251&gt;IFERROR(INDEX('الإعدادات'!$H$9:$H$38,MATCH($D251,'الإعدادات'!$E$9:$E$38,0)),21),"متوقفة","نشطة")))))</f>
        <v/>
      </c>
      <c r="R251" s="9">
        <f>IF($Q251="متوقفة",$L251+ROW()/1000000,"")</f>
        <v/>
      </c>
    </row>
    <row r="252">
      <c r="A252" s="4" t="n"/>
      <c r="B252" s="4" t="n"/>
      <c r="C252" s="4" t="n"/>
      <c r="D252" s="4" t="n"/>
      <c r="E252" s="5" t="n"/>
      <c r="F252" s="14">
        <f>IF($A252="","",IFERROR(INDEX('الإعدادات'!$F$9:$F$38,MATCH($D252,'الإعدادات'!$E$9:$E$38,0)),""))</f>
        <v/>
      </c>
      <c r="G252" s="8" t="n"/>
      <c r="H252" s="8" t="n"/>
      <c r="I252" s="14">
        <f>IF($A252="","",COUNTIFS('الجلسات'!$B$3:$B$1502,$A252))</f>
        <v/>
      </c>
      <c r="J252" s="14">
        <f>IF($A252="","",IFERROR($F252-$I252,""))</f>
        <v/>
      </c>
      <c r="K252" s="15">
        <f>IF($A252="","",IFERROR(ROUND($G252*$I252/$F252,2),0))</f>
        <v/>
      </c>
      <c r="L252" s="15">
        <f>IF($A252="","",$H252-$K252)</f>
        <v/>
      </c>
      <c r="M252" s="16">
        <f>IF($A252="","",IF($I252=0,"",SUMIFS('الجلسات'!$A$3:$A$1502,'الجلسات'!$B$3:$B$1502,$A252,'الجلسات'!$F$3:$F$1502,$I252)))</f>
        <v/>
      </c>
      <c r="N252" s="14">
        <f>IF($A252="","",'الإعدادات'!$B$6-IF($M252="",$E252,$M252))</f>
        <v/>
      </c>
      <c r="O252" s="4" t="n"/>
      <c r="P252" s="5" t="n"/>
      <c r="Q252" s="9">
        <f>IF($A252="","",IF($O252="ملغاة","ملغاة",IF(AND($O252="مجمدة",$P252&gt;'الإعدادات'!$B$6),"مجمدة",IF($J252&lt;=0,"مكتملة",IF($N252&gt;IFERROR(INDEX('الإعدادات'!$H$9:$H$38,MATCH($D252,'الإعدادات'!$E$9:$E$38,0)),21),"متوقفة","نشطة")))))</f>
        <v/>
      </c>
      <c r="R252" s="9">
        <f>IF($Q252="متوقفة",$L252+ROW()/1000000,"")</f>
        <v/>
      </c>
    </row>
    <row r="253">
      <c r="A253" s="4" t="n"/>
      <c r="B253" s="4" t="n"/>
      <c r="C253" s="4" t="n"/>
      <c r="D253" s="4" t="n"/>
      <c r="E253" s="5" t="n"/>
      <c r="F253" s="14">
        <f>IF($A253="","",IFERROR(INDEX('الإعدادات'!$F$9:$F$38,MATCH($D253,'الإعدادات'!$E$9:$E$38,0)),""))</f>
        <v/>
      </c>
      <c r="G253" s="8" t="n"/>
      <c r="H253" s="8" t="n"/>
      <c r="I253" s="14">
        <f>IF($A253="","",COUNTIFS('الجلسات'!$B$3:$B$1502,$A253))</f>
        <v/>
      </c>
      <c r="J253" s="14">
        <f>IF($A253="","",IFERROR($F253-$I253,""))</f>
        <v/>
      </c>
      <c r="K253" s="15">
        <f>IF($A253="","",IFERROR(ROUND($G253*$I253/$F253,2),0))</f>
        <v/>
      </c>
      <c r="L253" s="15">
        <f>IF($A253="","",$H253-$K253)</f>
        <v/>
      </c>
      <c r="M253" s="16">
        <f>IF($A253="","",IF($I253=0,"",SUMIFS('الجلسات'!$A$3:$A$1502,'الجلسات'!$B$3:$B$1502,$A253,'الجلسات'!$F$3:$F$1502,$I253)))</f>
        <v/>
      </c>
      <c r="N253" s="14">
        <f>IF($A253="","",'الإعدادات'!$B$6-IF($M253="",$E253,$M253))</f>
        <v/>
      </c>
      <c r="O253" s="4" t="n"/>
      <c r="P253" s="5" t="n"/>
      <c r="Q253" s="9">
        <f>IF($A253="","",IF($O253="ملغاة","ملغاة",IF(AND($O253="مجمدة",$P253&gt;'الإعدادات'!$B$6),"مجمدة",IF($J253&lt;=0,"مكتملة",IF($N253&gt;IFERROR(INDEX('الإعدادات'!$H$9:$H$38,MATCH($D253,'الإعدادات'!$E$9:$E$38,0)),21),"متوقفة","نشطة")))))</f>
        <v/>
      </c>
      <c r="R253" s="9">
        <f>IF($Q253="متوقفة",$L253+ROW()/1000000,"")</f>
        <v/>
      </c>
    </row>
    <row r="254">
      <c r="A254" s="4" t="n"/>
      <c r="B254" s="4" t="n"/>
      <c r="C254" s="4" t="n"/>
      <c r="D254" s="4" t="n"/>
      <c r="E254" s="5" t="n"/>
      <c r="F254" s="14">
        <f>IF($A254="","",IFERROR(INDEX('الإعدادات'!$F$9:$F$38,MATCH($D254,'الإعدادات'!$E$9:$E$38,0)),""))</f>
        <v/>
      </c>
      <c r="G254" s="8" t="n"/>
      <c r="H254" s="8" t="n"/>
      <c r="I254" s="14">
        <f>IF($A254="","",COUNTIFS('الجلسات'!$B$3:$B$1502,$A254))</f>
        <v/>
      </c>
      <c r="J254" s="14">
        <f>IF($A254="","",IFERROR($F254-$I254,""))</f>
        <v/>
      </c>
      <c r="K254" s="15">
        <f>IF($A254="","",IFERROR(ROUND($G254*$I254/$F254,2),0))</f>
        <v/>
      </c>
      <c r="L254" s="15">
        <f>IF($A254="","",$H254-$K254)</f>
        <v/>
      </c>
      <c r="M254" s="16">
        <f>IF($A254="","",IF($I254=0,"",SUMIFS('الجلسات'!$A$3:$A$1502,'الجلسات'!$B$3:$B$1502,$A254,'الجلسات'!$F$3:$F$1502,$I254)))</f>
        <v/>
      </c>
      <c r="N254" s="14">
        <f>IF($A254="","",'الإعدادات'!$B$6-IF($M254="",$E254,$M254))</f>
        <v/>
      </c>
      <c r="O254" s="4" t="n"/>
      <c r="P254" s="5" t="n"/>
      <c r="Q254" s="9">
        <f>IF($A254="","",IF($O254="ملغاة","ملغاة",IF(AND($O254="مجمدة",$P254&gt;'الإعدادات'!$B$6),"مجمدة",IF($J254&lt;=0,"مكتملة",IF($N254&gt;IFERROR(INDEX('الإعدادات'!$H$9:$H$38,MATCH($D254,'الإعدادات'!$E$9:$E$38,0)),21),"متوقفة","نشطة")))))</f>
        <v/>
      </c>
      <c r="R254" s="9">
        <f>IF($Q254="متوقفة",$L254+ROW()/1000000,"")</f>
        <v/>
      </c>
    </row>
    <row r="255">
      <c r="A255" s="4" t="n"/>
      <c r="B255" s="4" t="n"/>
      <c r="C255" s="4" t="n"/>
      <c r="D255" s="4" t="n"/>
      <c r="E255" s="5" t="n"/>
      <c r="F255" s="14">
        <f>IF($A255="","",IFERROR(INDEX('الإعدادات'!$F$9:$F$38,MATCH($D255,'الإعدادات'!$E$9:$E$38,0)),""))</f>
        <v/>
      </c>
      <c r="G255" s="8" t="n"/>
      <c r="H255" s="8" t="n"/>
      <c r="I255" s="14">
        <f>IF($A255="","",COUNTIFS('الجلسات'!$B$3:$B$1502,$A255))</f>
        <v/>
      </c>
      <c r="J255" s="14">
        <f>IF($A255="","",IFERROR($F255-$I255,""))</f>
        <v/>
      </c>
      <c r="K255" s="15">
        <f>IF($A255="","",IFERROR(ROUND($G255*$I255/$F255,2),0))</f>
        <v/>
      </c>
      <c r="L255" s="15">
        <f>IF($A255="","",$H255-$K255)</f>
        <v/>
      </c>
      <c r="M255" s="16">
        <f>IF($A255="","",IF($I255=0,"",SUMIFS('الجلسات'!$A$3:$A$1502,'الجلسات'!$B$3:$B$1502,$A255,'الجلسات'!$F$3:$F$1502,$I255)))</f>
        <v/>
      </c>
      <c r="N255" s="14">
        <f>IF($A255="","",'الإعدادات'!$B$6-IF($M255="",$E255,$M255))</f>
        <v/>
      </c>
      <c r="O255" s="4" t="n"/>
      <c r="P255" s="5" t="n"/>
      <c r="Q255" s="9">
        <f>IF($A255="","",IF($O255="ملغاة","ملغاة",IF(AND($O255="مجمدة",$P255&gt;'الإعدادات'!$B$6),"مجمدة",IF($J255&lt;=0,"مكتملة",IF($N255&gt;IFERROR(INDEX('الإعدادات'!$H$9:$H$38,MATCH($D255,'الإعدادات'!$E$9:$E$38,0)),21),"متوقفة","نشطة")))))</f>
        <v/>
      </c>
      <c r="R255" s="9">
        <f>IF($Q255="متوقفة",$L255+ROW()/1000000,"")</f>
        <v/>
      </c>
    </row>
    <row r="256">
      <c r="A256" s="4" t="n"/>
      <c r="B256" s="4" t="n"/>
      <c r="C256" s="4" t="n"/>
      <c r="D256" s="4" t="n"/>
      <c r="E256" s="5" t="n"/>
      <c r="F256" s="14">
        <f>IF($A256="","",IFERROR(INDEX('الإعدادات'!$F$9:$F$38,MATCH($D256,'الإعدادات'!$E$9:$E$38,0)),""))</f>
        <v/>
      </c>
      <c r="G256" s="8" t="n"/>
      <c r="H256" s="8" t="n"/>
      <c r="I256" s="14">
        <f>IF($A256="","",COUNTIFS('الجلسات'!$B$3:$B$1502,$A256))</f>
        <v/>
      </c>
      <c r="J256" s="14">
        <f>IF($A256="","",IFERROR($F256-$I256,""))</f>
        <v/>
      </c>
      <c r="K256" s="15">
        <f>IF($A256="","",IFERROR(ROUND($G256*$I256/$F256,2),0))</f>
        <v/>
      </c>
      <c r="L256" s="15">
        <f>IF($A256="","",$H256-$K256)</f>
        <v/>
      </c>
      <c r="M256" s="16">
        <f>IF($A256="","",IF($I256=0,"",SUMIFS('الجلسات'!$A$3:$A$1502,'الجلسات'!$B$3:$B$1502,$A256,'الجلسات'!$F$3:$F$1502,$I256)))</f>
        <v/>
      </c>
      <c r="N256" s="14">
        <f>IF($A256="","",'الإعدادات'!$B$6-IF($M256="",$E256,$M256))</f>
        <v/>
      </c>
      <c r="O256" s="4" t="n"/>
      <c r="P256" s="5" t="n"/>
      <c r="Q256" s="9">
        <f>IF($A256="","",IF($O256="ملغاة","ملغاة",IF(AND($O256="مجمدة",$P256&gt;'الإعدادات'!$B$6),"مجمدة",IF($J256&lt;=0,"مكتملة",IF($N256&gt;IFERROR(INDEX('الإعدادات'!$H$9:$H$38,MATCH($D256,'الإعدادات'!$E$9:$E$38,0)),21),"متوقفة","نشطة")))))</f>
        <v/>
      </c>
      <c r="R256" s="9">
        <f>IF($Q256="متوقفة",$L256+ROW()/1000000,"")</f>
        <v/>
      </c>
    </row>
    <row r="257">
      <c r="A257" s="4" t="n"/>
      <c r="B257" s="4" t="n"/>
      <c r="C257" s="4" t="n"/>
      <c r="D257" s="4" t="n"/>
      <c r="E257" s="5" t="n"/>
      <c r="F257" s="14">
        <f>IF($A257="","",IFERROR(INDEX('الإعدادات'!$F$9:$F$38,MATCH($D257,'الإعدادات'!$E$9:$E$38,0)),""))</f>
        <v/>
      </c>
      <c r="G257" s="8" t="n"/>
      <c r="H257" s="8" t="n"/>
      <c r="I257" s="14">
        <f>IF($A257="","",COUNTIFS('الجلسات'!$B$3:$B$1502,$A257))</f>
        <v/>
      </c>
      <c r="J257" s="14">
        <f>IF($A257="","",IFERROR($F257-$I257,""))</f>
        <v/>
      </c>
      <c r="K257" s="15">
        <f>IF($A257="","",IFERROR(ROUND($G257*$I257/$F257,2),0))</f>
        <v/>
      </c>
      <c r="L257" s="15">
        <f>IF($A257="","",$H257-$K257)</f>
        <v/>
      </c>
      <c r="M257" s="16">
        <f>IF($A257="","",IF($I257=0,"",SUMIFS('الجلسات'!$A$3:$A$1502,'الجلسات'!$B$3:$B$1502,$A257,'الجلسات'!$F$3:$F$1502,$I257)))</f>
        <v/>
      </c>
      <c r="N257" s="14">
        <f>IF($A257="","",'الإعدادات'!$B$6-IF($M257="",$E257,$M257))</f>
        <v/>
      </c>
      <c r="O257" s="4" t="n"/>
      <c r="P257" s="5" t="n"/>
      <c r="Q257" s="9">
        <f>IF($A257="","",IF($O257="ملغاة","ملغاة",IF(AND($O257="مجمدة",$P257&gt;'الإعدادات'!$B$6),"مجمدة",IF($J257&lt;=0,"مكتملة",IF($N257&gt;IFERROR(INDEX('الإعدادات'!$H$9:$H$38,MATCH($D257,'الإعدادات'!$E$9:$E$38,0)),21),"متوقفة","نشطة")))))</f>
        <v/>
      </c>
      <c r="R257" s="9">
        <f>IF($Q257="متوقفة",$L257+ROW()/1000000,"")</f>
        <v/>
      </c>
    </row>
    <row r="258">
      <c r="A258" s="4" t="n"/>
      <c r="B258" s="4" t="n"/>
      <c r="C258" s="4" t="n"/>
      <c r="D258" s="4" t="n"/>
      <c r="E258" s="5" t="n"/>
      <c r="F258" s="14">
        <f>IF($A258="","",IFERROR(INDEX('الإعدادات'!$F$9:$F$38,MATCH($D258,'الإعدادات'!$E$9:$E$38,0)),""))</f>
        <v/>
      </c>
      <c r="G258" s="8" t="n"/>
      <c r="H258" s="8" t="n"/>
      <c r="I258" s="14">
        <f>IF($A258="","",COUNTIFS('الجلسات'!$B$3:$B$1502,$A258))</f>
        <v/>
      </c>
      <c r="J258" s="14">
        <f>IF($A258="","",IFERROR($F258-$I258,""))</f>
        <v/>
      </c>
      <c r="K258" s="15">
        <f>IF($A258="","",IFERROR(ROUND($G258*$I258/$F258,2),0))</f>
        <v/>
      </c>
      <c r="L258" s="15">
        <f>IF($A258="","",$H258-$K258)</f>
        <v/>
      </c>
      <c r="M258" s="16">
        <f>IF($A258="","",IF($I258=0,"",SUMIFS('الجلسات'!$A$3:$A$1502,'الجلسات'!$B$3:$B$1502,$A258,'الجلسات'!$F$3:$F$1502,$I258)))</f>
        <v/>
      </c>
      <c r="N258" s="14">
        <f>IF($A258="","",'الإعدادات'!$B$6-IF($M258="",$E258,$M258))</f>
        <v/>
      </c>
      <c r="O258" s="4" t="n"/>
      <c r="P258" s="5" t="n"/>
      <c r="Q258" s="9">
        <f>IF($A258="","",IF($O258="ملغاة","ملغاة",IF(AND($O258="مجمدة",$P258&gt;'الإعدادات'!$B$6),"مجمدة",IF($J258&lt;=0,"مكتملة",IF($N258&gt;IFERROR(INDEX('الإعدادات'!$H$9:$H$38,MATCH($D258,'الإعدادات'!$E$9:$E$38,0)),21),"متوقفة","نشطة")))))</f>
        <v/>
      </c>
      <c r="R258" s="9">
        <f>IF($Q258="متوقفة",$L258+ROW()/1000000,"")</f>
        <v/>
      </c>
    </row>
    <row r="259">
      <c r="A259" s="4" t="n"/>
      <c r="B259" s="4" t="n"/>
      <c r="C259" s="4" t="n"/>
      <c r="D259" s="4" t="n"/>
      <c r="E259" s="5" t="n"/>
      <c r="F259" s="14">
        <f>IF($A259="","",IFERROR(INDEX('الإعدادات'!$F$9:$F$38,MATCH($D259,'الإعدادات'!$E$9:$E$38,0)),""))</f>
        <v/>
      </c>
      <c r="G259" s="8" t="n"/>
      <c r="H259" s="8" t="n"/>
      <c r="I259" s="14">
        <f>IF($A259="","",COUNTIFS('الجلسات'!$B$3:$B$1502,$A259))</f>
        <v/>
      </c>
      <c r="J259" s="14">
        <f>IF($A259="","",IFERROR($F259-$I259,""))</f>
        <v/>
      </c>
      <c r="K259" s="15">
        <f>IF($A259="","",IFERROR(ROUND($G259*$I259/$F259,2),0))</f>
        <v/>
      </c>
      <c r="L259" s="15">
        <f>IF($A259="","",$H259-$K259)</f>
        <v/>
      </c>
      <c r="M259" s="16">
        <f>IF($A259="","",IF($I259=0,"",SUMIFS('الجلسات'!$A$3:$A$1502,'الجلسات'!$B$3:$B$1502,$A259,'الجلسات'!$F$3:$F$1502,$I259)))</f>
        <v/>
      </c>
      <c r="N259" s="14">
        <f>IF($A259="","",'الإعدادات'!$B$6-IF($M259="",$E259,$M259))</f>
        <v/>
      </c>
      <c r="O259" s="4" t="n"/>
      <c r="P259" s="5" t="n"/>
      <c r="Q259" s="9">
        <f>IF($A259="","",IF($O259="ملغاة","ملغاة",IF(AND($O259="مجمدة",$P259&gt;'الإعدادات'!$B$6),"مجمدة",IF($J259&lt;=0,"مكتملة",IF($N259&gt;IFERROR(INDEX('الإعدادات'!$H$9:$H$38,MATCH($D259,'الإعدادات'!$E$9:$E$38,0)),21),"متوقفة","نشطة")))))</f>
        <v/>
      </c>
      <c r="R259" s="9">
        <f>IF($Q259="متوقفة",$L259+ROW()/1000000,"")</f>
        <v/>
      </c>
    </row>
    <row r="260">
      <c r="A260" s="4" t="n"/>
      <c r="B260" s="4" t="n"/>
      <c r="C260" s="4" t="n"/>
      <c r="D260" s="4" t="n"/>
      <c r="E260" s="5" t="n"/>
      <c r="F260" s="14">
        <f>IF($A260="","",IFERROR(INDEX('الإعدادات'!$F$9:$F$38,MATCH($D260,'الإعدادات'!$E$9:$E$38,0)),""))</f>
        <v/>
      </c>
      <c r="G260" s="8" t="n"/>
      <c r="H260" s="8" t="n"/>
      <c r="I260" s="14">
        <f>IF($A260="","",COUNTIFS('الجلسات'!$B$3:$B$1502,$A260))</f>
        <v/>
      </c>
      <c r="J260" s="14">
        <f>IF($A260="","",IFERROR($F260-$I260,""))</f>
        <v/>
      </c>
      <c r="K260" s="15">
        <f>IF($A260="","",IFERROR(ROUND($G260*$I260/$F260,2),0))</f>
        <v/>
      </c>
      <c r="L260" s="15">
        <f>IF($A260="","",$H260-$K260)</f>
        <v/>
      </c>
      <c r="M260" s="16">
        <f>IF($A260="","",IF($I260=0,"",SUMIFS('الجلسات'!$A$3:$A$1502,'الجلسات'!$B$3:$B$1502,$A260,'الجلسات'!$F$3:$F$1502,$I260)))</f>
        <v/>
      </c>
      <c r="N260" s="14">
        <f>IF($A260="","",'الإعدادات'!$B$6-IF($M260="",$E260,$M260))</f>
        <v/>
      </c>
      <c r="O260" s="4" t="n"/>
      <c r="P260" s="5" t="n"/>
      <c r="Q260" s="9">
        <f>IF($A260="","",IF($O260="ملغاة","ملغاة",IF(AND($O260="مجمدة",$P260&gt;'الإعدادات'!$B$6),"مجمدة",IF($J260&lt;=0,"مكتملة",IF($N260&gt;IFERROR(INDEX('الإعدادات'!$H$9:$H$38,MATCH($D260,'الإعدادات'!$E$9:$E$38,0)),21),"متوقفة","نشطة")))))</f>
        <v/>
      </c>
      <c r="R260" s="9">
        <f>IF($Q260="متوقفة",$L260+ROW()/1000000,"")</f>
        <v/>
      </c>
    </row>
    <row r="261">
      <c r="A261" s="4" t="n"/>
      <c r="B261" s="4" t="n"/>
      <c r="C261" s="4" t="n"/>
      <c r="D261" s="4" t="n"/>
      <c r="E261" s="5" t="n"/>
      <c r="F261" s="14">
        <f>IF($A261="","",IFERROR(INDEX('الإعدادات'!$F$9:$F$38,MATCH($D261,'الإعدادات'!$E$9:$E$38,0)),""))</f>
        <v/>
      </c>
      <c r="G261" s="8" t="n"/>
      <c r="H261" s="8" t="n"/>
      <c r="I261" s="14">
        <f>IF($A261="","",COUNTIFS('الجلسات'!$B$3:$B$1502,$A261))</f>
        <v/>
      </c>
      <c r="J261" s="14">
        <f>IF($A261="","",IFERROR($F261-$I261,""))</f>
        <v/>
      </c>
      <c r="K261" s="15">
        <f>IF($A261="","",IFERROR(ROUND($G261*$I261/$F261,2),0))</f>
        <v/>
      </c>
      <c r="L261" s="15">
        <f>IF($A261="","",$H261-$K261)</f>
        <v/>
      </c>
      <c r="M261" s="16">
        <f>IF($A261="","",IF($I261=0,"",SUMIFS('الجلسات'!$A$3:$A$1502,'الجلسات'!$B$3:$B$1502,$A261,'الجلسات'!$F$3:$F$1502,$I261)))</f>
        <v/>
      </c>
      <c r="N261" s="14">
        <f>IF($A261="","",'الإعدادات'!$B$6-IF($M261="",$E261,$M261))</f>
        <v/>
      </c>
      <c r="O261" s="4" t="n"/>
      <c r="P261" s="5" t="n"/>
      <c r="Q261" s="9">
        <f>IF($A261="","",IF($O261="ملغاة","ملغاة",IF(AND($O261="مجمدة",$P261&gt;'الإعدادات'!$B$6),"مجمدة",IF($J261&lt;=0,"مكتملة",IF($N261&gt;IFERROR(INDEX('الإعدادات'!$H$9:$H$38,MATCH($D261,'الإعدادات'!$E$9:$E$38,0)),21),"متوقفة","نشطة")))))</f>
        <v/>
      </c>
      <c r="R261" s="9">
        <f>IF($Q261="متوقفة",$L261+ROW()/1000000,"")</f>
        <v/>
      </c>
    </row>
    <row r="262">
      <c r="A262" s="4" t="n"/>
      <c r="B262" s="4" t="n"/>
      <c r="C262" s="4" t="n"/>
      <c r="D262" s="4" t="n"/>
      <c r="E262" s="5" t="n"/>
      <c r="F262" s="14">
        <f>IF($A262="","",IFERROR(INDEX('الإعدادات'!$F$9:$F$38,MATCH($D262,'الإعدادات'!$E$9:$E$38,0)),""))</f>
        <v/>
      </c>
      <c r="G262" s="8" t="n"/>
      <c r="H262" s="8" t="n"/>
      <c r="I262" s="14">
        <f>IF($A262="","",COUNTIFS('الجلسات'!$B$3:$B$1502,$A262))</f>
        <v/>
      </c>
      <c r="J262" s="14">
        <f>IF($A262="","",IFERROR($F262-$I262,""))</f>
        <v/>
      </c>
      <c r="K262" s="15">
        <f>IF($A262="","",IFERROR(ROUND($G262*$I262/$F262,2),0))</f>
        <v/>
      </c>
      <c r="L262" s="15">
        <f>IF($A262="","",$H262-$K262)</f>
        <v/>
      </c>
      <c r="M262" s="16">
        <f>IF($A262="","",IF($I262=0,"",SUMIFS('الجلسات'!$A$3:$A$1502,'الجلسات'!$B$3:$B$1502,$A262,'الجلسات'!$F$3:$F$1502,$I262)))</f>
        <v/>
      </c>
      <c r="N262" s="14">
        <f>IF($A262="","",'الإعدادات'!$B$6-IF($M262="",$E262,$M262))</f>
        <v/>
      </c>
      <c r="O262" s="4" t="n"/>
      <c r="P262" s="5" t="n"/>
      <c r="Q262" s="9">
        <f>IF($A262="","",IF($O262="ملغاة","ملغاة",IF(AND($O262="مجمدة",$P262&gt;'الإعدادات'!$B$6),"مجمدة",IF($J262&lt;=0,"مكتملة",IF($N262&gt;IFERROR(INDEX('الإعدادات'!$H$9:$H$38,MATCH($D262,'الإعدادات'!$E$9:$E$38,0)),21),"متوقفة","نشطة")))))</f>
        <v/>
      </c>
      <c r="R262" s="9">
        <f>IF($Q262="متوقفة",$L262+ROW()/1000000,"")</f>
        <v/>
      </c>
    </row>
    <row r="263">
      <c r="A263" s="4" t="n"/>
      <c r="B263" s="4" t="n"/>
      <c r="C263" s="4" t="n"/>
      <c r="D263" s="4" t="n"/>
      <c r="E263" s="5" t="n"/>
      <c r="F263" s="14">
        <f>IF($A263="","",IFERROR(INDEX('الإعدادات'!$F$9:$F$38,MATCH($D263,'الإعدادات'!$E$9:$E$38,0)),""))</f>
        <v/>
      </c>
      <c r="G263" s="8" t="n"/>
      <c r="H263" s="8" t="n"/>
      <c r="I263" s="14">
        <f>IF($A263="","",COUNTIFS('الجلسات'!$B$3:$B$1502,$A263))</f>
        <v/>
      </c>
      <c r="J263" s="14">
        <f>IF($A263="","",IFERROR($F263-$I263,""))</f>
        <v/>
      </c>
      <c r="K263" s="15">
        <f>IF($A263="","",IFERROR(ROUND($G263*$I263/$F263,2),0))</f>
        <v/>
      </c>
      <c r="L263" s="15">
        <f>IF($A263="","",$H263-$K263)</f>
        <v/>
      </c>
      <c r="M263" s="16">
        <f>IF($A263="","",IF($I263=0,"",SUMIFS('الجلسات'!$A$3:$A$1502,'الجلسات'!$B$3:$B$1502,$A263,'الجلسات'!$F$3:$F$1502,$I263)))</f>
        <v/>
      </c>
      <c r="N263" s="14">
        <f>IF($A263="","",'الإعدادات'!$B$6-IF($M263="",$E263,$M263))</f>
        <v/>
      </c>
      <c r="O263" s="4" t="n"/>
      <c r="P263" s="5" t="n"/>
      <c r="Q263" s="9">
        <f>IF($A263="","",IF($O263="ملغاة","ملغاة",IF(AND($O263="مجمدة",$P263&gt;'الإعدادات'!$B$6),"مجمدة",IF($J263&lt;=0,"مكتملة",IF($N263&gt;IFERROR(INDEX('الإعدادات'!$H$9:$H$38,MATCH($D263,'الإعدادات'!$E$9:$E$38,0)),21),"متوقفة","نشطة")))))</f>
        <v/>
      </c>
      <c r="R263" s="9">
        <f>IF($Q263="متوقفة",$L263+ROW()/1000000,"")</f>
        <v/>
      </c>
    </row>
    <row r="264">
      <c r="A264" s="4" t="n"/>
      <c r="B264" s="4" t="n"/>
      <c r="C264" s="4" t="n"/>
      <c r="D264" s="4" t="n"/>
      <c r="E264" s="5" t="n"/>
      <c r="F264" s="14">
        <f>IF($A264="","",IFERROR(INDEX('الإعدادات'!$F$9:$F$38,MATCH($D264,'الإعدادات'!$E$9:$E$38,0)),""))</f>
        <v/>
      </c>
      <c r="G264" s="8" t="n"/>
      <c r="H264" s="8" t="n"/>
      <c r="I264" s="14">
        <f>IF($A264="","",COUNTIFS('الجلسات'!$B$3:$B$1502,$A264))</f>
        <v/>
      </c>
      <c r="J264" s="14">
        <f>IF($A264="","",IFERROR($F264-$I264,""))</f>
        <v/>
      </c>
      <c r="K264" s="15">
        <f>IF($A264="","",IFERROR(ROUND($G264*$I264/$F264,2),0))</f>
        <v/>
      </c>
      <c r="L264" s="15">
        <f>IF($A264="","",$H264-$K264)</f>
        <v/>
      </c>
      <c r="M264" s="16">
        <f>IF($A264="","",IF($I264=0,"",SUMIFS('الجلسات'!$A$3:$A$1502,'الجلسات'!$B$3:$B$1502,$A264,'الجلسات'!$F$3:$F$1502,$I264)))</f>
        <v/>
      </c>
      <c r="N264" s="14">
        <f>IF($A264="","",'الإعدادات'!$B$6-IF($M264="",$E264,$M264))</f>
        <v/>
      </c>
      <c r="O264" s="4" t="n"/>
      <c r="P264" s="5" t="n"/>
      <c r="Q264" s="9">
        <f>IF($A264="","",IF($O264="ملغاة","ملغاة",IF(AND($O264="مجمدة",$P264&gt;'الإعدادات'!$B$6),"مجمدة",IF($J264&lt;=0,"مكتملة",IF($N264&gt;IFERROR(INDEX('الإعدادات'!$H$9:$H$38,MATCH($D264,'الإعدادات'!$E$9:$E$38,0)),21),"متوقفة","نشطة")))))</f>
        <v/>
      </c>
      <c r="R264" s="9">
        <f>IF($Q264="متوقفة",$L264+ROW()/1000000,"")</f>
        <v/>
      </c>
    </row>
    <row r="265">
      <c r="A265" s="4" t="n"/>
      <c r="B265" s="4" t="n"/>
      <c r="C265" s="4" t="n"/>
      <c r="D265" s="4" t="n"/>
      <c r="E265" s="5" t="n"/>
      <c r="F265" s="14">
        <f>IF($A265="","",IFERROR(INDEX('الإعدادات'!$F$9:$F$38,MATCH($D265,'الإعدادات'!$E$9:$E$38,0)),""))</f>
        <v/>
      </c>
      <c r="G265" s="8" t="n"/>
      <c r="H265" s="8" t="n"/>
      <c r="I265" s="14">
        <f>IF($A265="","",COUNTIFS('الجلسات'!$B$3:$B$1502,$A265))</f>
        <v/>
      </c>
      <c r="J265" s="14">
        <f>IF($A265="","",IFERROR($F265-$I265,""))</f>
        <v/>
      </c>
      <c r="K265" s="15">
        <f>IF($A265="","",IFERROR(ROUND($G265*$I265/$F265,2),0))</f>
        <v/>
      </c>
      <c r="L265" s="15">
        <f>IF($A265="","",$H265-$K265)</f>
        <v/>
      </c>
      <c r="M265" s="16">
        <f>IF($A265="","",IF($I265=0,"",SUMIFS('الجلسات'!$A$3:$A$1502,'الجلسات'!$B$3:$B$1502,$A265,'الجلسات'!$F$3:$F$1502,$I265)))</f>
        <v/>
      </c>
      <c r="N265" s="14">
        <f>IF($A265="","",'الإعدادات'!$B$6-IF($M265="",$E265,$M265))</f>
        <v/>
      </c>
      <c r="O265" s="4" t="n"/>
      <c r="P265" s="5" t="n"/>
      <c r="Q265" s="9">
        <f>IF($A265="","",IF($O265="ملغاة","ملغاة",IF(AND($O265="مجمدة",$P265&gt;'الإعدادات'!$B$6),"مجمدة",IF($J265&lt;=0,"مكتملة",IF($N265&gt;IFERROR(INDEX('الإعدادات'!$H$9:$H$38,MATCH($D265,'الإعدادات'!$E$9:$E$38,0)),21),"متوقفة","نشطة")))))</f>
        <v/>
      </c>
      <c r="R265" s="9">
        <f>IF($Q265="متوقفة",$L265+ROW()/1000000,"")</f>
        <v/>
      </c>
    </row>
    <row r="266">
      <c r="A266" s="4" t="n"/>
      <c r="B266" s="4" t="n"/>
      <c r="C266" s="4" t="n"/>
      <c r="D266" s="4" t="n"/>
      <c r="E266" s="5" t="n"/>
      <c r="F266" s="14">
        <f>IF($A266="","",IFERROR(INDEX('الإعدادات'!$F$9:$F$38,MATCH($D266,'الإعدادات'!$E$9:$E$38,0)),""))</f>
        <v/>
      </c>
      <c r="G266" s="8" t="n"/>
      <c r="H266" s="8" t="n"/>
      <c r="I266" s="14">
        <f>IF($A266="","",COUNTIFS('الجلسات'!$B$3:$B$1502,$A266))</f>
        <v/>
      </c>
      <c r="J266" s="14">
        <f>IF($A266="","",IFERROR($F266-$I266,""))</f>
        <v/>
      </c>
      <c r="K266" s="15">
        <f>IF($A266="","",IFERROR(ROUND($G266*$I266/$F266,2),0))</f>
        <v/>
      </c>
      <c r="L266" s="15">
        <f>IF($A266="","",$H266-$K266)</f>
        <v/>
      </c>
      <c r="M266" s="16">
        <f>IF($A266="","",IF($I266=0,"",SUMIFS('الجلسات'!$A$3:$A$1502,'الجلسات'!$B$3:$B$1502,$A266,'الجلسات'!$F$3:$F$1502,$I266)))</f>
        <v/>
      </c>
      <c r="N266" s="14">
        <f>IF($A266="","",'الإعدادات'!$B$6-IF($M266="",$E266,$M266))</f>
        <v/>
      </c>
      <c r="O266" s="4" t="n"/>
      <c r="P266" s="5" t="n"/>
      <c r="Q266" s="9">
        <f>IF($A266="","",IF($O266="ملغاة","ملغاة",IF(AND($O266="مجمدة",$P266&gt;'الإعدادات'!$B$6),"مجمدة",IF($J266&lt;=0,"مكتملة",IF($N266&gt;IFERROR(INDEX('الإعدادات'!$H$9:$H$38,MATCH($D266,'الإعدادات'!$E$9:$E$38,0)),21),"متوقفة","نشطة")))))</f>
        <v/>
      </c>
      <c r="R266" s="9">
        <f>IF($Q266="متوقفة",$L266+ROW()/1000000,"")</f>
        <v/>
      </c>
    </row>
    <row r="267">
      <c r="A267" s="4" t="n"/>
      <c r="B267" s="4" t="n"/>
      <c r="C267" s="4" t="n"/>
      <c r="D267" s="4" t="n"/>
      <c r="E267" s="5" t="n"/>
      <c r="F267" s="14">
        <f>IF($A267="","",IFERROR(INDEX('الإعدادات'!$F$9:$F$38,MATCH($D267,'الإعدادات'!$E$9:$E$38,0)),""))</f>
        <v/>
      </c>
      <c r="G267" s="8" t="n"/>
      <c r="H267" s="8" t="n"/>
      <c r="I267" s="14">
        <f>IF($A267="","",COUNTIFS('الجلسات'!$B$3:$B$1502,$A267))</f>
        <v/>
      </c>
      <c r="J267" s="14">
        <f>IF($A267="","",IFERROR($F267-$I267,""))</f>
        <v/>
      </c>
      <c r="K267" s="15">
        <f>IF($A267="","",IFERROR(ROUND($G267*$I267/$F267,2),0))</f>
        <v/>
      </c>
      <c r="L267" s="15">
        <f>IF($A267="","",$H267-$K267)</f>
        <v/>
      </c>
      <c r="M267" s="16">
        <f>IF($A267="","",IF($I267=0,"",SUMIFS('الجلسات'!$A$3:$A$1502,'الجلسات'!$B$3:$B$1502,$A267,'الجلسات'!$F$3:$F$1502,$I267)))</f>
        <v/>
      </c>
      <c r="N267" s="14">
        <f>IF($A267="","",'الإعدادات'!$B$6-IF($M267="",$E267,$M267))</f>
        <v/>
      </c>
      <c r="O267" s="4" t="n"/>
      <c r="P267" s="5" t="n"/>
      <c r="Q267" s="9">
        <f>IF($A267="","",IF($O267="ملغاة","ملغاة",IF(AND($O267="مجمدة",$P267&gt;'الإعدادات'!$B$6),"مجمدة",IF($J267&lt;=0,"مكتملة",IF($N267&gt;IFERROR(INDEX('الإعدادات'!$H$9:$H$38,MATCH($D267,'الإعدادات'!$E$9:$E$38,0)),21),"متوقفة","نشطة")))))</f>
        <v/>
      </c>
      <c r="R267" s="9">
        <f>IF($Q267="متوقفة",$L267+ROW()/1000000,"")</f>
        <v/>
      </c>
    </row>
    <row r="268">
      <c r="A268" s="4" t="n"/>
      <c r="B268" s="4" t="n"/>
      <c r="C268" s="4" t="n"/>
      <c r="D268" s="4" t="n"/>
      <c r="E268" s="5" t="n"/>
      <c r="F268" s="14">
        <f>IF($A268="","",IFERROR(INDEX('الإعدادات'!$F$9:$F$38,MATCH($D268,'الإعدادات'!$E$9:$E$38,0)),""))</f>
        <v/>
      </c>
      <c r="G268" s="8" t="n"/>
      <c r="H268" s="8" t="n"/>
      <c r="I268" s="14">
        <f>IF($A268="","",COUNTIFS('الجلسات'!$B$3:$B$1502,$A268))</f>
        <v/>
      </c>
      <c r="J268" s="14">
        <f>IF($A268="","",IFERROR($F268-$I268,""))</f>
        <v/>
      </c>
      <c r="K268" s="15">
        <f>IF($A268="","",IFERROR(ROUND($G268*$I268/$F268,2),0))</f>
        <v/>
      </c>
      <c r="L268" s="15">
        <f>IF($A268="","",$H268-$K268)</f>
        <v/>
      </c>
      <c r="M268" s="16">
        <f>IF($A268="","",IF($I268=0,"",SUMIFS('الجلسات'!$A$3:$A$1502,'الجلسات'!$B$3:$B$1502,$A268,'الجلسات'!$F$3:$F$1502,$I268)))</f>
        <v/>
      </c>
      <c r="N268" s="14">
        <f>IF($A268="","",'الإعدادات'!$B$6-IF($M268="",$E268,$M268))</f>
        <v/>
      </c>
      <c r="O268" s="4" t="n"/>
      <c r="P268" s="5" t="n"/>
      <c r="Q268" s="9">
        <f>IF($A268="","",IF($O268="ملغاة","ملغاة",IF(AND($O268="مجمدة",$P268&gt;'الإعدادات'!$B$6),"مجمدة",IF($J268&lt;=0,"مكتملة",IF($N268&gt;IFERROR(INDEX('الإعدادات'!$H$9:$H$38,MATCH($D268,'الإعدادات'!$E$9:$E$38,0)),21),"متوقفة","نشطة")))))</f>
        <v/>
      </c>
      <c r="R268" s="9">
        <f>IF($Q268="متوقفة",$L268+ROW()/1000000,"")</f>
        <v/>
      </c>
    </row>
    <row r="269">
      <c r="A269" s="4" t="n"/>
      <c r="B269" s="4" t="n"/>
      <c r="C269" s="4" t="n"/>
      <c r="D269" s="4" t="n"/>
      <c r="E269" s="5" t="n"/>
      <c r="F269" s="14">
        <f>IF($A269="","",IFERROR(INDEX('الإعدادات'!$F$9:$F$38,MATCH($D269,'الإعدادات'!$E$9:$E$38,0)),""))</f>
        <v/>
      </c>
      <c r="G269" s="8" t="n"/>
      <c r="H269" s="8" t="n"/>
      <c r="I269" s="14">
        <f>IF($A269="","",COUNTIFS('الجلسات'!$B$3:$B$1502,$A269))</f>
        <v/>
      </c>
      <c r="J269" s="14">
        <f>IF($A269="","",IFERROR($F269-$I269,""))</f>
        <v/>
      </c>
      <c r="K269" s="15">
        <f>IF($A269="","",IFERROR(ROUND($G269*$I269/$F269,2),0))</f>
        <v/>
      </c>
      <c r="L269" s="15">
        <f>IF($A269="","",$H269-$K269)</f>
        <v/>
      </c>
      <c r="M269" s="16">
        <f>IF($A269="","",IF($I269=0,"",SUMIFS('الجلسات'!$A$3:$A$1502,'الجلسات'!$B$3:$B$1502,$A269,'الجلسات'!$F$3:$F$1502,$I269)))</f>
        <v/>
      </c>
      <c r="N269" s="14">
        <f>IF($A269="","",'الإعدادات'!$B$6-IF($M269="",$E269,$M269))</f>
        <v/>
      </c>
      <c r="O269" s="4" t="n"/>
      <c r="P269" s="5" t="n"/>
      <c r="Q269" s="9">
        <f>IF($A269="","",IF($O269="ملغاة","ملغاة",IF(AND($O269="مجمدة",$P269&gt;'الإعدادات'!$B$6),"مجمدة",IF($J269&lt;=0,"مكتملة",IF($N269&gt;IFERROR(INDEX('الإعدادات'!$H$9:$H$38,MATCH($D269,'الإعدادات'!$E$9:$E$38,0)),21),"متوقفة","نشطة")))))</f>
        <v/>
      </c>
      <c r="R269" s="9">
        <f>IF($Q269="متوقفة",$L269+ROW()/1000000,"")</f>
        <v/>
      </c>
    </row>
    <row r="270">
      <c r="A270" s="4" t="n"/>
      <c r="B270" s="4" t="n"/>
      <c r="C270" s="4" t="n"/>
      <c r="D270" s="4" t="n"/>
      <c r="E270" s="5" t="n"/>
      <c r="F270" s="14">
        <f>IF($A270="","",IFERROR(INDEX('الإعدادات'!$F$9:$F$38,MATCH($D270,'الإعدادات'!$E$9:$E$38,0)),""))</f>
        <v/>
      </c>
      <c r="G270" s="8" t="n"/>
      <c r="H270" s="8" t="n"/>
      <c r="I270" s="14">
        <f>IF($A270="","",COUNTIFS('الجلسات'!$B$3:$B$1502,$A270))</f>
        <v/>
      </c>
      <c r="J270" s="14">
        <f>IF($A270="","",IFERROR($F270-$I270,""))</f>
        <v/>
      </c>
      <c r="K270" s="15">
        <f>IF($A270="","",IFERROR(ROUND($G270*$I270/$F270,2),0))</f>
        <v/>
      </c>
      <c r="L270" s="15">
        <f>IF($A270="","",$H270-$K270)</f>
        <v/>
      </c>
      <c r="M270" s="16">
        <f>IF($A270="","",IF($I270=0,"",SUMIFS('الجلسات'!$A$3:$A$1502,'الجلسات'!$B$3:$B$1502,$A270,'الجلسات'!$F$3:$F$1502,$I270)))</f>
        <v/>
      </c>
      <c r="N270" s="14">
        <f>IF($A270="","",'الإعدادات'!$B$6-IF($M270="",$E270,$M270))</f>
        <v/>
      </c>
      <c r="O270" s="4" t="n"/>
      <c r="P270" s="5" t="n"/>
      <c r="Q270" s="9">
        <f>IF($A270="","",IF($O270="ملغاة","ملغاة",IF(AND($O270="مجمدة",$P270&gt;'الإعدادات'!$B$6),"مجمدة",IF($J270&lt;=0,"مكتملة",IF($N270&gt;IFERROR(INDEX('الإعدادات'!$H$9:$H$38,MATCH($D270,'الإعدادات'!$E$9:$E$38,0)),21),"متوقفة","نشطة")))))</f>
        <v/>
      </c>
      <c r="R270" s="9">
        <f>IF($Q270="متوقفة",$L270+ROW()/1000000,"")</f>
        <v/>
      </c>
    </row>
    <row r="271">
      <c r="A271" s="4" t="n"/>
      <c r="B271" s="4" t="n"/>
      <c r="C271" s="4" t="n"/>
      <c r="D271" s="4" t="n"/>
      <c r="E271" s="5" t="n"/>
      <c r="F271" s="14">
        <f>IF($A271="","",IFERROR(INDEX('الإعدادات'!$F$9:$F$38,MATCH($D271,'الإعدادات'!$E$9:$E$38,0)),""))</f>
        <v/>
      </c>
      <c r="G271" s="8" t="n"/>
      <c r="H271" s="8" t="n"/>
      <c r="I271" s="14">
        <f>IF($A271="","",COUNTIFS('الجلسات'!$B$3:$B$1502,$A271))</f>
        <v/>
      </c>
      <c r="J271" s="14">
        <f>IF($A271="","",IFERROR($F271-$I271,""))</f>
        <v/>
      </c>
      <c r="K271" s="15">
        <f>IF($A271="","",IFERROR(ROUND($G271*$I271/$F271,2),0))</f>
        <v/>
      </c>
      <c r="L271" s="15">
        <f>IF($A271="","",$H271-$K271)</f>
        <v/>
      </c>
      <c r="M271" s="16">
        <f>IF($A271="","",IF($I271=0,"",SUMIFS('الجلسات'!$A$3:$A$1502,'الجلسات'!$B$3:$B$1502,$A271,'الجلسات'!$F$3:$F$1502,$I271)))</f>
        <v/>
      </c>
      <c r="N271" s="14">
        <f>IF($A271="","",'الإعدادات'!$B$6-IF($M271="",$E271,$M271))</f>
        <v/>
      </c>
      <c r="O271" s="4" t="n"/>
      <c r="P271" s="5" t="n"/>
      <c r="Q271" s="9">
        <f>IF($A271="","",IF($O271="ملغاة","ملغاة",IF(AND($O271="مجمدة",$P271&gt;'الإعدادات'!$B$6),"مجمدة",IF($J271&lt;=0,"مكتملة",IF($N271&gt;IFERROR(INDEX('الإعدادات'!$H$9:$H$38,MATCH($D271,'الإعدادات'!$E$9:$E$38,0)),21),"متوقفة","نشطة")))))</f>
        <v/>
      </c>
      <c r="R271" s="9">
        <f>IF($Q271="متوقفة",$L271+ROW()/1000000,"")</f>
        <v/>
      </c>
    </row>
    <row r="272">
      <c r="A272" s="4" t="n"/>
      <c r="B272" s="4" t="n"/>
      <c r="C272" s="4" t="n"/>
      <c r="D272" s="4" t="n"/>
      <c r="E272" s="5" t="n"/>
      <c r="F272" s="14">
        <f>IF($A272="","",IFERROR(INDEX('الإعدادات'!$F$9:$F$38,MATCH($D272,'الإعدادات'!$E$9:$E$38,0)),""))</f>
        <v/>
      </c>
      <c r="G272" s="8" t="n"/>
      <c r="H272" s="8" t="n"/>
      <c r="I272" s="14">
        <f>IF($A272="","",COUNTIFS('الجلسات'!$B$3:$B$1502,$A272))</f>
        <v/>
      </c>
      <c r="J272" s="14">
        <f>IF($A272="","",IFERROR($F272-$I272,""))</f>
        <v/>
      </c>
      <c r="K272" s="15">
        <f>IF($A272="","",IFERROR(ROUND($G272*$I272/$F272,2),0))</f>
        <v/>
      </c>
      <c r="L272" s="15">
        <f>IF($A272="","",$H272-$K272)</f>
        <v/>
      </c>
      <c r="M272" s="16">
        <f>IF($A272="","",IF($I272=0,"",SUMIFS('الجلسات'!$A$3:$A$1502,'الجلسات'!$B$3:$B$1502,$A272,'الجلسات'!$F$3:$F$1502,$I272)))</f>
        <v/>
      </c>
      <c r="N272" s="14">
        <f>IF($A272="","",'الإعدادات'!$B$6-IF($M272="",$E272,$M272))</f>
        <v/>
      </c>
      <c r="O272" s="4" t="n"/>
      <c r="P272" s="5" t="n"/>
      <c r="Q272" s="9">
        <f>IF($A272="","",IF($O272="ملغاة","ملغاة",IF(AND($O272="مجمدة",$P272&gt;'الإعدادات'!$B$6),"مجمدة",IF($J272&lt;=0,"مكتملة",IF($N272&gt;IFERROR(INDEX('الإعدادات'!$H$9:$H$38,MATCH($D272,'الإعدادات'!$E$9:$E$38,0)),21),"متوقفة","نشطة")))))</f>
        <v/>
      </c>
      <c r="R272" s="9">
        <f>IF($Q272="متوقفة",$L272+ROW()/1000000,"")</f>
        <v/>
      </c>
    </row>
    <row r="273">
      <c r="A273" s="4" t="n"/>
      <c r="B273" s="4" t="n"/>
      <c r="C273" s="4" t="n"/>
      <c r="D273" s="4" t="n"/>
      <c r="E273" s="5" t="n"/>
      <c r="F273" s="14">
        <f>IF($A273="","",IFERROR(INDEX('الإعدادات'!$F$9:$F$38,MATCH($D273,'الإعدادات'!$E$9:$E$38,0)),""))</f>
        <v/>
      </c>
      <c r="G273" s="8" t="n"/>
      <c r="H273" s="8" t="n"/>
      <c r="I273" s="14">
        <f>IF($A273="","",COUNTIFS('الجلسات'!$B$3:$B$1502,$A273))</f>
        <v/>
      </c>
      <c r="J273" s="14">
        <f>IF($A273="","",IFERROR($F273-$I273,""))</f>
        <v/>
      </c>
      <c r="K273" s="15">
        <f>IF($A273="","",IFERROR(ROUND($G273*$I273/$F273,2),0))</f>
        <v/>
      </c>
      <c r="L273" s="15">
        <f>IF($A273="","",$H273-$K273)</f>
        <v/>
      </c>
      <c r="M273" s="16">
        <f>IF($A273="","",IF($I273=0,"",SUMIFS('الجلسات'!$A$3:$A$1502,'الجلسات'!$B$3:$B$1502,$A273,'الجلسات'!$F$3:$F$1502,$I273)))</f>
        <v/>
      </c>
      <c r="N273" s="14">
        <f>IF($A273="","",'الإعدادات'!$B$6-IF($M273="",$E273,$M273))</f>
        <v/>
      </c>
      <c r="O273" s="4" t="n"/>
      <c r="P273" s="5" t="n"/>
      <c r="Q273" s="9">
        <f>IF($A273="","",IF($O273="ملغاة","ملغاة",IF(AND($O273="مجمدة",$P273&gt;'الإعدادات'!$B$6),"مجمدة",IF($J273&lt;=0,"مكتملة",IF($N273&gt;IFERROR(INDEX('الإعدادات'!$H$9:$H$38,MATCH($D273,'الإعدادات'!$E$9:$E$38,0)),21),"متوقفة","نشطة")))))</f>
        <v/>
      </c>
      <c r="R273" s="9">
        <f>IF($Q273="متوقفة",$L273+ROW()/1000000,"")</f>
        <v/>
      </c>
    </row>
    <row r="274">
      <c r="A274" s="4" t="n"/>
      <c r="B274" s="4" t="n"/>
      <c r="C274" s="4" t="n"/>
      <c r="D274" s="4" t="n"/>
      <c r="E274" s="5" t="n"/>
      <c r="F274" s="14">
        <f>IF($A274="","",IFERROR(INDEX('الإعدادات'!$F$9:$F$38,MATCH($D274,'الإعدادات'!$E$9:$E$38,0)),""))</f>
        <v/>
      </c>
      <c r="G274" s="8" t="n"/>
      <c r="H274" s="8" t="n"/>
      <c r="I274" s="14">
        <f>IF($A274="","",COUNTIFS('الجلسات'!$B$3:$B$1502,$A274))</f>
        <v/>
      </c>
      <c r="J274" s="14">
        <f>IF($A274="","",IFERROR($F274-$I274,""))</f>
        <v/>
      </c>
      <c r="K274" s="15">
        <f>IF($A274="","",IFERROR(ROUND($G274*$I274/$F274,2),0))</f>
        <v/>
      </c>
      <c r="L274" s="15">
        <f>IF($A274="","",$H274-$K274)</f>
        <v/>
      </c>
      <c r="M274" s="16">
        <f>IF($A274="","",IF($I274=0,"",SUMIFS('الجلسات'!$A$3:$A$1502,'الجلسات'!$B$3:$B$1502,$A274,'الجلسات'!$F$3:$F$1502,$I274)))</f>
        <v/>
      </c>
      <c r="N274" s="14">
        <f>IF($A274="","",'الإعدادات'!$B$6-IF($M274="",$E274,$M274))</f>
        <v/>
      </c>
      <c r="O274" s="4" t="n"/>
      <c r="P274" s="5" t="n"/>
      <c r="Q274" s="9">
        <f>IF($A274="","",IF($O274="ملغاة","ملغاة",IF(AND($O274="مجمدة",$P274&gt;'الإعدادات'!$B$6),"مجمدة",IF($J274&lt;=0,"مكتملة",IF($N274&gt;IFERROR(INDEX('الإعدادات'!$H$9:$H$38,MATCH($D274,'الإعدادات'!$E$9:$E$38,0)),21),"متوقفة","نشطة")))))</f>
        <v/>
      </c>
      <c r="R274" s="9">
        <f>IF($Q274="متوقفة",$L274+ROW()/1000000,"")</f>
        <v/>
      </c>
    </row>
    <row r="275">
      <c r="A275" s="4" t="n"/>
      <c r="B275" s="4" t="n"/>
      <c r="C275" s="4" t="n"/>
      <c r="D275" s="4" t="n"/>
      <c r="E275" s="5" t="n"/>
      <c r="F275" s="14">
        <f>IF($A275="","",IFERROR(INDEX('الإعدادات'!$F$9:$F$38,MATCH($D275,'الإعدادات'!$E$9:$E$38,0)),""))</f>
        <v/>
      </c>
      <c r="G275" s="8" t="n"/>
      <c r="H275" s="8" t="n"/>
      <c r="I275" s="14">
        <f>IF($A275="","",COUNTIFS('الجلسات'!$B$3:$B$1502,$A275))</f>
        <v/>
      </c>
      <c r="J275" s="14">
        <f>IF($A275="","",IFERROR($F275-$I275,""))</f>
        <v/>
      </c>
      <c r="K275" s="15">
        <f>IF($A275="","",IFERROR(ROUND($G275*$I275/$F275,2),0))</f>
        <v/>
      </c>
      <c r="L275" s="15">
        <f>IF($A275="","",$H275-$K275)</f>
        <v/>
      </c>
      <c r="M275" s="16">
        <f>IF($A275="","",IF($I275=0,"",SUMIFS('الجلسات'!$A$3:$A$1502,'الجلسات'!$B$3:$B$1502,$A275,'الجلسات'!$F$3:$F$1502,$I275)))</f>
        <v/>
      </c>
      <c r="N275" s="14">
        <f>IF($A275="","",'الإعدادات'!$B$6-IF($M275="",$E275,$M275))</f>
        <v/>
      </c>
      <c r="O275" s="4" t="n"/>
      <c r="P275" s="5" t="n"/>
      <c r="Q275" s="9">
        <f>IF($A275="","",IF($O275="ملغاة","ملغاة",IF(AND($O275="مجمدة",$P275&gt;'الإعدادات'!$B$6),"مجمدة",IF($J275&lt;=0,"مكتملة",IF($N275&gt;IFERROR(INDEX('الإعدادات'!$H$9:$H$38,MATCH($D275,'الإعدادات'!$E$9:$E$38,0)),21),"متوقفة","نشطة")))))</f>
        <v/>
      </c>
      <c r="R275" s="9">
        <f>IF($Q275="متوقفة",$L275+ROW()/1000000,"")</f>
        <v/>
      </c>
    </row>
    <row r="276">
      <c r="A276" s="4" t="n"/>
      <c r="B276" s="4" t="n"/>
      <c r="C276" s="4" t="n"/>
      <c r="D276" s="4" t="n"/>
      <c r="E276" s="5" t="n"/>
      <c r="F276" s="14">
        <f>IF($A276="","",IFERROR(INDEX('الإعدادات'!$F$9:$F$38,MATCH($D276,'الإعدادات'!$E$9:$E$38,0)),""))</f>
        <v/>
      </c>
      <c r="G276" s="8" t="n"/>
      <c r="H276" s="8" t="n"/>
      <c r="I276" s="14">
        <f>IF($A276="","",COUNTIFS('الجلسات'!$B$3:$B$1502,$A276))</f>
        <v/>
      </c>
      <c r="J276" s="14">
        <f>IF($A276="","",IFERROR($F276-$I276,""))</f>
        <v/>
      </c>
      <c r="K276" s="15">
        <f>IF($A276="","",IFERROR(ROUND($G276*$I276/$F276,2),0))</f>
        <v/>
      </c>
      <c r="L276" s="15">
        <f>IF($A276="","",$H276-$K276)</f>
        <v/>
      </c>
      <c r="M276" s="16">
        <f>IF($A276="","",IF($I276=0,"",SUMIFS('الجلسات'!$A$3:$A$1502,'الجلسات'!$B$3:$B$1502,$A276,'الجلسات'!$F$3:$F$1502,$I276)))</f>
        <v/>
      </c>
      <c r="N276" s="14">
        <f>IF($A276="","",'الإعدادات'!$B$6-IF($M276="",$E276,$M276))</f>
        <v/>
      </c>
      <c r="O276" s="4" t="n"/>
      <c r="P276" s="5" t="n"/>
      <c r="Q276" s="9">
        <f>IF($A276="","",IF($O276="ملغاة","ملغاة",IF(AND($O276="مجمدة",$P276&gt;'الإعدادات'!$B$6),"مجمدة",IF($J276&lt;=0,"مكتملة",IF($N276&gt;IFERROR(INDEX('الإعدادات'!$H$9:$H$38,MATCH($D276,'الإعدادات'!$E$9:$E$38,0)),21),"متوقفة","نشطة")))))</f>
        <v/>
      </c>
      <c r="R276" s="9">
        <f>IF($Q276="متوقفة",$L276+ROW()/1000000,"")</f>
        <v/>
      </c>
    </row>
    <row r="277">
      <c r="A277" s="4" t="n"/>
      <c r="B277" s="4" t="n"/>
      <c r="C277" s="4" t="n"/>
      <c r="D277" s="4" t="n"/>
      <c r="E277" s="5" t="n"/>
      <c r="F277" s="14">
        <f>IF($A277="","",IFERROR(INDEX('الإعدادات'!$F$9:$F$38,MATCH($D277,'الإعدادات'!$E$9:$E$38,0)),""))</f>
        <v/>
      </c>
      <c r="G277" s="8" t="n"/>
      <c r="H277" s="8" t="n"/>
      <c r="I277" s="14">
        <f>IF($A277="","",COUNTIFS('الجلسات'!$B$3:$B$1502,$A277))</f>
        <v/>
      </c>
      <c r="J277" s="14">
        <f>IF($A277="","",IFERROR($F277-$I277,""))</f>
        <v/>
      </c>
      <c r="K277" s="15">
        <f>IF($A277="","",IFERROR(ROUND($G277*$I277/$F277,2),0))</f>
        <v/>
      </c>
      <c r="L277" s="15">
        <f>IF($A277="","",$H277-$K277)</f>
        <v/>
      </c>
      <c r="M277" s="16">
        <f>IF($A277="","",IF($I277=0,"",SUMIFS('الجلسات'!$A$3:$A$1502,'الجلسات'!$B$3:$B$1502,$A277,'الجلسات'!$F$3:$F$1502,$I277)))</f>
        <v/>
      </c>
      <c r="N277" s="14">
        <f>IF($A277="","",'الإعدادات'!$B$6-IF($M277="",$E277,$M277))</f>
        <v/>
      </c>
      <c r="O277" s="4" t="n"/>
      <c r="P277" s="5" t="n"/>
      <c r="Q277" s="9">
        <f>IF($A277="","",IF($O277="ملغاة","ملغاة",IF(AND($O277="مجمدة",$P277&gt;'الإعدادات'!$B$6),"مجمدة",IF($J277&lt;=0,"مكتملة",IF($N277&gt;IFERROR(INDEX('الإعدادات'!$H$9:$H$38,MATCH($D277,'الإعدادات'!$E$9:$E$38,0)),21),"متوقفة","نشطة")))))</f>
        <v/>
      </c>
      <c r="R277" s="9">
        <f>IF($Q277="متوقفة",$L277+ROW()/1000000,"")</f>
        <v/>
      </c>
    </row>
    <row r="278">
      <c r="A278" s="4" t="n"/>
      <c r="B278" s="4" t="n"/>
      <c r="C278" s="4" t="n"/>
      <c r="D278" s="4" t="n"/>
      <c r="E278" s="5" t="n"/>
      <c r="F278" s="14">
        <f>IF($A278="","",IFERROR(INDEX('الإعدادات'!$F$9:$F$38,MATCH($D278,'الإعدادات'!$E$9:$E$38,0)),""))</f>
        <v/>
      </c>
      <c r="G278" s="8" t="n"/>
      <c r="H278" s="8" t="n"/>
      <c r="I278" s="14">
        <f>IF($A278="","",COUNTIFS('الجلسات'!$B$3:$B$1502,$A278))</f>
        <v/>
      </c>
      <c r="J278" s="14">
        <f>IF($A278="","",IFERROR($F278-$I278,""))</f>
        <v/>
      </c>
      <c r="K278" s="15">
        <f>IF($A278="","",IFERROR(ROUND($G278*$I278/$F278,2),0))</f>
        <v/>
      </c>
      <c r="L278" s="15">
        <f>IF($A278="","",$H278-$K278)</f>
        <v/>
      </c>
      <c r="M278" s="16">
        <f>IF($A278="","",IF($I278=0,"",SUMIFS('الجلسات'!$A$3:$A$1502,'الجلسات'!$B$3:$B$1502,$A278,'الجلسات'!$F$3:$F$1502,$I278)))</f>
        <v/>
      </c>
      <c r="N278" s="14">
        <f>IF($A278="","",'الإعدادات'!$B$6-IF($M278="",$E278,$M278))</f>
        <v/>
      </c>
      <c r="O278" s="4" t="n"/>
      <c r="P278" s="5" t="n"/>
      <c r="Q278" s="9">
        <f>IF($A278="","",IF($O278="ملغاة","ملغاة",IF(AND($O278="مجمدة",$P278&gt;'الإعدادات'!$B$6),"مجمدة",IF($J278&lt;=0,"مكتملة",IF($N278&gt;IFERROR(INDEX('الإعدادات'!$H$9:$H$38,MATCH($D278,'الإعدادات'!$E$9:$E$38,0)),21),"متوقفة","نشطة")))))</f>
        <v/>
      </c>
      <c r="R278" s="9">
        <f>IF($Q278="متوقفة",$L278+ROW()/1000000,"")</f>
        <v/>
      </c>
    </row>
    <row r="279">
      <c r="A279" s="4" t="n"/>
      <c r="B279" s="4" t="n"/>
      <c r="C279" s="4" t="n"/>
      <c r="D279" s="4" t="n"/>
      <c r="E279" s="5" t="n"/>
      <c r="F279" s="14">
        <f>IF($A279="","",IFERROR(INDEX('الإعدادات'!$F$9:$F$38,MATCH($D279,'الإعدادات'!$E$9:$E$38,0)),""))</f>
        <v/>
      </c>
      <c r="G279" s="8" t="n"/>
      <c r="H279" s="8" t="n"/>
      <c r="I279" s="14">
        <f>IF($A279="","",COUNTIFS('الجلسات'!$B$3:$B$1502,$A279))</f>
        <v/>
      </c>
      <c r="J279" s="14">
        <f>IF($A279="","",IFERROR($F279-$I279,""))</f>
        <v/>
      </c>
      <c r="K279" s="15">
        <f>IF($A279="","",IFERROR(ROUND($G279*$I279/$F279,2),0))</f>
        <v/>
      </c>
      <c r="L279" s="15">
        <f>IF($A279="","",$H279-$K279)</f>
        <v/>
      </c>
      <c r="M279" s="16">
        <f>IF($A279="","",IF($I279=0,"",SUMIFS('الجلسات'!$A$3:$A$1502,'الجلسات'!$B$3:$B$1502,$A279,'الجلسات'!$F$3:$F$1502,$I279)))</f>
        <v/>
      </c>
      <c r="N279" s="14">
        <f>IF($A279="","",'الإعدادات'!$B$6-IF($M279="",$E279,$M279))</f>
        <v/>
      </c>
      <c r="O279" s="4" t="n"/>
      <c r="P279" s="5" t="n"/>
      <c r="Q279" s="9">
        <f>IF($A279="","",IF($O279="ملغاة","ملغاة",IF(AND($O279="مجمدة",$P279&gt;'الإعدادات'!$B$6),"مجمدة",IF($J279&lt;=0,"مكتملة",IF($N279&gt;IFERROR(INDEX('الإعدادات'!$H$9:$H$38,MATCH($D279,'الإعدادات'!$E$9:$E$38,0)),21),"متوقفة","نشطة")))))</f>
        <v/>
      </c>
      <c r="R279" s="9">
        <f>IF($Q279="متوقفة",$L279+ROW()/1000000,"")</f>
        <v/>
      </c>
    </row>
    <row r="280">
      <c r="A280" s="4" t="n"/>
      <c r="B280" s="4" t="n"/>
      <c r="C280" s="4" t="n"/>
      <c r="D280" s="4" t="n"/>
      <c r="E280" s="5" t="n"/>
      <c r="F280" s="14">
        <f>IF($A280="","",IFERROR(INDEX('الإعدادات'!$F$9:$F$38,MATCH($D280,'الإعدادات'!$E$9:$E$38,0)),""))</f>
        <v/>
      </c>
      <c r="G280" s="8" t="n"/>
      <c r="H280" s="8" t="n"/>
      <c r="I280" s="14">
        <f>IF($A280="","",COUNTIFS('الجلسات'!$B$3:$B$1502,$A280))</f>
        <v/>
      </c>
      <c r="J280" s="14">
        <f>IF($A280="","",IFERROR($F280-$I280,""))</f>
        <v/>
      </c>
      <c r="K280" s="15">
        <f>IF($A280="","",IFERROR(ROUND($G280*$I280/$F280,2),0))</f>
        <v/>
      </c>
      <c r="L280" s="15">
        <f>IF($A280="","",$H280-$K280)</f>
        <v/>
      </c>
      <c r="M280" s="16">
        <f>IF($A280="","",IF($I280=0,"",SUMIFS('الجلسات'!$A$3:$A$1502,'الجلسات'!$B$3:$B$1502,$A280,'الجلسات'!$F$3:$F$1502,$I280)))</f>
        <v/>
      </c>
      <c r="N280" s="14">
        <f>IF($A280="","",'الإعدادات'!$B$6-IF($M280="",$E280,$M280))</f>
        <v/>
      </c>
      <c r="O280" s="4" t="n"/>
      <c r="P280" s="5" t="n"/>
      <c r="Q280" s="9">
        <f>IF($A280="","",IF($O280="ملغاة","ملغاة",IF(AND($O280="مجمدة",$P280&gt;'الإعدادات'!$B$6),"مجمدة",IF($J280&lt;=0,"مكتملة",IF($N280&gt;IFERROR(INDEX('الإعدادات'!$H$9:$H$38,MATCH($D280,'الإعدادات'!$E$9:$E$38,0)),21),"متوقفة","نشطة")))))</f>
        <v/>
      </c>
      <c r="R280" s="9">
        <f>IF($Q280="متوقفة",$L280+ROW()/1000000,"")</f>
        <v/>
      </c>
    </row>
    <row r="281">
      <c r="A281" s="4" t="n"/>
      <c r="B281" s="4" t="n"/>
      <c r="C281" s="4" t="n"/>
      <c r="D281" s="4" t="n"/>
      <c r="E281" s="5" t="n"/>
      <c r="F281" s="14">
        <f>IF($A281="","",IFERROR(INDEX('الإعدادات'!$F$9:$F$38,MATCH($D281,'الإعدادات'!$E$9:$E$38,0)),""))</f>
        <v/>
      </c>
      <c r="G281" s="8" t="n"/>
      <c r="H281" s="8" t="n"/>
      <c r="I281" s="14">
        <f>IF($A281="","",COUNTIFS('الجلسات'!$B$3:$B$1502,$A281))</f>
        <v/>
      </c>
      <c r="J281" s="14">
        <f>IF($A281="","",IFERROR($F281-$I281,""))</f>
        <v/>
      </c>
      <c r="K281" s="15">
        <f>IF($A281="","",IFERROR(ROUND($G281*$I281/$F281,2),0))</f>
        <v/>
      </c>
      <c r="L281" s="15">
        <f>IF($A281="","",$H281-$K281)</f>
        <v/>
      </c>
      <c r="M281" s="16">
        <f>IF($A281="","",IF($I281=0,"",SUMIFS('الجلسات'!$A$3:$A$1502,'الجلسات'!$B$3:$B$1502,$A281,'الجلسات'!$F$3:$F$1502,$I281)))</f>
        <v/>
      </c>
      <c r="N281" s="14">
        <f>IF($A281="","",'الإعدادات'!$B$6-IF($M281="",$E281,$M281))</f>
        <v/>
      </c>
      <c r="O281" s="4" t="n"/>
      <c r="P281" s="5" t="n"/>
      <c r="Q281" s="9">
        <f>IF($A281="","",IF($O281="ملغاة","ملغاة",IF(AND($O281="مجمدة",$P281&gt;'الإعدادات'!$B$6),"مجمدة",IF($J281&lt;=0,"مكتملة",IF($N281&gt;IFERROR(INDEX('الإعدادات'!$H$9:$H$38,MATCH($D281,'الإعدادات'!$E$9:$E$38,0)),21),"متوقفة","نشطة")))))</f>
        <v/>
      </c>
      <c r="R281" s="9">
        <f>IF($Q281="متوقفة",$L281+ROW()/1000000,"")</f>
        <v/>
      </c>
    </row>
    <row r="282">
      <c r="A282" s="4" t="n"/>
      <c r="B282" s="4" t="n"/>
      <c r="C282" s="4" t="n"/>
      <c r="D282" s="4" t="n"/>
      <c r="E282" s="5" t="n"/>
      <c r="F282" s="14">
        <f>IF($A282="","",IFERROR(INDEX('الإعدادات'!$F$9:$F$38,MATCH($D282,'الإعدادات'!$E$9:$E$38,0)),""))</f>
        <v/>
      </c>
      <c r="G282" s="8" t="n"/>
      <c r="H282" s="8" t="n"/>
      <c r="I282" s="14">
        <f>IF($A282="","",COUNTIFS('الجلسات'!$B$3:$B$1502,$A282))</f>
        <v/>
      </c>
      <c r="J282" s="14">
        <f>IF($A282="","",IFERROR($F282-$I282,""))</f>
        <v/>
      </c>
      <c r="K282" s="15">
        <f>IF($A282="","",IFERROR(ROUND($G282*$I282/$F282,2),0))</f>
        <v/>
      </c>
      <c r="L282" s="15">
        <f>IF($A282="","",$H282-$K282)</f>
        <v/>
      </c>
      <c r="M282" s="16">
        <f>IF($A282="","",IF($I282=0,"",SUMIFS('الجلسات'!$A$3:$A$1502,'الجلسات'!$B$3:$B$1502,$A282,'الجلسات'!$F$3:$F$1502,$I282)))</f>
        <v/>
      </c>
      <c r="N282" s="14">
        <f>IF($A282="","",'الإعدادات'!$B$6-IF($M282="",$E282,$M282))</f>
        <v/>
      </c>
      <c r="O282" s="4" t="n"/>
      <c r="P282" s="5" t="n"/>
      <c r="Q282" s="9">
        <f>IF($A282="","",IF($O282="ملغاة","ملغاة",IF(AND($O282="مجمدة",$P282&gt;'الإعدادات'!$B$6),"مجمدة",IF($J282&lt;=0,"مكتملة",IF($N282&gt;IFERROR(INDEX('الإعدادات'!$H$9:$H$38,MATCH($D282,'الإعدادات'!$E$9:$E$38,0)),21),"متوقفة","نشطة")))))</f>
        <v/>
      </c>
      <c r="R282" s="9">
        <f>IF($Q282="متوقفة",$L282+ROW()/1000000,"")</f>
        <v/>
      </c>
    </row>
    <row r="283">
      <c r="A283" s="4" t="n"/>
      <c r="B283" s="4" t="n"/>
      <c r="C283" s="4" t="n"/>
      <c r="D283" s="4" t="n"/>
      <c r="E283" s="5" t="n"/>
      <c r="F283" s="14">
        <f>IF($A283="","",IFERROR(INDEX('الإعدادات'!$F$9:$F$38,MATCH($D283,'الإعدادات'!$E$9:$E$38,0)),""))</f>
        <v/>
      </c>
      <c r="G283" s="8" t="n"/>
      <c r="H283" s="8" t="n"/>
      <c r="I283" s="14">
        <f>IF($A283="","",COUNTIFS('الجلسات'!$B$3:$B$1502,$A283))</f>
        <v/>
      </c>
      <c r="J283" s="14">
        <f>IF($A283="","",IFERROR($F283-$I283,""))</f>
        <v/>
      </c>
      <c r="K283" s="15">
        <f>IF($A283="","",IFERROR(ROUND($G283*$I283/$F283,2),0))</f>
        <v/>
      </c>
      <c r="L283" s="15">
        <f>IF($A283="","",$H283-$K283)</f>
        <v/>
      </c>
      <c r="M283" s="16">
        <f>IF($A283="","",IF($I283=0,"",SUMIFS('الجلسات'!$A$3:$A$1502,'الجلسات'!$B$3:$B$1502,$A283,'الجلسات'!$F$3:$F$1502,$I283)))</f>
        <v/>
      </c>
      <c r="N283" s="14">
        <f>IF($A283="","",'الإعدادات'!$B$6-IF($M283="",$E283,$M283))</f>
        <v/>
      </c>
      <c r="O283" s="4" t="n"/>
      <c r="P283" s="5" t="n"/>
      <c r="Q283" s="9">
        <f>IF($A283="","",IF($O283="ملغاة","ملغاة",IF(AND($O283="مجمدة",$P283&gt;'الإعدادات'!$B$6),"مجمدة",IF($J283&lt;=0,"مكتملة",IF($N283&gt;IFERROR(INDEX('الإعدادات'!$H$9:$H$38,MATCH($D283,'الإعدادات'!$E$9:$E$38,0)),21),"متوقفة","نشطة")))))</f>
        <v/>
      </c>
      <c r="R283" s="9">
        <f>IF($Q283="متوقفة",$L283+ROW()/1000000,"")</f>
        <v/>
      </c>
    </row>
    <row r="284">
      <c r="A284" s="4" t="n"/>
      <c r="B284" s="4" t="n"/>
      <c r="C284" s="4" t="n"/>
      <c r="D284" s="4" t="n"/>
      <c r="E284" s="5" t="n"/>
      <c r="F284" s="14">
        <f>IF($A284="","",IFERROR(INDEX('الإعدادات'!$F$9:$F$38,MATCH($D284,'الإعدادات'!$E$9:$E$38,0)),""))</f>
        <v/>
      </c>
      <c r="G284" s="8" t="n"/>
      <c r="H284" s="8" t="n"/>
      <c r="I284" s="14">
        <f>IF($A284="","",COUNTIFS('الجلسات'!$B$3:$B$1502,$A284))</f>
        <v/>
      </c>
      <c r="J284" s="14">
        <f>IF($A284="","",IFERROR($F284-$I284,""))</f>
        <v/>
      </c>
      <c r="K284" s="15">
        <f>IF($A284="","",IFERROR(ROUND($G284*$I284/$F284,2),0))</f>
        <v/>
      </c>
      <c r="L284" s="15">
        <f>IF($A284="","",$H284-$K284)</f>
        <v/>
      </c>
      <c r="M284" s="16">
        <f>IF($A284="","",IF($I284=0,"",SUMIFS('الجلسات'!$A$3:$A$1502,'الجلسات'!$B$3:$B$1502,$A284,'الجلسات'!$F$3:$F$1502,$I284)))</f>
        <v/>
      </c>
      <c r="N284" s="14">
        <f>IF($A284="","",'الإعدادات'!$B$6-IF($M284="",$E284,$M284))</f>
        <v/>
      </c>
      <c r="O284" s="4" t="n"/>
      <c r="P284" s="5" t="n"/>
      <c r="Q284" s="9">
        <f>IF($A284="","",IF($O284="ملغاة","ملغاة",IF(AND($O284="مجمدة",$P284&gt;'الإعدادات'!$B$6),"مجمدة",IF($J284&lt;=0,"مكتملة",IF($N284&gt;IFERROR(INDEX('الإعدادات'!$H$9:$H$38,MATCH($D284,'الإعدادات'!$E$9:$E$38,0)),21),"متوقفة","نشطة")))))</f>
        <v/>
      </c>
      <c r="R284" s="9">
        <f>IF($Q284="متوقفة",$L284+ROW()/1000000,"")</f>
        <v/>
      </c>
    </row>
    <row r="285">
      <c r="A285" s="4" t="n"/>
      <c r="B285" s="4" t="n"/>
      <c r="C285" s="4" t="n"/>
      <c r="D285" s="4" t="n"/>
      <c r="E285" s="5" t="n"/>
      <c r="F285" s="14">
        <f>IF($A285="","",IFERROR(INDEX('الإعدادات'!$F$9:$F$38,MATCH($D285,'الإعدادات'!$E$9:$E$38,0)),""))</f>
        <v/>
      </c>
      <c r="G285" s="8" t="n"/>
      <c r="H285" s="8" t="n"/>
      <c r="I285" s="14">
        <f>IF($A285="","",COUNTIFS('الجلسات'!$B$3:$B$1502,$A285))</f>
        <v/>
      </c>
      <c r="J285" s="14">
        <f>IF($A285="","",IFERROR($F285-$I285,""))</f>
        <v/>
      </c>
      <c r="K285" s="15">
        <f>IF($A285="","",IFERROR(ROUND($G285*$I285/$F285,2),0))</f>
        <v/>
      </c>
      <c r="L285" s="15">
        <f>IF($A285="","",$H285-$K285)</f>
        <v/>
      </c>
      <c r="M285" s="16">
        <f>IF($A285="","",IF($I285=0,"",SUMIFS('الجلسات'!$A$3:$A$1502,'الجلسات'!$B$3:$B$1502,$A285,'الجلسات'!$F$3:$F$1502,$I285)))</f>
        <v/>
      </c>
      <c r="N285" s="14">
        <f>IF($A285="","",'الإعدادات'!$B$6-IF($M285="",$E285,$M285))</f>
        <v/>
      </c>
      <c r="O285" s="4" t="n"/>
      <c r="P285" s="5" t="n"/>
      <c r="Q285" s="9">
        <f>IF($A285="","",IF($O285="ملغاة","ملغاة",IF(AND($O285="مجمدة",$P285&gt;'الإعدادات'!$B$6),"مجمدة",IF($J285&lt;=0,"مكتملة",IF($N285&gt;IFERROR(INDEX('الإعدادات'!$H$9:$H$38,MATCH($D285,'الإعدادات'!$E$9:$E$38,0)),21),"متوقفة","نشطة")))))</f>
        <v/>
      </c>
      <c r="R285" s="9">
        <f>IF($Q285="متوقفة",$L285+ROW()/1000000,"")</f>
        <v/>
      </c>
    </row>
    <row r="286">
      <c r="A286" s="4" t="n"/>
      <c r="B286" s="4" t="n"/>
      <c r="C286" s="4" t="n"/>
      <c r="D286" s="4" t="n"/>
      <c r="E286" s="5" t="n"/>
      <c r="F286" s="14">
        <f>IF($A286="","",IFERROR(INDEX('الإعدادات'!$F$9:$F$38,MATCH($D286,'الإعدادات'!$E$9:$E$38,0)),""))</f>
        <v/>
      </c>
      <c r="G286" s="8" t="n"/>
      <c r="H286" s="8" t="n"/>
      <c r="I286" s="14">
        <f>IF($A286="","",COUNTIFS('الجلسات'!$B$3:$B$1502,$A286))</f>
        <v/>
      </c>
      <c r="J286" s="14">
        <f>IF($A286="","",IFERROR($F286-$I286,""))</f>
        <v/>
      </c>
      <c r="K286" s="15">
        <f>IF($A286="","",IFERROR(ROUND($G286*$I286/$F286,2),0))</f>
        <v/>
      </c>
      <c r="L286" s="15">
        <f>IF($A286="","",$H286-$K286)</f>
        <v/>
      </c>
      <c r="M286" s="16">
        <f>IF($A286="","",IF($I286=0,"",SUMIFS('الجلسات'!$A$3:$A$1502,'الجلسات'!$B$3:$B$1502,$A286,'الجلسات'!$F$3:$F$1502,$I286)))</f>
        <v/>
      </c>
      <c r="N286" s="14">
        <f>IF($A286="","",'الإعدادات'!$B$6-IF($M286="",$E286,$M286))</f>
        <v/>
      </c>
      <c r="O286" s="4" t="n"/>
      <c r="P286" s="5" t="n"/>
      <c r="Q286" s="9">
        <f>IF($A286="","",IF($O286="ملغاة","ملغاة",IF(AND($O286="مجمدة",$P286&gt;'الإعدادات'!$B$6),"مجمدة",IF($J286&lt;=0,"مكتملة",IF($N286&gt;IFERROR(INDEX('الإعدادات'!$H$9:$H$38,MATCH($D286,'الإعدادات'!$E$9:$E$38,0)),21),"متوقفة","نشطة")))))</f>
        <v/>
      </c>
      <c r="R286" s="9">
        <f>IF($Q286="متوقفة",$L286+ROW()/1000000,"")</f>
        <v/>
      </c>
    </row>
    <row r="287">
      <c r="A287" s="4" t="n"/>
      <c r="B287" s="4" t="n"/>
      <c r="C287" s="4" t="n"/>
      <c r="D287" s="4" t="n"/>
      <c r="E287" s="5" t="n"/>
      <c r="F287" s="14">
        <f>IF($A287="","",IFERROR(INDEX('الإعدادات'!$F$9:$F$38,MATCH($D287,'الإعدادات'!$E$9:$E$38,0)),""))</f>
        <v/>
      </c>
      <c r="G287" s="8" t="n"/>
      <c r="H287" s="8" t="n"/>
      <c r="I287" s="14">
        <f>IF($A287="","",COUNTIFS('الجلسات'!$B$3:$B$1502,$A287))</f>
        <v/>
      </c>
      <c r="J287" s="14">
        <f>IF($A287="","",IFERROR($F287-$I287,""))</f>
        <v/>
      </c>
      <c r="K287" s="15">
        <f>IF($A287="","",IFERROR(ROUND($G287*$I287/$F287,2),0))</f>
        <v/>
      </c>
      <c r="L287" s="15">
        <f>IF($A287="","",$H287-$K287)</f>
        <v/>
      </c>
      <c r="M287" s="16">
        <f>IF($A287="","",IF($I287=0,"",SUMIFS('الجلسات'!$A$3:$A$1502,'الجلسات'!$B$3:$B$1502,$A287,'الجلسات'!$F$3:$F$1502,$I287)))</f>
        <v/>
      </c>
      <c r="N287" s="14">
        <f>IF($A287="","",'الإعدادات'!$B$6-IF($M287="",$E287,$M287))</f>
        <v/>
      </c>
      <c r="O287" s="4" t="n"/>
      <c r="P287" s="5" t="n"/>
      <c r="Q287" s="9">
        <f>IF($A287="","",IF($O287="ملغاة","ملغاة",IF(AND($O287="مجمدة",$P287&gt;'الإعدادات'!$B$6),"مجمدة",IF($J287&lt;=0,"مكتملة",IF($N287&gt;IFERROR(INDEX('الإعدادات'!$H$9:$H$38,MATCH($D287,'الإعدادات'!$E$9:$E$38,0)),21),"متوقفة","نشطة")))))</f>
        <v/>
      </c>
      <c r="R287" s="9">
        <f>IF($Q287="متوقفة",$L287+ROW()/1000000,"")</f>
        <v/>
      </c>
    </row>
    <row r="288">
      <c r="A288" s="4" t="n"/>
      <c r="B288" s="4" t="n"/>
      <c r="C288" s="4" t="n"/>
      <c r="D288" s="4" t="n"/>
      <c r="E288" s="5" t="n"/>
      <c r="F288" s="14">
        <f>IF($A288="","",IFERROR(INDEX('الإعدادات'!$F$9:$F$38,MATCH($D288,'الإعدادات'!$E$9:$E$38,0)),""))</f>
        <v/>
      </c>
      <c r="G288" s="8" t="n"/>
      <c r="H288" s="8" t="n"/>
      <c r="I288" s="14">
        <f>IF($A288="","",COUNTIFS('الجلسات'!$B$3:$B$1502,$A288))</f>
        <v/>
      </c>
      <c r="J288" s="14">
        <f>IF($A288="","",IFERROR($F288-$I288,""))</f>
        <v/>
      </c>
      <c r="K288" s="15">
        <f>IF($A288="","",IFERROR(ROUND($G288*$I288/$F288,2),0))</f>
        <v/>
      </c>
      <c r="L288" s="15">
        <f>IF($A288="","",$H288-$K288)</f>
        <v/>
      </c>
      <c r="M288" s="16">
        <f>IF($A288="","",IF($I288=0,"",SUMIFS('الجلسات'!$A$3:$A$1502,'الجلسات'!$B$3:$B$1502,$A288,'الجلسات'!$F$3:$F$1502,$I288)))</f>
        <v/>
      </c>
      <c r="N288" s="14">
        <f>IF($A288="","",'الإعدادات'!$B$6-IF($M288="",$E288,$M288))</f>
        <v/>
      </c>
      <c r="O288" s="4" t="n"/>
      <c r="P288" s="5" t="n"/>
      <c r="Q288" s="9">
        <f>IF($A288="","",IF($O288="ملغاة","ملغاة",IF(AND($O288="مجمدة",$P288&gt;'الإعدادات'!$B$6),"مجمدة",IF($J288&lt;=0,"مكتملة",IF($N288&gt;IFERROR(INDEX('الإعدادات'!$H$9:$H$38,MATCH($D288,'الإعدادات'!$E$9:$E$38,0)),21),"متوقفة","نشطة")))))</f>
        <v/>
      </c>
      <c r="R288" s="9">
        <f>IF($Q288="متوقفة",$L288+ROW()/1000000,"")</f>
        <v/>
      </c>
    </row>
    <row r="289">
      <c r="A289" s="4" t="n"/>
      <c r="B289" s="4" t="n"/>
      <c r="C289" s="4" t="n"/>
      <c r="D289" s="4" t="n"/>
      <c r="E289" s="5" t="n"/>
      <c r="F289" s="14">
        <f>IF($A289="","",IFERROR(INDEX('الإعدادات'!$F$9:$F$38,MATCH($D289,'الإعدادات'!$E$9:$E$38,0)),""))</f>
        <v/>
      </c>
      <c r="G289" s="8" t="n"/>
      <c r="H289" s="8" t="n"/>
      <c r="I289" s="14">
        <f>IF($A289="","",COUNTIFS('الجلسات'!$B$3:$B$1502,$A289))</f>
        <v/>
      </c>
      <c r="J289" s="14">
        <f>IF($A289="","",IFERROR($F289-$I289,""))</f>
        <v/>
      </c>
      <c r="K289" s="15">
        <f>IF($A289="","",IFERROR(ROUND($G289*$I289/$F289,2),0))</f>
        <v/>
      </c>
      <c r="L289" s="15">
        <f>IF($A289="","",$H289-$K289)</f>
        <v/>
      </c>
      <c r="M289" s="16">
        <f>IF($A289="","",IF($I289=0,"",SUMIFS('الجلسات'!$A$3:$A$1502,'الجلسات'!$B$3:$B$1502,$A289,'الجلسات'!$F$3:$F$1502,$I289)))</f>
        <v/>
      </c>
      <c r="N289" s="14">
        <f>IF($A289="","",'الإعدادات'!$B$6-IF($M289="",$E289,$M289))</f>
        <v/>
      </c>
      <c r="O289" s="4" t="n"/>
      <c r="P289" s="5" t="n"/>
      <c r="Q289" s="9">
        <f>IF($A289="","",IF($O289="ملغاة","ملغاة",IF(AND($O289="مجمدة",$P289&gt;'الإعدادات'!$B$6),"مجمدة",IF($J289&lt;=0,"مكتملة",IF($N289&gt;IFERROR(INDEX('الإعدادات'!$H$9:$H$38,MATCH($D289,'الإعدادات'!$E$9:$E$38,0)),21),"متوقفة","نشطة")))))</f>
        <v/>
      </c>
      <c r="R289" s="9">
        <f>IF($Q289="متوقفة",$L289+ROW()/1000000,"")</f>
        <v/>
      </c>
    </row>
    <row r="290">
      <c r="A290" s="4" t="n"/>
      <c r="B290" s="4" t="n"/>
      <c r="C290" s="4" t="n"/>
      <c r="D290" s="4" t="n"/>
      <c r="E290" s="5" t="n"/>
      <c r="F290" s="14">
        <f>IF($A290="","",IFERROR(INDEX('الإعدادات'!$F$9:$F$38,MATCH($D290,'الإعدادات'!$E$9:$E$38,0)),""))</f>
        <v/>
      </c>
      <c r="G290" s="8" t="n"/>
      <c r="H290" s="8" t="n"/>
      <c r="I290" s="14">
        <f>IF($A290="","",COUNTIFS('الجلسات'!$B$3:$B$1502,$A290))</f>
        <v/>
      </c>
      <c r="J290" s="14">
        <f>IF($A290="","",IFERROR($F290-$I290,""))</f>
        <v/>
      </c>
      <c r="K290" s="15">
        <f>IF($A290="","",IFERROR(ROUND($G290*$I290/$F290,2),0))</f>
        <v/>
      </c>
      <c r="L290" s="15">
        <f>IF($A290="","",$H290-$K290)</f>
        <v/>
      </c>
      <c r="M290" s="16">
        <f>IF($A290="","",IF($I290=0,"",SUMIFS('الجلسات'!$A$3:$A$1502,'الجلسات'!$B$3:$B$1502,$A290,'الجلسات'!$F$3:$F$1502,$I290)))</f>
        <v/>
      </c>
      <c r="N290" s="14">
        <f>IF($A290="","",'الإعدادات'!$B$6-IF($M290="",$E290,$M290))</f>
        <v/>
      </c>
      <c r="O290" s="4" t="n"/>
      <c r="P290" s="5" t="n"/>
      <c r="Q290" s="9">
        <f>IF($A290="","",IF($O290="ملغاة","ملغاة",IF(AND($O290="مجمدة",$P290&gt;'الإعدادات'!$B$6),"مجمدة",IF($J290&lt;=0,"مكتملة",IF($N290&gt;IFERROR(INDEX('الإعدادات'!$H$9:$H$38,MATCH($D290,'الإعدادات'!$E$9:$E$38,0)),21),"متوقفة","نشطة")))))</f>
        <v/>
      </c>
      <c r="R290" s="9">
        <f>IF($Q290="متوقفة",$L290+ROW()/1000000,"")</f>
        <v/>
      </c>
    </row>
    <row r="291">
      <c r="A291" s="4" t="n"/>
      <c r="B291" s="4" t="n"/>
      <c r="C291" s="4" t="n"/>
      <c r="D291" s="4" t="n"/>
      <c r="E291" s="5" t="n"/>
      <c r="F291" s="14">
        <f>IF($A291="","",IFERROR(INDEX('الإعدادات'!$F$9:$F$38,MATCH($D291,'الإعدادات'!$E$9:$E$38,0)),""))</f>
        <v/>
      </c>
      <c r="G291" s="8" t="n"/>
      <c r="H291" s="8" t="n"/>
      <c r="I291" s="14">
        <f>IF($A291="","",COUNTIFS('الجلسات'!$B$3:$B$1502,$A291))</f>
        <v/>
      </c>
      <c r="J291" s="14">
        <f>IF($A291="","",IFERROR($F291-$I291,""))</f>
        <v/>
      </c>
      <c r="K291" s="15">
        <f>IF($A291="","",IFERROR(ROUND($G291*$I291/$F291,2),0))</f>
        <v/>
      </c>
      <c r="L291" s="15">
        <f>IF($A291="","",$H291-$K291)</f>
        <v/>
      </c>
      <c r="M291" s="16">
        <f>IF($A291="","",IF($I291=0,"",SUMIFS('الجلسات'!$A$3:$A$1502,'الجلسات'!$B$3:$B$1502,$A291,'الجلسات'!$F$3:$F$1502,$I291)))</f>
        <v/>
      </c>
      <c r="N291" s="14">
        <f>IF($A291="","",'الإعدادات'!$B$6-IF($M291="",$E291,$M291))</f>
        <v/>
      </c>
      <c r="O291" s="4" t="n"/>
      <c r="P291" s="5" t="n"/>
      <c r="Q291" s="9">
        <f>IF($A291="","",IF($O291="ملغاة","ملغاة",IF(AND($O291="مجمدة",$P291&gt;'الإعدادات'!$B$6),"مجمدة",IF($J291&lt;=0,"مكتملة",IF($N291&gt;IFERROR(INDEX('الإعدادات'!$H$9:$H$38,MATCH($D291,'الإعدادات'!$E$9:$E$38,0)),21),"متوقفة","نشطة")))))</f>
        <v/>
      </c>
      <c r="R291" s="9">
        <f>IF($Q291="متوقفة",$L291+ROW()/1000000,"")</f>
        <v/>
      </c>
    </row>
    <row r="292">
      <c r="A292" s="4" t="n"/>
      <c r="B292" s="4" t="n"/>
      <c r="C292" s="4" t="n"/>
      <c r="D292" s="4" t="n"/>
      <c r="E292" s="5" t="n"/>
      <c r="F292" s="14">
        <f>IF($A292="","",IFERROR(INDEX('الإعدادات'!$F$9:$F$38,MATCH($D292,'الإعدادات'!$E$9:$E$38,0)),""))</f>
        <v/>
      </c>
      <c r="G292" s="8" t="n"/>
      <c r="H292" s="8" t="n"/>
      <c r="I292" s="14">
        <f>IF($A292="","",COUNTIFS('الجلسات'!$B$3:$B$1502,$A292))</f>
        <v/>
      </c>
      <c r="J292" s="14">
        <f>IF($A292="","",IFERROR($F292-$I292,""))</f>
        <v/>
      </c>
      <c r="K292" s="15">
        <f>IF($A292="","",IFERROR(ROUND($G292*$I292/$F292,2),0))</f>
        <v/>
      </c>
      <c r="L292" s="15">
        <f>IF($A292="","",$H292-$K292)</f>
        <v/>
      </c>
      <c r="M292" s="16">
        <f>IF($A292="","",IF($I292=0,"",SUMIFS('الجلسات'!$A$3:$A$1502,'الجلسات'!$B$3:$B$1502,$A292,'الجلسات'!$F$3:$F$1502,$I292)))</f>
        <v/>
      </c>
      <c r="N292" s="14">
        <f>IF($A292="","",'الإعدادات'!$B$6-IF($M292="",$E292,$M292))</f>
        <v/>
      </c>
      <c r="O292" s="4" t="n"/>
      <c r="P292" s="5" t="n"/>
      <c r="Q292" s="9">
        <f>IF($A292="","",IF($O292="ملغاة","ملغاة",IF(AND($O292="مجمدة",$P292&gt;'الإعدادات'!$B$6),"مجمدة",IF($J292&lt;=0,"مكتملة",IF($N292&gt;IFERROR(INDEX('الإعدادات'!$H$9:$H$38,MATCH($D292,'الإعدادات'!$E$9:$E$38,0)),21),"متوقفة","نشطة")))))</f>
        <v/>
      </c>
      <c r="R292" s="9">
        <f>IF($Q292="متوقفة",$L292+ROW()/1000000,"")</f>
        <v/>
      </c>
    </row>
    <row r="293">
      <c r="A293" s="4" t="n"/>
      <c r="B293" s="4" t="n"/>
      <c r="C293" s="4" t="n"/>
      <c r="D293" s="4" t="n"/>
      <c r="E293" s="5" t="n"/>
      <c r="F293" s="14">
        <f>IF($A293="","",IFERROR(INDEX('الإعدادات'!$F$9:$F$38,MATCH($D293,'الإعدادات'!$E$9:$E$38,0)),""))</f>
        <v/>
      </c>
      <c r="G293" s="8" t="n"/>
      <c r="H293" s="8" t="n"/>
      <c r="I293" s="14">
        <f>IF($A293="","",COUNTIFS('الجلسات'!$B$3:$B$1502,$A293))</f>
        <v/>
      </c>
      <c r="J293" s="14">
        <f>IF($A293="","",IFERROR($F293-$I293,""))</f>
        <v/>
      </c>
      <c r="K293" s="15">
        <f>IF($A293="","",IFERROR(ROUND($G293*$I293/$F293,2),0))</f>
        <v/>
      </c>
      <c r="L293" s="15">
        <f>IF($A293="","",$H293-$K293)</f>
        <v/>
      </c>
      <c r="M293" s="16">
        <f>IF($A293="","",IF($I293=0,"",SUMIFS('الجلسات'!$A$3:$A$1502,'الجلسات'!$B$3:$B$1502,$A293,'الجلسات'!$F$3:$F$1502,$I293)))</f>
        <v/>
      </c>
      <c r="N293" s="14">
        <f>IF($A293="","",'الإعدادات'!$B$6-IF($M293="",$E293,$M293))</f>
        <v/>
      </c>
      <c r="O293" s="4" t="n"/>
      <c r="P293" s="5" t="n"/>
      <c r="Q293" s="9">
        <f>IF($A293="","",IF($O293="ملغاة","ملغاة",IF(AND($O293="مجمدة",$P293&gt;'الإعدادات'!$B$6),"مجمدة",IF($J293&lt;=0,"مكتملة",IF($N293&gt;IFERROR(INDEX('الإعدادات'!$H$9:$H$38,MATCH($D293,'الإعدادات'!$E$9:$E$38,0)),21),"متوقفة","نشطة")))))</f>
        <v/>
      </c>
      <c r="R293" s="9">
        <f>IF($Q293="متوقفة",$L293+ROW()/1000000,"")</f>
        <v/>
      </c>
    </row>
    <row r="294">
      <c r="A294" s="4" t="n"/>
      <c r="B294" s="4" t="n"/>
      <c r="C294" s="4" t="n"/>
      <c r="D294" s="4" t="n"/>
      <c r="E294" s="5" t="n"/>
      <c r="F294" s="14">
        <f>IF($A294="","",IFERROR(INDEX('الإعدادات'!$F$9:$F$38,MATCH($D294,'الإعدادات'!$E$9:$E$38,0)),""))</f>
        <v/>
      </c>
      <c r="G294" s="8" t="n"/>
      <c r="H294" s="8" t="n"/>
      <c r="I294" s="14">
        <f>IF($A294="","",COUNTIFS('الجلسات'!$B$3:$B$1502,$A294))</f>
        <v/>
      </c>
      <c r="J294" s="14">
        <f>IF($A294="","",IFERROR($F294-$I294,""))</f>
        <v/>
      </c>
      <c r="K294" s="15">
        <f>IF($A294="","",IFERROR(ROUND($G294*$I294/$F294,2),0))</f>
        <v/>
      </c>
      <c r="L294" s="15">
        <f>IF($A294="","",$H294-$K294)</f>
        <v/>
      </c>
      <c r="M294" s="16">
        <f>IF($A294="","",IF($I294=0,"",SUMIFS('الجلسات'!$A$3:$A$1502,'الجلسات'!$B$3:$B$1502,$A294,'الجلسات'!$F$3:$F$1502,$I294)))</f>
        <v/>
      </c>
      <c r="N294" s="14">
        <f>IF($A294="","",'الإعدادات'!$B$6-IF($M294="",$E294,$M294))</f>
        <v/>
      </c>
      <c r="O294" s="4" t="n"/>
      <c r="P294" s="5" t="n"/>
      <c r="Q294" s="9">
        <f>IF($A294="","",IF($O294="ملغاة","ملغاة",IF(AND($O294="مجمدة",$P294&gt;'الإعدادات'!$B$6),"مجمدة",IF($J294&lt;=0,"مكتملة",IF($N294&gt;IFERROR(INDEX('الإعدادات'!$H$9:$H$38,MATCH($D294,'الإعدادات'!$E$9:$E$38,0)),21),"متوقفة","نشطة")))))</f>
        <v/>
      </c>
      <c r="R294" s="9">
        <f>IF($Q294="متوقفة",$L294+ROW()/1000000,"")</f>
        <v/>
      </c>
    </row>
    <row r="295">
      <c r="A295" s="4" t="n"/>
      <c r="B295" s="4" t="n"/>
      <c r="C295" s="4" t="n"/>
      <c r="D295" s="4" t="n"/>
      <c r="E295" s="5" t="n"/>
      <c r="F295" s="14">
        <f>IF($A295="","",IFERROR(INDEX('الإعدادات'!$F$9:$F$38,MATCH($D295,'الإعدادات'!$E$9:$E$38,0)),""))</f>
        <v/>
      </c>
      <c r="G295" s="8" t="n"/>
      <c r="H295" s="8" t="n"/>
      <c r="I295" s="14">
        <f>IF($A295="","",COUNTIFS('الجلسات'!$B$3:$B$1502,$A295))</f>
        <v/>
      </c>
      <c r="J295" s="14">
        <f>IF($A295="","",IFERROR($F295-$I295,""))</f>
        <v/>
      </c>
      <c r="K295" s="15">
        <f>IF($A295="","",IFERROR(ROUND($G295*$I295/$F295,2),0))</f>
        <v/>
      </c>
      <c r="L295" s="15">
        <f>IF($A295="","",$H295-$K295)</f>
        <v/>
      </c>
      <c r="M295" s="16">
        <f>IF($A295="","",IF($I295=0,"",SUMIFS('الجلسات'!$A$3:$A$1502,'الجلسات'!$B$3:$B$1502,$A295,'الجلسات'!$F$3:$F$1502,$I295)))</f>
        <v/>
      </c>
      <c r="N295" s="14">
        <f>IF($A295="","",'الإعدادات'!$B$6-IF($M295="",$E295,$M295))</f>
        <v/>
      </c>
      <c r="O295" s="4" t="n"/>
      <c r="P295" s="5" t="n"/>
      <c r="Q295" s="9">
        <f>IF($A295="","",IF($O295="ملغاة","ملغاة",IF(AND($O295="مجمدة",$P295&gt;'الإعدادات'!$B$6),"مجمدة",IF($J295&lt;=0,"مكتملة",IF($N295&gt;IFERROR(INDEX('الإعدادات'!$H$9:$H$38,MATCH($D295,'الإعدادات'!$E$9:$E$38,0)),21),"متوقفة","نشطة")))))</f>
        <v/>
      </c>
      <c r="R295" s="9">
        <f>IF($Q295="متوقفة",$L295+ROW()/1000000,"")</f>
        <v/>
      </c>
    </row>
    <row r="296">
      <c r="A296" s="4" t="n"/>
      <c r="B296" s="4" t="n"/>
      <c r="C296" s="4" t="n"/>
      <c r="D296" s="4" t="n"/>
      <c r="E296" s="5" t="n"/>
      <c r="F296" s="14">
        <f>IF($A296="","",IFERROR(INDEX('الإعدادات'!$F$9:$F$38,MATCH($D296,'الإعدادات'!$E$9:$E$38,0)),""))</f>
        <v/>
      </c>
      <c r="G296" s="8" t="n"/>
      <c r="H296" s="8" t="n"/>
      <c r="I296" s="14">
        <f>IF($A296="","",COUNTIFS('الجلسات'!$B$3:$B$1502,$A296))</f>
        <v/>
      </c>
      <c r="J296" s="14">
        <f>IF($A296="","",IFERROR($F296-$I296,""))</f>
        <v/>
      </c>
      <c r="K296" s="15">
        <f>IF($A296="","",IFERROR(ROUND($G296*$I296/$F296,2),0))</f>
        <v/>
      </c>
      <c r="L296" s="15">
        <f>IF($A296="","",$H296-$K296)</f>
        <v/>
      </c>
      <c r="M296" s="16">
        <f>IF($A296="","",IF($I296=0,"",SUMIFS('الجلسات'!$A$3:$A$1502,'الجلسات'!$B$3:$B$1502,$A296,'الجلسات'!$F$3:$F$1502,$I296)))</f>
        <v/>
      </c>
      <c r="N296" s="14">
        <f>IF($A296="","",'الإعدادات'!$B$6-IF($M296="",$E296,$M296))</f>
        <v/>
      </c>
      <c r="O296" s="4" t="n"/>
      <c r="P296" s="5" t="n"/>
      <c r="Q296" s="9">
        <f>IF($A296="","",IF($O296="ملغاة","ملغاة",IF(AND($O296="مجمدة",$P296&gt;'الإعدادات'!$B$6),"مجمدة",IF($J296&lt;=0,"مكتملة",IF($N296&gt;IFERROR(INDEX('الإعدادات'!$H$9:$H$38,MATCH($D296,'الإعدادات'!$E$9:$E$38,0)),21),"متوقفة","نشطة")))))</f>
        <v/>
      </c>
      <c r="R296" s="9">
        <f>IF($Q296="متوقفة",$L296+ROW()/1000000,"")</f>
        <v/>
      </c>
    </row>
    <row r="297">
      <c r="A297" s="4" t="n"/>
      <c r="B297" s="4" t="n"/>
      <c r="C297" s="4" t="n"/>
      <c r="D297" s="4" t="n"/>
      <c r="E297" s="5" t="n"/>
      <c r="F297" s="14">
        <f>IF($A297="","",IFERROR(INDEX('الإعدادات'!$F$9:$F$38,MATCH($D297,'الإعدادات'!$E$9:$E$38,0)),""))</f>
        <v/>
      </c>
      <c r="G297" s="8" t="n"/>
      <c r="H297" s="8" t="n"/>
      <c r="I297" s="14">
        <f>IF($A297="","",COUNTIFS('الجلسات'!$B$3:$B$1502,$A297))</f>
        <v/>
      </c>
      <c r="J297" s="14">
        <f>IF($A297="","",IFERROR($F297-$I297,""))</f>
        <v/>
      </c>
      <c r="K297" s="15">
        <f>IF($A297="","",IFERROR(ROUND($G297*$I297/$F297,2),0))</f>
        <v/>
      </c>
      <c r="L297" s="15">
        <f>IF($A297="","",$H297-$K297)</f>
        <v/>
      </c>
      <c r="M297" s="16">
        <f>IF($A297="","",IF($I297=0,"",SUMIFS('الجلسات'!$A$3:$A$1502,'الجلسات'!$B$3:$B$1502,$A297,'الجلسات'!$F$3:$F$1502,$I297)))</f>
        <v/>
      </c>
      <c r="N297" s="14">
        <f>IF($A297="","",'الإعدادات'!$B$6-IF($M297="",$E297,$M297))</f>
        <v/>
      </c>
      <c r="O297" s="4" t="n"/>
      <c r="P297" s="5" t="n"/>
      <c r="Q297" s="9">
        <f>IF($A297="","",IF($O297="ملغاة","ملغاة",IF(AND($O297="مجمدة",$P297&gt;'الإعدادات'!$B$6),"مجمدة",IF($J297&lt;=0,"مكتملة",IF($N297&gt;IFERROR(INDEX('الإعدادات'!$H$9:$H$38,MATCH($D297,'الإعدادات'!$E$9:$E$38,0)),21),"متوقفة","نشطة")))))</f>
        <v/>
      </c>
      <c r="R297" s="9">
        <f>IF($Q297="متوقفة",$L297+ROW()/1000000,"")</f>
        <v/>
      </c>
    </row>
    <row r="298">
      <c r="A298" s="4" t="n"/>
      <c r="B298" s="4" t="n"/>
      <c r="C298" s="4" t="n"/>
      <c r="D298" s="4" t="n"/>
      <c r="E298" s="5" t="n"/>
      <c r="F298" s="14">
        <f>IF($A298="","",IFERROR(INDEX('الإعدادات'!$F$9:$F$38,MATCH($D298,'الإعدادات'!$E$9:$E$38,0)),""))</f>
        <v/>
      </c>
      <c r="G298" s="8" t="n"/>
      <c r="H298" s="8" t="n"/>
      <c r="I298" s="14">
        <f>IF($A298="","",COUNTIFS('الجلسات'!$B$3:$B$1502,$A298))</f>
        <v/>
      </c>
      <c r="J298" s="14">
        <f>IF($A298="","",IFERROR($F298-$I298,""))</f>
        <v/>
      </c>
      <c r="K298" s="15">
        <f>IF($A298="","",IFERROR(ROUND($G298*$I298/$F298,2),0))</f>
        <v/>
      </c>
      <c r="L298" s="15">
        <f>IF($A298="","",$H298-$K298)</f>
        <v/>
      </c>
      <c r="M298" s="16">
        <f>IF($A298="","",IF($I298=0,"",SUMIFS('الجلسات'!$A$3:$A$1502,'الجلسات'!$B$3:$B$1502,$A298,'الجلسات'!$F$3:$F$1502,$I298)))</f>
        <v/>
      </c>
      <c r="N298" s="14">
        <f>IF($A298="","",'الإعدادات'!$B$6-IF($M298="",$E298,$M298))</f>
        <v/>
      </c>
      <c r="O298" s="4" t="n"/>
      <c r="P298" s="5" t="n"/>
      <c r="Q298" s="9">
        <f>IF($A298="","",IF($O298="ملغاة","ملغاة",IF(AND($O298="مجمدة",$P298&gt;'الإعدادات'!$B$6),"مجمدة",IF($J298&lt;=0,"مكتملة",IF($N298&gt;IFERROR(INDEX('الإعدادات'!$H$9:$H$38,MATCH($D298,'الإعدادات'!$E$9:$E$38,0)),21),"متوقفة","نشطة")))))</f>
        <v/>
      </c>
      <c r="R298" s="9">
        <f>IF($Q298="متوقفة",$L298+ROW()/1000000,"")</f>
        <v/>
      </c>
    </row>
    <row r="299">
      <c r="A299" s="4" t="n"/>
      <c r="B299" s="4" t="n"/>
      <c r="C299" s="4" t="n"/>
      <c r="D299" s="4" t="n"/>
      <c r="E299" s="5" t="n"/>
      <c r="F299" s="14">
        <f>IF($A299="","",IFERROR(INDEX('الإعدادات'!$F$9:$F$38,MATCH($D299,'الإعدادات'!$E$9:$E$38,0)),""))</f>
        <v/>
      </c>
      <c r="G299" s="8" t="n"/>
      <c r="H299" s="8" t="n"/>
      <c r="I299" s="14">
        <f>IF($A299="","",COUNTIFS('الجلسات'!$B$3:$B$1502,$A299))</f>
        <v/>
      </c>
      <c r="J299" s="14">
        <f>IF($A299="","",IFERROR($F299-$I299,""))</f>
        <v/>
      </c>
      <c r="K299" s="15">
        <f>IF($A299="","",IFERROR(ROUND($G299*$I299/$F299,2),0))</f>
        <v/>
      </c>
      <c r="L299" s="15">
        <f>IF($A299="","",$H299-$K299)</f>
        <v/>
      </c>
      <c r="M299" s="16">
        <f>IF($A299="","",IF($I299=0,"",SUMIFS('الجلسات'!$A$3:$A$1502,'الجلسات'!$B$3:$B$1502,$A299,'الجلسات'!$F$3:$F$1502,$I299)))</f>
        <v/>
      </c>
      <c r="N299" s="14">
        <f>IF($A299="","",'الإعدادات'!$B$6-IF($M299="",$E299,$M299))</f>
        <v/>
      </c>
      <c r="O299" s="4" t="n"/>
      <c r="P299" s="5" t="n"/>
      <c r="Q299" s="9">
        <f>IF($A299="","",IF($O299="ملغاة","ملغاة",IF(AND($O299="مجمدة",$P299&gt;'الإعدادات'!$B$6),"مجمدة",IF($J299&lt;=0,"مكتملة",IF($N299&gt;IFERROR(INDEX('الإعدادات'!$H$9:$H$38,MATCH($D299,'الإعدادات'!$E$9:$E$38,0)),21),"متوقفة","نشطة")))))</f>
        <v/>
      </c>
      <c r="R299" s="9">
        <f>IF($Q299="متوقفة",$L299+ROW()/1000000,"")</f>
        <v/>
      </c>
    </row>
    <row r="300">
      <c r="A300" s="4" t="n"/>
      <c r="B300" s="4" t="n"/>
      <c r="C300" s="4" t="n"/>
      <c r="D300" s="4" t="n"/>
      <c r="E300" s="5" t="n"/>
      <c r="F300" s="14">
        <f>IF($A300="","",IFERROR(INDEX('الإعدادات'!$F$9:$F$38,MATCH($D300,'الإعدادات'!$E$9:$E$38,0)),""))</f>
        <v/>
      </c>
      <c r="G300" s="8" t="n"/>
      <c r="H300" s="8" t="n"/>
      <c r="I300" s="14">
        <f>IF($A300="","",COUNTIFS('الجلسات'!$B$3:$B$1502,$A300))</f>
        <v/>
      </c>
      <c r="J300" s="14">
        <f>IF($A300="","",IFERROR($F300-$I300,""))</f>
        <v/>
      </c>
      <c r="K300" s="15">
        <f>IF($A300="","",IFERROR(ROUND($G300*$I300/$F300,2),0))</f>
        <v/>
      </c>
      <c r="L300" s="15">
        <f>IF($A300="","",$H300-$K300)</f>
        <v/>
      </c>
      <c r="M300" s="16">
        <f>IF($A300="","",IF($I300=0,"",SUMIFS('الجلسات'!$A$3:$A$1502,'الجلسات'!$B$3:$B$1502,$A300,'الجلسات'!$F$3:$F$1502,$I300)))</f>
        <v/>
      </c>
      <c r="N300" s="14">
        <f>IF($A300="","",'الإعدادات'!$B$6-IF($M300="",$E300,$M300))</f>
        <v/>
      </c>
      <c r="O300" s="4" t="n"/>
      <c r="P300" s="5" t="n"/>
      <c r="Q300" s="9">
        <f>IF($A300="","",IF($O300="ملغاة","ملغاة",IF(AND($O300="مجمدة",$P300&gt;'الإعدادات'!$B$6),"مجمدة",IF($J300&lt;=0,"مكتملة",IF($N300&gt;IFERROR(INDEX('الإعدادات'!$H$9:$H$38,MATCH($D300,'الإعدادات'!$E$9:$E$38,0)),21),"متوقفة","نشطة")))))</f>
        <v/>
      </c>
      <c r="R300" s="9">
        <f>IF($Q300="متوقفة",$L300+ROW()/1000000,"")</f>
        <v/>
      </c>
    </row>
    <row r="301">
      <c r="A301" s="4" t="n"/>
      <c r="B301" s="4" t="n"/>
      <c r="C301" s="4" t="n"/>
      <c r="D301" s="4" t="n"/>
      <c r="E301" s="5" t="n"/>
      <c r="F301" s="14">
        <f>IF($A301="","",IFERROR(INDEX('الإعدادات'!$F$9:$F$38,MATCH($D301,'الإعدادات'!$E$9:$E$38,0)),""))</f>
        <v/>
      </c>
      <c r="G301" s="8" t="n"/>
      <c r="H301" s="8" t="n"/>
      <c r="I301" s="14">
        <f>IF($A301="","",COUNTIFS('الجلسات'!$B$3:$B$1502,$A301))</f>
        <v/>
      </c>
      <c r="J301" s="14">
        <f>IF($A301="","",IFERROR($F301-$I301,""))</f>
        <v/>
      </c>
      <c r="K301" s="15">
        <f>IF($A301="","",IFERROR(ROUND($G301*$I301/$F301,2),0))</f>
        <v/>
      </c>
      <c r="L301" s="15">
        <f>IF($A301="","",$H301-$K301)</f>
        <v/>
      </c>
      <c r="M301" s="16">
        <f>IF($A301="","",IF($I301=0,"",SUMIFS('الجلسات'!$A$3:$A$1502,'الجلسات'!$B$3:$B$1502,$A301,'الجلسات'!$F$3:$F$1502,$I301)))</f>
        <v/>
      </c>
      <c r="N301" s="14">
        <f>IF($A301="","",'الإعدادات'!$B$6-IF($M301="",$E301,$M301))</f>
        <v/>
      </c>
      <c r="O301" s="4" t="n"/>
      <c r="P301" s="5" t="n"/>
      <c r="Q301" s="9">
        <f>IF($A301="","",IF($O301="ملغاة","ملغاة",IF(AND($O301="مجمدة",$P301&gt;'الإعدادات'!$B$6),"مجمدة",IF($J301&lt;=0,"مكتملة",IF($N301&gt;IFERROR(INDEX('الإعدادات'!$H$9:$H$38,MATCH($D301,'الإعدادات'!$E$9:$E$38,0)),21),"متوقفة","نشطة")))))</f>
        <v/>
      </c>
      <c r="R301" s="9">
        <f>IF($Q301="متوقفة",$L301+ROW()/1000000,"")</f>
        <v/>
      </c>
    </row>
    <row r="302">
      <c r="A302" s="4" t="n"/>
      <c r="B302" s="4" t="n"/>
      <c r="C302" s="4" t="n"/>
      <c r="D302" s="4" t="n"/>
      <c r="E302" s="5" t="n"/>
      <c r="F302" s="14">
        <f>IF($A302="","",IFERROR(INDEX('الإعدادات'!$F$9:$F$38,MATCH($D302,'الإعدادات'!$E$9:$E$38,0)),""))</f>
        <v/>
      </c>
      <c r="G302" s="8" t="n"/>
      <c r="H302" s="8" t="n"/>
      <c r="I302" s="14">
        <f>IF($A302="","",COUNTIFS('الجلسات'!$B$3:$B$1502,$A302))</f>
        <v/>
      </c>
      <c r="J302" s="14">
        <f>IF($A302="","",IFERROR($F302-$I302,""))</f>
        <v/>
      </c>
      <c r="K302" s="15">
        <f>IF($A302="","",IFERROR(ROUND($G302*$I302/$F302,2),0))</f>
        <v/>
      </c>
      <c r="L302" s="15">
        <f>IF($A302="","",$H302-$K302)</f>
        <v/>
      </c>
      <c r="M302" s="16">
        <f>IF($A302="","",IF($I302=0,"",SUMIFS('الجلسات'!$A$3:$A$1502,'الجلسات'!$B$3:$B$1502,$A302,'الجلسات'!$F$3:$F$1502,$I302)))</f>
        <v/>
      </c>
      <c r="N302" s="14">
        <f>IF($A302="","",'الإعدادات'!$B$6-IF($M302="",$E302,$M302))</f>
        <v/>
      </c>
      <c r="O302" s="4" t="n"/>
      <c r="P302" s="5" t="n"/>
      <c r="Q302" s="9">
        <f>IF($A302="","",IF($O302="ملغاة","ملغاة",IF(AND($O302="مجمدة",$P302&gt;'الإعدادات'!$B$6),"مجمدة",IF($J302&lt;=0,"مكتملة",IF($N302&gt;IFERROR(INDEX('الإعدادات'!$H$9:$H$38,MATCH($D302,'الإعدادات'!$E$9:$E$38,0)),21),"متوقفة","نشطة")))))</f>
        <v/>
      </c>
      <c r="R302" s="9">
        <f>IF($Q302="متوقفة",$L302+ROW()/1000000,"")</f>
        <v/>
      </c>
    </row>
    <row r="304">
      <c r="A304" s="2" t="inlineStr">
        <is>
          <t>المؤجل بالسالب يعني أن المريض تلقى جلسات أكثر مما دفع: مبلغ مستحق عليه.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Q302"/>
  <mergeCells count="1">
    <mergeCell ref="A1:Q1"/>
  </mergeCells>
  <conditionalFormatting sqref="Q3:Q302">
    <cfRule type="expression" priority="1" dxfId="0">
      <formula>$Q3="متوقفة"</formula>
    </cfRule>
    <cfRule type="expression" priority="2" dxfId="1">
      <formula>$Q3="مجمدة"</formula>
    </cfRule>
    <cfRule type="expression" priority="3" dxfId="2">
      <formula>$Q3="مكتملة"</formula>
    </cfRule>
  </conditionalFormatting>
  <conditionalFormatting sqref="L3:L302">
    <cfRule type="expression" priority="4" dxfId="1">
      <formula>AND(ISNUMBER($L3),$L3&lt;0)</formula>
    </cfRule>
  </conditionalFormatting>
  <dataValidations count="2">
    <dataValidation sqref="D3:D302" showDropDown="0" showInputMessage="0" showErrorMessage="0" allowBlank="1" errorTitle="قيمة غير صحيحة" error="اختر من القائمة." type="list">
      <formula1>=PackageTypes</formula1>
    </dataValidation>
    <dataValidation sqref="O3:O302" showDropDown="0" showInputMessage="0" showErrorMessage="0" allowBlank="1" errorTitle="قيمة غير صحيحة" error="اختر من القائمة." type="list">
      <formula1>=Hold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H15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30" customWidth="1" min="4" max="4"/>
    <col width="20" customWidth="1" min="5" max="5"/>
    <col width="12" customWidth="1" min="6" max="6"/>
  </cols>
  <sheetData>
    <row r="1" ht="22" customHeight="1">
      <c r="A1" s="13" t="inlineStr">
        <is>
          <t>بيانات تجريبية، احذفها وابدأ. طريقة المسح في ورقة «كيف تستخدمه».</t>
        </is>
      </c>
    </row>
    <row r="2" ht="30" customHeight="1">
      <c r="A2" s="6" t="inlineStr">
        <is>
          <t>التاريخ</t>
        </is>
      </c>
      <c r="B2" s="6" t="inlineStr">
        <is>
          <t>رقم الباقة</t>
        </is>
      </c>
      <c r="C2" s="6" t="inlineStr">
        <is>
          <t>كود المريض</t>
        </is>
      </c>
      <c r="D2" s="6" t="inlineStr">
        <is>
          <t>الباقة</t>
        </is>
      </c>
      <c r="E2" s="6" t="inlineStr">
        <is>
          <t>الطبيب</t>
        </is>
      </c>
      <c r="F2" s="6" t="inlineStr">
        <is>
          <t>رقم الجلسة</t>
        </is>
      </c>
      <c r="H2" s="2" t="inlineStr">
        <is>
          <t>رقم الجلسة يُعد بترتيب الإدخال: سجّل جلسات الباقة بترتيبها.</t>
        </is>
      </c>
    </row>
    <row r="3">
      <c r="A3" s="5" t="n">
        <v>46176</v>
      </c>
      <c r="B3" s="4" t="inlineStr">
        <is>
          <t>PK-149</t>
        </is>
      </c>
      <c r="C3" s="9">
        <f>IF($B3="","",IFERROR(INDEX('الباقات'!$B$3:$B$302,MATCH($B3,'الباقات'!$A$3:$A$302,0)),""))</f>
        <v/>
      </c>
      <c r="D3" s="9">
        <f>IF($B3="","",IFERROR(INDEX('الباقات'!$D$3:$D$302,MATCH($B3,'الباقات'!$A$3:$A$302,0)),""))</f>
        <v/>
      </c>
      <c r="E3" s="4" t="inlineStr">
        <is>
          <t>د. أحمد منصور</t>
        </is>
      </c>
      <c r="F3" s="14">
        <f>IF($B3="","",COUNTIFS($B$3:$B3,$B3))</f>
        <v/>
      </c>
    </row>
    <row r="4">
      <c r="A4" s="5" t="n">
        <v>46181</v>
      </c>
      <c r="B4" s="4" t="inlineStr">
        <is>
          <t>PK-137</t>
        </is>
      </c>
      <c r="C4" s="9">
        <f>IF($B4="","",IFERROR(INDEX('الباقات'!$B$3:$B$302,MATCH($B4,'الباقات'!$A$3:$A$302,0)),""))</f>
        <v/>
      </c>
      <c r="D4" s="9">
        <f>IF($B4="","",IFERROR(INDEX('الباقات'!$D$3:$D$302,MATCH($B4,'الباقات'!$A$3:$A$302,0)),""))</f>
        <v/>
      </c>
      <c r="E4" s="4" t="inlineStr">
        <is>
          <t>د. خالد يوسف</t>
        </is>
      </c>
      <c r="F4" s="14">
        <f>IF($B4="","",COUNTIFS($B$3:$B4,$B4))</f>
        <v/>
      </c>
    </row>
    <row r="5">
      <c r="A5" s="5" t="n">
        <v>46181</v>
      </c>
      <c r="B5" s="4" t="inlineStr">
        <is>
          <t>PK-149</t>
        </is>
      </c>
      <c r="C5" s="9">
        <f>IF($B5="","",IFERROR(INDEX('الباقات'!$B$3:$B$302,MATCH($B5,'الباقات'!$A$3:$A$302,0)),""))</f>
        <v/>
      </c>
      <c r="D5" s="9">
        <f>IF($B5="","",IFERROR(INDEX('الباقات'!$D$3:$D$302,MATCH($B5,'الباقات'!$A$3:$A$302,0)),""))</f>
        <v/>
      </c>
      <c r="E5" s="4" t="inlineStr">
        <is>
          <t>د. أحمد منصور</t>
        </is>
      </c>
      <c r="F5" s="14">
        <f>IF($B5="","",COUNTIFS($B$3:$B5,$B5))</f>
        <v/>
      </c>
    </row>
    <row r="6">
      <c r="A6" s="5" t="n">
        <v>46182</v>
      </c>
      <c r="B6" s="4" t="inlineStr">
        <is>
          <t>PK-131</t>
        </is>
      </c>
      <c r="C6" s="9">
        <f>IF($B6="","",IFERROR(INDEX('الباقات'!$B$3:$B$302,MATCH($B6,'الباقات'!$A$3:$A$302,0)),""))</f>
        <v/>
      </c>
      <c r="D6" s="9">
        <f>IF($B6="","",IFERROR(INDEX('الباقات'!$D$3:$D$302,MATCH($B6,'الباقات'!$A$3:$A$302,0)),""))</f>
        <v/>
      </c>
      <c r="E6" s="4" t="inlineStr">
        <is>
          <t>د. سارة الحربي</t>
        </is>
      </c>
      <c r="F6" s="14">
        <f>IF($B6="","",COUNTIFS($B$3:$B6,$B6))</f>
        <v/>
      </c>
    </row>
    <row r="7">
      <c r="A7" s="5" t="n">
        <v>46184</v>
      </c>
      <c r="B7" s="4" t="inlineStr">
        <is>
          <t>PK-151</t>
        </is>
      </c>
      <c r="C7" s="9">
        <f>IF($B7="","",IFERROR(INDEX('الباقات'!$B$3:$B$302,MATCH($B7,'الباقات'!$A$3:$A$302,0)),""))</f>
        <v/>
      </c>
      <c r="D7" s="9">
        <f>IF($B7="","",IFERROR(INDEX('الباقات'!$D$3:$D$302,MATCH($B7,'الباقات'!$A$3:$A$302,0)),""))</f>
        <v/>
      </c>
      <c r="E7" s="4" t="inlineStr">
        <is>
          <t>د. خالد يوسف</t>
        </is>
      </c>
      <c r="F7" s="14">
        <f>IF($B7="","",COUNTIFS($B$3:$B7,$B7))</f>
        <v/>
      </c>
    </row>
    <row r="8">
      <c r="A8" s="5" t="n">
        <v>46185</v>
      </c>
      <c r="B8" s="4" t="inlineStr">
        <is>
          <t>PK-107</t>
        </is>
      </c>
      <c r="C8" s="9">
        <f>IF($B8="","",IFERROR(INDEX('الباقات'!$B$3:$B$302,MATCH($B8,'الباقات'!$A$3:$A$302,0)),""))</f>
        <v/>
      </c>
      <c r="D8" s="9">
        <f>IF($B8="","",IFERROR(INDEX('الباقات'!$D$3:$D$302,MATCH($B8,'الباقات'!$A$3:$A$302,0)),""))</f>
        <v/>
      </c>
      <c r="E8" s="4" t="inlineStr">
        <is>
          <t>د. أحمد منصور</t>
        </is>
      </c>
      <c r="F8" s="14">
        <f>IF($B8="","",COUNTIFS($B$3:$B8,$B8))</f>
        <v/>
      </c>
    </row>
    <row r="9">
      <c r="A9" s="5" t="n">
        <v>46185</v>
      </c>
      <c r="B9" s="4" t="inlineStr">
        <is>
          <t>PK-109</t>
        </is>
      </c>
      <c r="C9" s="9">
        <f>IF($B9="","",IFERROR(INDEX('الباقات'!$B$3:$B$302,MATCH($B9,'الباقات'!$A$3:$A$302,0)),""))</f>
        <v/>
      </c>
      <c r="D9" s="9">
        <f>IF($B9="","",IFERROR(INDEX('الباقات'!$D$3:$D$302,MATCH($B9,'الباقات'!$A$3:$A$302,0)),""))</f>
        <v/>
      </c>
      <c r="E9" s="4" t="inlineStr">
        <is>
          <t>د. سارة الحربي</t>
        </is>
      </c>
      <c r="F9" s="14">
        <f>IF($B9="","",COUNTIFS($B$3:$B9,$B9))</f>
        <v/>
      </c>
    </row>
    <row r="10">
      <c r="A10" s="5" t="n">
        <v>46187</v>
      </c>
      <c r="B10" s="4" t="inlineStr">
        <is>
          <t>PK-137</t>
        </is>
      </c>
      <c r="C10" s="9">
        <f>IF($B10="","",IFERROR(INDEX('الباقات'!$B$3:$B$302,MATCH($B10,'الباقات'!$A$3:$A$302,0)),""))</f>
        <v/>
      </c>
      <c r="D10" s="9">
        <f>IF($B10="","",IFERROR(INDEX('الباقات'!$D$3:$D$302,MATCH($B10,'الباقات'!$A$3:$A$302,0)),""))</f>
        <v/>
      </c>
      <c r="E10" s="4" t="inlineStr">
        <is>
          <t>د. خالد يوسف</t>
        </is>
      </c>
      <c r="F10" s="14">
        <f>IF($B10="","",COUNTIFS($B$3:$B10,$B10))</f>
        <v/>
      </c>
    </row>
    <row r="11">
      <c r="A11" s="5" t="n">
        <v>46188</v>
      </c>
      <c r="B11" s="4" t="inlineStr">
        <is>
          <t>PK-149</t>
        </is>
      </c>
      <c r="C11" s="9">
        <f>IF($B11="","",IFERROR(INDEX('الباقات'!$B$3:$B$302,MATCH($B11,'الباقات'!$A$3:$A$302,0)),""))</f>
        <v/>
      </c>
      <c r="D11" s="9">
        <f>IF($B11="","",IFERROR(INDEX('الباقات'!$D$3:$D$302,MATCH($B11,'الباقات'!$A$3:$A$302,0)),""))</f>
        <v/>
      </c>
      <c r="E11" s="4" t="inlineStr">
        <is>
          <t>د. أحمد منصور</t>
        </is>
      </c>
      <c r="F11" s="14">
        <f>IF($B11="","",COUNTIFS($B$3:$B11,$B11))</f>
        <v/>
      </c>
    </row>
    <row r="12">
      <c r="A12" s="5" t="n">
        <v>46191</v>
      </c>
      <c r="B12" s="4" t="inlineStr">
        <is>
          <t>PK-107</t>
        </is>
      </c>
      <c r="C12" s="9">
        <f>IF($B12="","",IFERROR(INDEX('الباقات'!$B$3:$B$302,MATCH($B12,'الباقات'!$A$3:$A$302,0)),""))</f>
        <v/>
      </c>
      <c r="D12" s="9">
        <f>IF($B12="","",IFERROR(INDEX('الباقات'!$D$3:$D$302,MATCH($B12,'الباقات'!$A$3:$A$302,0)),""))</f>
        <v/>
      </c>
      <c r="E12" s="4" t="inlineStr">
        <is>
          <t>د. أحمد منصور</t>
        </is>
      </c>
      <c r="F12" s="14">
        <f>IF($B12="","",COUNTIFS($B$3:$B12,$B12))</f>
        <v/>
      </c>
    </row>
    <row r="13">
      <c r="A13" s="5" t="n">
        <v>46191</v>
      </c>
      <c r="B13" s="4" t="inlineStr">
        <is>
          <t>PK-151</t>
        </is>
      </c>
      <c r="C13" s="9">
        <f>IF($B13="","",IFERROR(INDEX('الباقات'!$B$3:$B$302,MATCH($B13,'الباقات'!$A$3:$A$302,0)),""))</f>
        <v/>
      </c>
      <c r="D13" s="9">
        <f>IF($B13="","",IFERROR(INDEX('الباقات'!$D$3:$D$302,MATCH($B13,'الباقات'!$A$3:$A$302,0)),""))</f>
        <v/>
      </c>
      <c r="E13" s="4" t="inlineStr">
        <is>
          <t>د. خالد يوسف</t>
        </is>
      </c>
      <c r="F13" s="14">
        <f>IF($B13="","",COUNTIFS($B$3:$B13,$B13))</f>
        <v/>
      </c>
    </row>
    <row r="14">
      <c r="A14" s="5" t="n">
        <v>46193</v>
      </c>
      <c r="B14" s="4" t="inlineStr">
        <is>
          <t>PK-155</t>
        </is>
      </c>
      <c r="C14" s="9">
        <f>IF($B14="","",IFERROR(INDEX('الباقات'!$B$3:$B$302,MATCH($B14,'الباقات'!$A$3:$A$302,0)),""))</f>
        <v/>
      </c>
      <c r="D14" s="9">
        <f>IF($B14="","",IFERROR(INDEX('الباقات'!$D$3:$D$302,MATCH($B14,'الباقات'!$A$3:$A$302,0)),""))</f>
        <v/>
      </c>
      <c r="E14" s="4" t="inlineStr">
        <is>
          <t>د. ليلى القحطاني</t>
        </is>
      </c>
      <c r="F14" s="14">
        <f>IF($B14="","",COUNTIFS($B$3:$B14,$B14))</f>
        <v/>
      </c>
    </row>
    <row r="15">
      <c r="A15" s="5" t="n">
        <v>46194</v>
      </c>
      <c r="B15" s="4" t="inlineStr">
        <is>
          <t>PK-137</t>
        </is>
      </c>
      <c r="C15" s="9">
        <f>IF($B15="","",IFERROR(INDEX('الباقات'!$B$3:$B$302,MATCH($B15,'الباقات'!$A$3:$A$302,0)),""))</f>
        <v/>
      </c>
      <c r="D15" s="9">
        <f>IF($B15="","",IFERROR(INDEX('الباقات'!$D$3:$D$302,MATCH($B15,'الباقات'!$A$3:$A$302,0)),""))</f>
        <v/>
      </c>
      <c r="E15" s="4" t="inlineStr">
        <is>
          <t>د. خالد يوسف</t>
        </is>
      </c>
      <c r="F15" s="14">
        <f>IF($B15="","",COUNTIFS($B$3:$B15,$B15))</f>
        <v/>
      </c>
    </row>
    <row r="16">
      <c r="A16" s="5" t="n">
        <v>46195</v>
      </c>
      <c r="B16" s="4" t="inlineStr">
        <is>
          <t>PK-136</t>
        </is>
      </c>
      <c r="C16" s="9">
        <f>IF($B16="","",IFERROR(INDEX('الباقات'!$B$3:$B$302,MATCH($B16,'الباقات'!$A$3:$A$302,0)),""))</f>
        <v/>
      </c>
      <c r="D16" s="9">
        <f>IF($B16="","",IFERROR(INDEX('الباقات'!$D$3:$D$302,MATCH($B16,'الباقات'!$A$3:$A$302,0)),""))</f>
        <v/>
      </c>
      <c r="E16" s="4" t="inlineStr">
        <is>
          <t>د. نورة السبيعي</t>
        </is>
      </c>
      <c r="F16" s="14">
        <f>IF($B16="","",COUNTIFS($B$3:$B16,$B16))</f>
        <v/>
      </c>
    </row>
    <row r="17">
      <c r="A17" s="5" t="n">
        <v>46196</v>
      </c>
      <c r="B17" s="4" t="inlineStr">
        <is>
          <t>PK-102</t>
        </is>
      </c>
      <c r="C17" s="9">
        <f>IF($B17="","",IFERROR(INDEX('الباقات'!$B$3:$B$302,MATCH($B17,'الباقات'!$A$3:$A$302,0)),""))</f>
        <v/>
      </c>
      <c r="D17" s="9">
        <f>IF($B17="","",IFERROR(INDEX('الباقات'!$D$3:$D$302,MATCH($B17,'الباقات'!$A$3:$A$302,0)),""))</f>
        <v/>
      </c>
      <c r="E17" s="4" t="inlineStr">
        <is>
          <t>د. نورة السبيعي</t>
        </is>
      </c>
      <c r="F17" s="14">
        <f>IF($B17="","",COUNTIFS($B$3:$B17,$B17))</f>
        <v/>
      </c>
    </row>
    <row r="18">
      <c r="A18" s="5" t="n">
        <v>46196</v>
      </c>
      <c r="B18" s="4" t="inlineStr">
        <is>
          <t>PK-107</t>
        </is>
      </c>
      <c r="C18" s="9">
        <f>IF($B18="","",IFERROR(INDEX('الباقات'!$B$3:$B$302,MATCH($B18,'الباقات'!$A$3:$A$302,0)),""))</f>
        <v/>
      </c>
      <c r="D18" s="9">
        <f>IF($B18="","",IFERROR(INDEX('الباقات'!$D$3:$D$302,MATCH($B18,'الباقات'!$A$3:$A$302,0)),""))</f>
        <v/>
      </c>
      <c r="E18" s="4" t="inlineStr">
        <is>
          <t>د. أحمد منصور</t>
        </is>
      </c>
      <c r="F18" s="14">
        <f>IF($B18="","",COUNTIFS($B$3:$B18,$B18))</f>
        <v/>
      </c>
    </row>
    <row r="19">
      <c r="A19" s="5" t="n">
        <v>46196</v>
      </c>
      <c r="B19" s="4" t="inlineStr">
        <is>
          <t>PK-112</t>
        </is>
      </c>
      <c r="C19" s="9">
        <f>IF($B19="","",IFERROR(INDEX('الباقات'!$B$3:$B$302,MATCH($B19,'الباقات'!$A$3:$A$302,0)),""))</f>
        <v/>
      </c>
      <c r="D19" s="9">
        <f>IF($B19="","",IFERROR(INDEX('الباقات'!$D$3:$D$302,MATCH($B19,'الباقات'!$A$3:$A$302,0)),""))</f>
        <v/>
      </c>
      <c r="E19" s="4" t="inlineStr">
        <is>
          <t>د. سارة الحربي</t>
        </is>
      </c>
      <c r="F19" s="14">
        <f>IF($B19="","",COUNTIFS($B$3:$B19,$B19))</f>
        <v/>
      </c>
    </row>
    <row r="20">
      <c r="A20" s="5" t="n">
        <v>46196</v>
      </c>
      <c r="B20" s="4" t="inlineStr">
        <is>
          <t>PK-149</t>
        </is>
      </c>
      <c r="C20" s="9">
        <f>IF($B20="","",IFERROR(INDEX('الباقات'!$B$3:$B$302,MATCH($B20,'الباقات'!$A$3:$A$302,0)),""))</f>
        <v/>
      </c>
      <c r="D20" s="9">
        <f>IF($B20="","",IFERROR(INDEX('الباقات'!$D$3:$D$302,MATCH($B20,'الباقات'!$A$3:$A$302,0)),""))</f>
        <v/>
      </c>
      <c r="E20" s="4" t="inlineStr">
        <is>
          <t>د. أحمد منصور</t>
        </is>
      </c>
      <c r="F20" s="14">
        <f>IF($B20="","",COUNTIFS($B$3:$B20,$B20))</f>
        <v/>
      </c>
    </row>
    <row r="21">
      <c r="A21" s="5" t="n">
        <v>46197</v>
      </c>
      <c r="B21" s="4" t="inlineStr">
        <is>
          <t>PK-153</t>
        </is>
      </c>
      <c r="C21" s="9">
        <f>IF($B21="","",IFERROR(INDEX('الباقات'!$B$3:$B$302,MATCH($B21,'الباقات'!$A$3:$A$302,0)),""))</f>
        <v/>
      </c>
      <c r="D21" s="9">
        <f>IF($B21="","",IFERROR(INDEX('الباقات'!$D$3:$D$302,MATCH($B21,'الباقات'!$A$3:$A$302,0)),""))</f>
        <v/>
      </c>
      <c r="E21" s="4" t="inlineStr">
        <is>
          <t>د. ليلى القحطاني</t>
        </is>
      </c>
      <c r="F21" s="14">
        <f>IF($B21="","",COUNTIFS($B$3:$B21,$B21))</f>
        <v/>
      </c>
    </row>
    <row r="22">
      <c r="A22" s="5" t="n">
        <v>46198</v>
      </c>
      <c r="B22" s="4" t="inlineStr">
        <is>
          <t>PK-140</t>
        </is>
      </c>
      <c r="C22" s="9">
        <f>IF($B22="","",IFERROR(INDEX('الباقات'!$B$3:$B$302,MATCH($B22,'الباقات'!$A$3:$A$302,0)),""))</f>
        <v/>
      </c>
      <c r="D22" s="9">
        <f>IF($B22="","",IFERROR(INDEX('الباقات'!$D$3:$D$302,MATCH($B22,'الباقات'!$A$3:$A$302,0)),""))</f>
        <v/>
      </c>
      <c r="E22" s="4" t="inlineStr">
        <is>
          <t>د. أحمد منصور</t>
        </is>
      </c>
      <c r="F22" s="14">
        <f>IF($B22="","",COUNTIFS($B$3:$B22,$B22))</f>
        <v/>
      </c>
    </row>
    <row r="23">
      <c r="A23" s="5" t="n">
        <v>46198</v>
      </c>
      <c r="B23" s="4" t="inlineStr">
        <is>
          <t>PK-151</t>
        </is>
      </c>
      <c r="C23" s="9">
        <f>IF($B23="","",IFERROR(INDEX('الباقات'!$B$3:$B$302,MATCH($B23,'الباقات'!$A$3:$A$302,0)),""))</f>
        <v/>
      </c>
      <c r="D23" s="9">
        <f>IF($B23="","",IFERROR(INDEX('الباقات'!$D$3:$D$302,MATCH($B23,'الباقات'!$A$3:$A$302,0)),""))</f>
        <v/>
      </c>
      <c r="E23" s="4" t="inlineStr">
        <is>
          <t>د. خالد يوسف</t>
        </is>
      </c>
      <c r="F23" s="14">
        <f>IF($B23="","",COUNTIFS($B$3:$B23,$B23))</f>
        <v/>
      </c>
    </row>
    <row r="24">
      <c r="A24" s="5" t="n">
        <v>46199</v>
      </c>
      <c r="B24" s="4" t="inlineStr">
        <is>
          <t>PK-159</t>
        </is>
      </c>
      <c r="C24" s="9">
        <f>IF($B24="","",IFERROR(INDEX('الباقات'!$B$3:$B$302,MATCH($B24,'الباقات'!$A$3:$A$302,0)),""))</f>
        <v/>
      </c>
      <c r="D24" s="9">
        <f>IF($B24="","",IFERROR(INDEX('الباقات'!$D$3:$D$302,MATCH($B24,'الباقات'!$A$3:$A$302,0)),""))</f>
        <v/>
      </c>
      <c r="E24" s="4" t="inlineStr">
        <is>
          <t>د. ليلى القحطاني</t>
        </is>
      </c>
      <c r="F24" s="14">
        <f>IF($B24="","",COUNTIFS($B$3:$B24,$B24))</f>
        <v/>
      </c>
    </row>
    <row r="25">
      <c r="A25" s="5" t="n">
        <v>46201</v>
      </c>
      <c r="B25" s="4" t="inlineStr">
        <is>
          <t>PK-111</t>
        </is>
      </c>
      <c r="C25" s="9">
        <f>IF($B25="","",IFERROR(INDEX('الباقات'!$B$3:$B$302,MATCH($B25,'الباقات'!$A$3:$A$302,0)),""))</f>
        <v/>
      </c>
      <c r="D25" s="9">
        <f>IF($B25="","",IFERROR(INDEX('الباقات'!$D$3:$D$302,MATCH($B25,'الباقات'!$A$3:$A$302,0)),""))</f>
        <v/>
      </c>
      <c r="E25" s="4" t="inlineStr">
        <is>
          <t>د. محمد عادل</t>
        </is>
      </c>
      <c r="F25" s="14">
        <f>IF($B25="","",COUNTIFS($B$3:$B25,$B25))</f>
        <v/>
      </c>
    </row>
    <row r="26">
      <c r="A26" s="5" t="n">
        <v>46201</v>
      </c>
      <c r="B26" s="4" t="inlineStr">
        <is>
          <t>PK-149</t>
        </is>
      </c>
      <c r="C26" s="9">
        <f>IF($B26="","",IFERROR(INDEX('الباقات'!$B$3:$B$302,MATCH($B26,'الباقات'!$A$3:$A$302,0)),""))</f>
        <v/>
      </c>
      <c r="D26" s="9">
        <f>IF($B26="","",IFERROR(INDEX('الباقات'!$D$3:$D$302,MATCH($B26,'الباقات'!$A$3:$A$302,0)),""))</f>
        <v/>
      </c>
      <c r="E26" s="4" t="inlineStr">
        <is>
          <t>د. أحمد منصور</t>
        </is>
      </c>
      <c r="F26" s="14">
        <f>IF($B26="","",COUNTIFS($B$3:$B26,$B26))</f>
        <v/>
      </c>
    </row>
    <row r="27">
      <c r="A27" s="5" t="n">
        <v>46201</v>
      </c>
      <c r="B27" s="4" t="inlineStr">
        <is>
          <t>PK-152</t>
        </is>
      </c>
      <c r="C27" s="9">
        <f>IF($B27="","",IFERROR(INDEX('الباقات'!$B$3:$B$302,MATCH($B27,'الباقات'!$A$3:$A$302,0)),""))</f>
        <v/>
      </c>
      <c r="D27" s="9">
        <f>IF($B27="","",IFERROR(INDEX('الباقات'!$D$3:$D$302,MATCH($B27,'الباقات'!$A$3:$A$302,0)),""))</f>
        <v/>
      </c>
      <c r="E27" s="4" t="inlineStr">
        <is>
          <t>د. محمد عادل</t>
        </is>
      </c>
      <c r="F27" s="14">
        <f>IF($B27="","",COUNTIFS($B$3:$B27,$B27))</f>
        <v/>
      </c>
    </row>
    <row r="28">
      <c r="A28" s="5" t="n">
        <v>46202</v>
      </c>
      <c r="B28" s="4" t="inlineStr">
        <is>
          <t>PK-137</t>
        </is>
      </c>
      <c r="C28" s="9">
        <f>IF($B28="","",IFERROR(INDEX('الباقات'!$B$3:$B$302,MATCH($B28,'الباقات'!$A$3:$A$302,0)),""))</f>
        <v/>
      </c>
      <c r="D28" s="9">
        <f>IF($B28="","",IFERROR(INDEX('الباقات'!$D$3:$D$302,MATCH($B28,'الباقات'!$A$3:$A$302,0)),""))</f>
        <v/>
      </c>
      <c r="E28" s="4" t="inlineStr">
        <is>
          <t>د. خالد يوسف</t>
        </is>
      </c>
      <c r="F28" s="14">
        <f>IF($B28="","",COUNTIFS($B$3:$B28,$B28))</f>
        <v/>
      </c>
    </row>
    <row r="29">
      <c r="A29" s="5" t="n">
        <v>46202</v>
      </c>
      <c r="B29" s="4" t="inlineStr">
        <is>
          <t>PK-146</t>
        </is>
      </c>
      <c r="C29" s="9">
        <f>IF($B29="","",IFERROR(INDEX('الباقات'!$B$3:$B$302,MATCH($B29,'الباقات'!$A$3:$A$302,0)),""))</f>
        <v/>
      </c>
      <c r="D29" s="9">
        <f>IF($B29="","",IFERROR(INDEX('الباقات'!$D$3:$D$302,MATCH($B29,'الباقات'!$A$3:$A$302,0)),""))</f>
        <v/>
      </c>
      <c r="E29" s="4" t="inlineStr">
        <is>
          <t>د. خالد يوسف</t>
        </is>
      </c>
      <c r="F29" s="14">
        <f>IF($B29="","",COUNTIFS($B$3:$B29,$B29))</f>
        <v/>
      </c>
    </row>
    <row r="30">
      <c r="A30" s="5" t="n">
        <v>46203</v>
      </c>
      <c r="B30" s="4" t="inlineStr">
        <is>
          <t>PK-107</t>
        </is>
      </c>
      <c r="C30" s="9">
        <f>IF($B30="","",IFERROR(INDEX('الباقات'!$B$3:$B$302,MATCH($B30,'الباقات'!$A$3:$A$302,0)),""))</f>
        <v/>
      </c>
      <c r="D30" s="9">
        <f>IF($B30="","",IFERROR(INDEX('الباقات'!$D$3:$D$302,MATCH($B30,'الباقات'!$A$3:$A$302,0)),""))</f>
        <v/>
      </c>
      <c r="E30" s="4" t="inlineStr">
        <is>
          <t>د. أحمد منصور</t>
        </is>
      </c>
      <c r="F30" s="14">
        <f>IF($B30="","",COUNTIFS($B$3:$B30,$B30))</f>
        <v/>
      </c>
    </row>
    <row r="31">
      <c r="A31" s="5" t="n">
        <v>46204</v>
      </c>
      <c r="B31" s="4" t="inlineStr">
        <is>
          <t>PK-103</t>
        </is>
      </c>
      <c r="C31" s="9">
        <f>IF($B31="","",IFERROR(INDEX('الباقات'!$B$3:$B$302,MATCH($B31,'الباقات'!$A$3:$A$302,0)),""))</f>
        <v/>
      </c>
      <c r="D31" s="9">
        <f>IF($B31="","",IFERROR(INDEX('الباقات'!$D$3:$D$302,MATCH($B31,'الباقات'!$A$3:$A$302,0)),""))</f>
        <v/>
      </c>
      <c r="E31" s="4" t="inlineStr">
        <is>
          <t>د. سارة الحربي</t>
        </is>
      </c>
      <c r="F31" s="14">
        <f>IF($B31="","",COUNTIFS($B$3:$B31,$B31))</f>
        <v/>
      </c>
    </row>
    <row r="32">
      <c r="A32" s="5" t="n">
        <v>46204</v>
      </c>
      <c r="B32" s="4" t="inlineStr">
        <is>
          <t>PK-122</t>
        </is>
      </c>
      <c r="C32" s="9">
        <f>IF($B32="","",IFERROR(INDEX('الباقات'!$B$3:$B$302,MATCH($B32,'الباقات'!$A$3:$A$302,0)),""))</f>
        <v/>
      </c>
      <c r="D32" s="9">
        <f>IF($B32="","",IFERROR(INDEX('الباقات'!$D$3:$D$302,MATCH($B32,'الباقات'!$A$3:$A$302,0)),""))</f>
        <v/>
      </c>
      <c r="E32" s="4" t="inlineStr">
        <is>
          <t>د. سارة الحربي</t>
        </is>
      </c>
      <c r="F32" s="14">
        <f>IF($B32="","",COUNTIFS($B$3:$B32,$B32))</f>
        <v/>
      </c>
    </row>
    <row r="33">
      <c r="A33" s="5" t="n">
        <v>46204</v>
      </c>
      <c r="B33" s="4" t="inlineStr">
        <is>
          <t>PK-140</t>
        </is>
      </c>
      <c r="C33" s="9">
        <f>IF($B33="","",IFERROR(INDEX('الباقات'!$B$3:$B$302,MATCH($B33,'الباقات'!$A$3:$A$302,0)),""))</f>
        <v/>
      </c>
      <c r="D33" s="9">
        <f>IF($B33="","",IFERROR(INDEX('الباقات'!$D$3:$D$302,MATCH($B33,'الباقات'!$A$3:$A$302,0)),""))</f>
        <v/>
      </c>
      <c r="E33" s="4" t="inlineStr">
        <is>
          <t>د. أحمد منصور</t>
        </is>
      </c>
      <c r="F33" s="14">
        <f>IF($B33="","",COUNTIFS($B$3:$B33,$B33))</f>
        <v/>
      </c>
    </row>
    <row r="34">
      <c r="A34" s="5" t="n">
        <v>46205</v>
      </c>
      <c r="B34" s="4" t="inlineStr">
        <is>
          <t>PK-101</t>
        </is>
      </c>
      <c r="C34" s="9">
        <f>IF($B34="","",IFERROR(INDEX('الباقات'!$B$3:$B$302,MATCH($B34,'الباقات'!$A$3:$A$302,0)),""))</f>
        <v/>
      </c>
      <c r="D34" s="9">
        <f>IF($B34="","",IFERROR(INDEX('الباقات'!$D$3:$D$302,MATCH($B34,'الباقات'!$A$3:$A$302,0)),""))</f>
        <v/>
      </c>
      <c r="E34" s="4" t="inlineStr">
        <is>
          <t>د. محمد عادل</t>
        </is>
      </c>
      <c r="F34" s="14">
        <f>IF($B34="","",COUNTIFS($B$3:$B34,$B34))</f>
        <v/>
      </c>
    </row>
    <row r="35">
      <c r="A35" s="5" t="n">
        <v>46206</v>
      </c>
      <c r="B35" s="4" t="inlineStr">
        <is>
          <t>PK-114</t>
        </is>
      </c>
      <c r="C35" s="9">
        <f>IF($B35="","",IFERROR(INDEX('الباقات'!$B$3:$B$302,MATCH($B35,'الباقات'!$A$3:$A$302,0)),""))</f>
        <v/>
      </c>
      <c r="D35" s="9">
        <f>IF($B35="","",IFERROR(INDEX('الباقات'!$D$3:$D$302,MATCH($B35,'الباقات'!$A$3:$A$302,0)),""))</f>
        <v/>
      </c>
      <c r="E35" s="4" t="inlineStr">
        <is>
          <t>د. خالد يوسف</t>
        </is>
      </c>
      <c r="F35" s="14">
        <f>IF($B35="","",COUNTIFS($B$3:$B35,$B35))</f>
        <v/>
      </c>
    </row>
    <row r="36">
      <c r="A36" s="5" t="n">
        <v>46206</v>
      </c>
      <c r="B36" s="4" t="inlineStr">
        <is>
          <t>PK-143</t>
        </is>
      </c>
      <c r="C36" s="9">
        <f>IF($B36="","",IFERROR(INDEX('الباقات'!$B$3:$B$302,MATCH($B36,'الباقات'!$A$3:$A$302,0)),""))</f>
        <v/>
      </c>
      <c r="D36" s="9">
        <f>IF($B36="","",IFERROR(INDEX('الباقات'!$D$3:$D$302,MATCH($B36,'الباقات'!$A$3:$A$302,0)),""))</f>
        <v/>
      </c>
      <c r="E36" s="4" t="inlineStr">
        <is>
          <t>د. سارة الحربي</t>
        </is>
      </c>
      <c r="F36" s="14">
        <f>IF($B36="","",COUNTIFS($B$3:$B36,$B36))</f>
        <v/>
      </c>
    </row>
    <row r="37">
      <c r="A37" s="5" t="n">
        <v>46207</v>
      </c>
      <c r="B37" s="4" t="inlineStr">
        <is>
          <t>PK-151</t>
        </is>
      </c>
      <c r="C37" s="9">
        <f>IF($B37="","",IFERROR(INDEX('الباقات'!$B$3:$B$302,MATCH($B37,'الباقات'!$A$3:$A$302,0)),""))</f>
        <v/>
      </c>
      <c r="D37" s="9">
        <f>IF($B37="","",IFERROR(INDEX('الباقات'!$D$3:$D$302,MATCH($B37,'الباقات'!$A$3:$A$302,0)),""))</f>
        <v/>
      </c>
      <c r="E37" s="4" t="inlineStr">
        <is>
          <t>د. خالد يوسف</t>
        </is>
      </c>
      <c r="F37" s="14">
        <f>IF($B37="","",COUNTIFS($B$3:$B37,$B37))</f>
        <v/>
      </c>
    </row>
    <row r="38">
      <c r="A38" s="5" t="n">
        <v>46208</v>
      </c>
      <c r="B38" s="4" t="inlineStr">
        <is>
          <t>PK-109</t>
        </is>
      </c>
      <c r="C38" s="9">
        <f>IF($B38="","",IFERROR(INDEX('الباقات'!$B$3:$B$302,MATCH($B38,'الباقات'!$A$3:$A$302,0)),""))</f>
        <v/>
      </c>
      <c r="D38" s="9">
        <f>IF($B38="","",IFERROR(INDEX('الباقات'!$D$3:$D$302,MATCH($B38,'الباقات'!$A$3:$A$302,0)),""))</f>
        <v/>
      </c>
      <c r="E38" s="4" t="inlineStr">
        <is>
          <t>د. سارة الحربي</t>
        </is>
      </c>
      <c r="F38" s="14">
        <f>IF($B38="","",COUNTIFS($B$3:$B38,$B38))</f>
        <v/>
      </c>
    </row>
    <row r="39">
      <c r="A39" s="5" t="n">
        <v>46208</v>
      </c>
      <c r="B39" s="4" t="inlineStr">
        <is>
          <t>PK-123</t>
        </is>
      </c>
      <c r="C39" s="9">
        <f>IF($B39="","",IFERROR(INDEX('الباقات'!$B$3:$B$302,MATCH($B39,'الباقات'!$A$3:$A$302,0)),""))</f>
        <v/>
      </c>
      <c r="D39" s="9">
        <f>IF($B39="","",IFERROR(INDEX('الباقات'!$D$3:$D$302,MATCH($B39,'الباقات'!$A$3:$A$302,0)),""))</f>
        <v/>
      </c>
      <c r="E39" s="4" t="inlineStr">
        <is>
          <t>د. سارة الحربي</t>
        </is>
      </c>
      <c r="F39" s="14">
        <f>IF($B39="","",COUNTIFS($B$3:$B39,$B39))</f>
        <v/>
      </c>
    </row>
    <row r="40">
      <c r="A40" s="5" t="n">
        <v>46209</v>
      </c>
      <c r="B40" s="4" t="inlineStr">
        <is>
          <t>PK-116</t>
        </is>
      </c>
      <c r="C40" s="9">
        <f>IF($B40="","",IFERROR(INDEX('الباقات'!$B$3:$B$302,MATCH($B40,'الباقات'!$A$3:$A$302,0)),""))</f>
        <v/>
      </c>
      <c r="D40" s="9">
        <f>IF($B40="","",IFERROR(INDEX('الباقات'!$D$3:$D$302,MATCH($B40,'الباقات'!$A$3:$A$302,0)),""))</f>
        <v/>
      </c>
      <c r="E40" s="4" t="inlineStr">
        <is>
          <t>د. أحمد منصور</t>
        </is>
      </c>
      <c r="F40" s="14">
        <f>IF($B40="","",COUNTIFS($B$3:$B40,$B40))</f>
        <v/>
      </c>
    </row>
    <row r="41">
      <c r="A41" s="5" t="n">
        <v>46210</v>
      </c>
      <c r="B41" s="4" t="inlineStr">
        <is>
          <t>PK-146</t>
        </is>
      </c>
      <c r="C41" s="9">
        <f>IF($B41="","",IFERROR(INDEX('الباقات'!$B$3:$B$302,MATCH($B41,'الباقات'!$A$3:$A$302,0)),""))</f>
        <v/>
      </c>
      <c r="D41" s="9">
        <f>IF($B41="","",IFERROR(INDEX('الباقات'!$D$3:$D$302,MATCH($B41,'الباقات'!$A$3:$A$302,0)),""))</f>
        <v/>
      </c>
      <c r="E41" s="4" t="inlineStr">
        <is>
          <t>د. خالد يوسف</t>
        </is>
      </c>
      <c r="F41" s="14">
        <f>IF($B41="","",COUNTIFS($B$3:$B41,$B41))</f>
        <v/>
      </c>
    </row>
    <row r="42">
      <c r="A42" s="5" t="n">
        <v>46210</v>
      </c>
      <c r="B42" s="4" t="inlineStr">
        <is>
          <t>PK-149</t>
        </is>
      </c>
      <c r="C42" s="9">
        <f>IF($B42="","",IFERROR(INDEX('الباقات'!$B$3:$B$302,MATCH($B42,'الباقات'!$A$3:$A$302,0)),""))</f>
        <v/>
      </c>
      <c r="D42" s="9">
        <f>IF($B42="","",IFERROR(INDEX('الباقات'!$D$3:$D$302,MATCH($B42,'الباقات'!$A$3:$A$302,0)),""))</f>
        <v/>
      </c>
      <c r="E42" s="4" t="inlineStr">
        <is>
          <t>د. أحمد منصور</t>
        </is>
      </c>
      <c r="F42" s="14">
        <f>IF($B42="","",COUNTIFS($B$3:$B42,$B42))</f>
        <v/>
      </c>
    </row>
    <row r="43">
      <c r="A43" s="5" t="n">
        <v>46211</v>
      </c>
      <c r="B43" s="4" t="inlineStr">
        <is>
          <t>PK-105</t>
        </is>
      </c>
      <c r="C43" s="9">
        <f>IF($B43="","",IFERROR(INDEX('الباقات'!$B$3:$B$302,MATCH($B43,'الباقات'!$A$3:$A$302,0)),""))</f>
        <v/>
      </c>
      <c r="D43" s="9">
        <f>IF($B43="","",IFERROR(INDEX('الباقات'!$D$3:$D$302,MATCH($B43,'الباقات'!$A$3:$A$302,0)),""))</f>
        <v/>
      </c>
      <c r="E43" s="4" t="inlineStr">
        <is>
          <t>د. نورة السبيعي</t>
        </is>
      </c>
      <c r="F43" s="14">
        <f>IF($B43="","",COUNTIFS($B$3:$B43,$B43))</f>
        <v/>
      </c>
    </row>
    <row r="44">
      <c r="A44" s="5" t="n">
        <v>46211</v>
      </c>
      <c r="B44" s="4" t="inlineStr">
        <is>
          <t>PK-130</t>
        </is>
      </c>
      <c r="C44" s="9">
        <f>IF($B44="","",IFERROR(INDEX('الباقات'!$B$3:$B$302,MATCH($B44,'الباقات'!$A$3:$A$302,0)),""))</f>
        <v/>
      </c>
      <c r="D44" s="9">
        <f>IF($B44="","",IFERROR(INDEX('الباقات'!$D$3:$D$302,MATCH($B44,'الباقات'!$A$3:$A$302,0)),""))</f>
        <v/>
      </c>
      <c r="E44" s="4" t="inlineStr">
        <is>
          <t>د. ليلى القحطاني</t>
        </is>
      </c>
      <c r="F44" s="14">
        <f>IF($B44="","",COUNTIFS($B$3:$B44,$B44))</f>
        <v/>
      </c>
    </row>
    <row r="45">
      <c r="A45" s="5" t="n">
        <v>46211</v>
      </c>
      <c r="B45" s="4" t="inlineStr">
        <is>
          <t>PK-137</t>
        </is>
      </c>
      <c r="C45" s="9">
        <f>IF($B45="","",IFERROR(INDEX('الباقات'!$B$3:$B$302,MATCH($B45,'الباقات'!$A$3:$A$302,0)),""))</f>
        <v/>
      </c>
      <c r="D45" s="9">
        <f>IF($B45="","",IFERROR(INDEX('الباقات'!$D$3:$D$302,MATCH($B45,'الباقات'!$A$3:$A$302,0)),""))</f>
        <v/>
      </c>
      <c r="E45" s="4" t="inlineStr">
        <is>
          <t>د. خالد يوسف</t>
        </is>
      </c>
      <c r="F45" s="14">
        <f>IF($B45="","",COUNTIFS($B$3:$B45,$B45))</f>
        <v/>
      </c>
    </row>
    <row r="46">
      <c r="A46" s="5" t="n">
        <v>46211</v>
      </c>
      <c r="B46" s="4" t="inlineStr">
        <is>
          <t>PK-140</t>
        </is>
      </c>
      <c r="C46" s="9">
        <f>IF($B46="","",IFERROR(INDEX('الباقات'!$B$3:$B$302,MATCH($B46,'الباقات'!$A$3:$A$302,0)),""))</f>
        <v/>
      </c>
      <c r="D46" s="9">
        <f>IF($B46="","",IFERROR(INDEX('الباقات'!$D$3:$D$302,MATCH($B46,'الباقات'!$A$3:$A$302,0)),""))</f>
        <v/>
      </c>
      <c r="E46" s="4" t="inlineStr">
        <is>
          <t>د. أحمد منصور</t>
        </is>
      </c>
      <c r="F46" s="14">
        <f>IF($B46="","",COUNTIFS($B$3:$B46,$B46))</f>
        <v/>
      </c>
    </row>
    <row r="47">
      <c r="A47" s="5" t="n">
        <v>46212</v>
      </c>
      <c r="B47" s="4" t="inlineStr">
        <is>
          <t>PK-107</t>
        </is>
      </c>
      <c r="C47" s="9">
        <f>IF($B47="","",IFERROR(INDEX('الباقات'!$B$3:$B$302,MATCH($B47,'الباقات'!$A$3:$A$302,0)),""))</f>
        <v/>
      </c>
      <c r="D47" s="9">
        <f>IF($B47="","",IFERROR(INDEX('الباقات'!$D$3:$D$302,MATCH($B47,'الباقات'!$A$3:$A$302,0)),""))</f>
        <v/>
      </c>
      <c r="E47" s="4" t="inlineStr">
        <is>
          <t>د. أحمد منصور</t>
        </is>
      </c>
      <c r="F47" s="14">
        <f>IF($B47="","",COUNTIFS($B$3:$B47,$B47))</f>
        <v/>
      </c>
    </row>
    <row r="48">
      <c r="A48" s="5" t="n">
        <v>46212</v>
      </c>
      <c r="B48" s="4" t="inlineStr">
        <is>
          <t>PK-113</t>
        </is>
      </c>
      <c r="C48" s="9">
        <f>IF($B48="","",IFERROR(INDEX('الباقات'!$B$3:$B$302,MATCH($B48,'الباقات'!$A$3:$A$302,0)),""))</f>
        <v/>
      </c>
      <c r="D48" s="9">
        <f>IF($B48="","",IFERROR(INDEX('الباقات'!$D$3:$D$302,MATCH($B48,'الباقات'!$A$3:$A$302,0)),""))</f>
        <v/>
      </c>
      <c r="E48" s="4" t="inlineStr">
        <is>
          <t>د. خالد يوسف</t>
        </is>
      </c>
      <c r="F48" s="14">
        <f>IF($B48="","",COUNTIFS($B$3:$B48,$B48))</f>
        <v/>
      </c>
    </row>
    <row r="49">
      <c r="A49" s="5" t="n">
        <v>46212</v>
      </c>
      <c r="B49" s="4" t="inlineStr">
        <is>
          <t>PK-126</t>
        </is>
      </c>
      <c r="C49" s="9">
        <f>IF($B49="","",IFERROR(INDEX('الباقات'!$B$3:$B$302,MATCH($B49,'الباقات'!$A$3:$A$302,0)),""))</f>
        <v/>
      </c>
      <c r="D49" s="9">
        <f>IF($B49="","",IFERROR(INDEX('الباقات'!$D$3:$D$302,MATCH($B49,'الباقات'!$A$3:$A$302,0)),""))</f>
        <v/>
      </c>
      <c r="E49" s="4" t="inlineStr">
        <is>
          <t>د. ليلى القحطاني</t>
        </is>
      </c>
      <c r="F49" s="14">
        <f>IF($B49="","",COUNTIFS($B$3:$B49,$B49))</f>
        <v/>
      </c>
    </row>
    <row r="50">
      <c r="A50" s="5" t="n">
        <v>46212</v>
      </c>
      <c r="B50" s="4" t="inlineStr">
        <is>
          <t>PK-151</t>
        </is>
      </c>
      <c r="C50" s="9">
        <f>IF($B50="","",IFERROR(INDEX('الباقات'!$B$3:$B$302,MATCH($B50,'الباقات'!$A$3:$A$302,0)),""))</f>
        <v/>
      </c>
      <c r="D50" s="9">
        <f>IF($B50="","",IFERROR(INDEX('الباقات'!$D$3:$D$302,MATCH($B50,'الباقات'!$A$3:$A$302,0)),""))</f>
        <v/>
      </c>
      <c r="E50" s="4" t="inlineStr">
        <is>
          <t>د. خالد يوسف</t>
        </is>
      </c>
      <c r="F50" s="14">
        <f>IF($B50="","",COUNTIFS($B$3:$B50,$B50))</f>
        <v/>
      </c>
    </row>
    <row r="51">
      <c r="A51" s="5" t="n">
        <v>46214</v>
      </c>
      <c r="B51" s="4" t="inlineStr">
        <is>
          <t>PK-144</t>
        </is>
      </c>
      <c r="C51" s="9">
        <f>IF($B51="","",IFERROR(INDEX('الباقات'!$B$3:$B$302,MATCH($B51,'الباقات'!$A$3:$A$302,0)),""))</f>
        <v/>
      </c>
      <c r="D51" s="9">
        <f>IF($B51="","",IFERROR(INDEX('الباقات'!$D$3:$D$302,MATCH($B51,'الباقات'!$A$3:$A$302,0)),""))</f>
        <v/>
      </c>
      <c r="E51" s="4" t="inlineStr">
        <is>
          <t>د. ليلى القحطاني</t>
        </is>
      </c>
      <c r="F51" s="14">
        <f>IF($B51="","",COUNTIFS($B$3:$B51,$B51))</f>
        <v/>
      </c>
    </row>
    <row r="52">
      <c r="A52" s="5" t="n">
        <v>46215</v>
      </c>
      <c r="B52" s="4" t="inlineStr">
        <is>
          <t>PK-102</t>
        </is>
      </c>
      <c r="C52" s="9">
        <f>IF($B52="","",IFERROR(INDEX('الباقات'!$B$3:$B$302,MATCH($B52,'الباقات'!$A$3:$A$302,0)),""))</f>
        <v/>
      </c>
      <c r="D52" s="9">
        <f>IF($B52="","",IFERROR(INDEX('الباقات'!$D$3:$D$302,MATCH($B52,'الباقات'!$A$3:$A$302,0)),""))</f>
        <v/>
      </c>
      <c r="E52" s="4" t="inlineStr">
        <is>
          <t>د. نورة السبيعي</t>
        </is>
      </c>
      <c r="F52" s="14">
        <f>IF($B52="","",COUNTIFS($B$3:$B52,$B52))</f>
        <v/>
      </c>
    </row>
    <row r="53">
      <c r="A53" s="5" t="n">
        <v>46215</v>
      </c>
      <c r="B53" s="4" t="inlineStr">
        <is>
          <t>PK-114</t>
        </is>
      </c>
      <c r="C53" s="9">
        <f>IF($B53="","",IFERROR(INDEX('الباقات'!$B$3:$B$302,MATCH($B53,'الباقات'!$A$3:$A$302,0)),""))</f>
        <v/>
      </c>
      <c r="D53" s="9">
        <f>IF($B53="","",IFERROR(INDEX('الباقات'!$D$3:$D$302,MATCH($B53,'الباقات'!$A$3:$A$302,0)),""))</f>
        <v/>
      </c>
      <c r="E53" s="4" t="inlineStr">
        <is>
          <t>د. خالد يوسف</t>
        </is>
      </c>
      <c r="F53" s="14">
        <f>IF($B53="","",COUNTIFS($B$3:$B53,$B53))</f>
        <v/>
      </c>
    </row>
    <row r="54">
      <c r="A54" s="5" t="n">
        <v>46215</v>
      </c>
      <c r="B54" s="4" t="inlineStr">
        <is>
          <t>PK-131</t>
        </is>
      </c>
      <c r="C54" s="9">
        <f>IF($B54="","",IFERROR(INDEX('الباقات'!$B$3:$B$302,MATCH($B54,'الباقات'!$A$3:$A$302,0)),""))</f>
        <v/>
      </c>
      <c r="D54" s="9">
        <f>IF($B54="","",IFERROR(INDEX('الباقات'!$D$3:$D$302,MATCH($B54,'الباقات'!$A$3:$A$302,0)),""))</f>
        <v/>
      </c>
      <c r="E54" s="4" t="inlineStr">
        <is>
          <t>د. سارة الحربي</t>
        </is>
      </c>
      <c r="F54" s="14">
        <f>IF($B54="","",COUNTIFS($B$3:$B54,$B54))</f>
        <v/>
      </c>
    </row>
    <row r="55">
      <c r="A55" s="5" t="n">
        <v>46215</v>
      </c>
      <c r="B55" s="4" t="inlineStr">
        <is>
          <t>PK-146</t>
        </is>
      </c>
      <c r="C55" s="9">
        <f>IF($B55="","",IFERROR(INDEX('الباقات'!$B$3:$B$302,MATCH($B55,'الباقات'!$A$3:$A$302,0)),""))</f>
        <v/>
      </c>
      <c r="D55" s="9">
        <f>IF($B55="","",IFERROR(INDEX('الباقات'!$D$3:$D$302,MATCH($B55,'الباقات'!$A$3:$A$302,0)),""))</f>
        <v/>
      </c>
      <c r="E55" s="4" t="inlineStr">
        <is>
          <t>د. خالد يوسف</t>
        </is>
      </c>
      <c r="F55" s="14">
        <f>IF($B55="","",COUNTIFS($B$3:$B55,$B55))</f>
        <v/>
      </c>
    </row>
    <row r="56">
      <c r="A56" s="5" t="n">
        <v>46216</v>
      </c>
      <c r="B56" s="4" t="inlineStr">
        <is>
          <t>PK-122</t>
        </is>
      </c>
      <c r="C56" s="9">
        <f>IF($B56="","",IFERROR(INDEX('الباقات'!$B$3:$B$302,MATCH($B56,'الباقات'!$A$3:$A$302,0)),""))</f>
        <v/>
      </c>
      <c r="D56" s="9">
        <f>IF($B56="","",IFERROR(INDEX('الباقات'!$D$3:$D$302,MATCH($B56,'الباقات'!$A$3:$A$302,0)),""))</f>
        <v/>
      </c>
      <c r="E56" s="4" t="inlineStr">
        <is>
          <t>د. سارة الحربي</t>
        </is>
      </c>
      <c r="F56" s="14">
        <f>IF($B56="","",COUNTIFS($B$3:$B56,$B56))</f>
        <v/>
      </c>
    </row>
    <row r="57">
      <c r="A57" s="5" t="n">
        <v>46216</v>
      </c>
      <c r="B57" s="4" t="inlineStr">
        <is>
          <t>PK-129</t>
        </is>
      </c>
      <c r="C57" s="9">
        <f>IF($B57="","",IFERROR(INDEX('الباقات'!$B$3:$B$302,MATCH($B57,'الباقات'!$A$3:$A$302,0)),""))</f>
        <v/>
      </c>
      <c r="D57" s="9">
        <f>IF($B57="","",IFERROR(INDEX('الباقات'!$D$3:$D$302,MATCH($B57,'الباقات'!$A$3:$A$302,0)),""))</f>
        <v/>
      </c>
      <c r="E57" s="4" t="inlineStr">
        <is>
          <t>د. نورة السبيعي</t>
        </is>
      </c>
      <c r="F57" s="14">
        <f>IF($B57="","",COUNTIFS($B$3:$B57,$B57))</f>
        <v/>
      </c>
    </row>
    <row r="58">
      <c r="A58" s="5" t="n">
        <v>46216</v>
      </c>
      <c r="B58" s="4" t="inlineStr">
        <is>
          <t>PK-149</t>
        </is>
      </c>
      <c r="C58" s="9">
        <f>IF($B58="","",IFERROR(INDEX('الباقات'!$B$3:$B$302,MATCH($B58,'الباقات'!$A$3:$A$302,0)),""))</f>
        <v/>
      </c>
      <c r="D58" s="9">
        <f>IF($B58="","",IFERROR(INDEX('الباقات'!$D$3:$D$302,MATCH($B58,'الباقات'!$A$3:$A$302,0)),""))</f>
        <v/>
      </c>
      <c r="E58" s="4" t="inlineStr">
        <is>
          <t>د. أحمد منصور</t>
        </is>
      </c>
      <c r="F58" s="14">
        <f>IF($B58="","",COUNTIFS($B$3:$B58,$B58))</f>
        <v/>
      </c>
    </row>
    <row r="59">
      <c r="A59" s="5" t="n">
        <v>46216</v>
      </c>
      <c r="B59" s="4" t="inlineStr">
        <is>
          <t>PK-152</t>
        </is>
      </c>
      <c r="C59" s="9">
        <f>IF($B59="","",IFERROR(INDEX('الباقات'!$B$3:$B$302,MATCH($B59,'الباقات'!$A$3:$A$302,0)),""))</f>
        <v/>
      </c>
      <c r="D59" s="9">
        <f>IF($B59="","",IFERROR(INDEX('الباقات'!$D$3:$D$302,MATCH($B59,'الباقات'!$A$3:$A$302,0)),""))</f>
        <v/>
      </c>
      <c r="E59" s="4" t="inlineStr">
        <is>
          <t>د. محمد عادل</t>
        </is>
      </c>
      <c r="F59" s="14">
        <f>IF($B59="","",COUNTIFS($B$3:$B59,$B59))</f>
        <v/>
      </c>
    </row>
    <row r="60">
      <c r="A60" s="5" t="n">
        <v>46217</v>
      </c>
      <c r="B60" s="4" t="inlineStr">
        <is>
          <t>PK-107</t>
        </is>
      </c>
      <c r="C60" s="9">
        <f>IF($B60="","",IFERROR(INDEX('الباقات'!$B$3:$B$302,MATCH($B60,'الباقات'!$A$3:$A$302,0)),""))</f>
        <v/>
      </c>
      <c r="D60" s="9">
        <f>IF($B60="","",IFERROR(INDEX('الباقات'!$D$3:$D$302,MATCH($B60,'الباقات'!$A$3:$A$302,0)),""))</f>
        <v/>
      </c>
      <c r="E60" s="4" t="inlineStr">
        <is>
          <t>د. أحمد منصور</t>
        </is>
      </c>
      <c r="F60" s="14">
        <f>IF($B60="","",COUNTIFS($B$3:$B60,$B60))</f>
        <v/>
      </c>
    </row>
    <row r="61">
      <c r="A61" s="5" t="n">
        <v>46218</v>
      </c>
      <c r="B61" s="4" t="inlineStr">
        <is>
          <t>PK-101</t>
        </is>
      </c>
      <c r="C61" s="9">
        <f>IF($B61="","",IFERROR(INDEX('الباقات'!$B$3:$B$302,MATCH($B61,'الباقات'!$A$3:$A$302,0)),""))</f>
        <v/>
      </c>
      <c r="D61" s="9">
        <f>IF($B61="","",IFERROR(INDEX('الباقات'!$D$3:$D$302,MATCH($B61,'الباقات'!$A$3:$A$302,0)),""))</f>
        <v/>
      </c>
      <c r="E61" s="4" t="inlineStr">
        <is>
          <t>د. محمد عادل</t>
        </is>
      </c>
      <c r="F61" s="14">
        <f>IF($B61="","",COUNTIFS($B$3:$B61,$B61))</f>
        <v/>
      </c>
    </row>
    <row r="62">
      <c r="A62" s="5" t="n">
        <v>46218</v>
      </c>
      <c r="B62" s="4" t="inlineStr">
        <is>
          <t>PK-116</t>
        </is>
      </c>
      <c r="C62" s="9">
        <f>IF($B62="","",IFERROR(INDEX('الباقات'!$B$3:$B$302,MATCH($B62,'الباقات'!$A$3:$A$302,0)),""))</f>
        <v/>
      </c>
      <c r="D62" s="9">
        <f>IF($B62="","",IFERROR(INDEX('الباقات'!$D$3:$D$302,MATCH($B62,'الباقات'!$A$3:$A$302,0)),""))</f>
        <v/>
      </c>
      <c r="E62" s="4" t="inlineStr">
        <is>
          <t>د. أحمد منصور</t>
        </is>
      </c>
      <c r="F62" s="14">
        <f>IF($B62="","",COUNTIFS($B$3:$B62,$B62))</f>
        <v/>
      </c>
    </row>
    <row r="63">
      <c r="A63" s="5" t="n">
        <v>46218</v>
      </c>
      <c r="B63" s="4" t="inlineStr">
        <is>
          <t>PK-137</t>
        </is>
      </c>
      <c r="C63" s="9">
        <f>IF($B63="","",IFERROR(INDEX('الباقات'!$B$3:$B$302,MATCH($B63,'الباقات'!$A$3:$A$302,0)),""))</f>
        <v/>
      </c>
      <c r="D63" s="9">
        <f>IF($B63="","",IFERROR(INDEX('الباقات'!$D$3:$D$302,MATCH($B63,'الباقات'!$A$3:$A$302,0)),""))</f>
        <v/>
      </c>
      <c r="E63" s="4" t="inlineStr">
        <is>
          <t>د. خالد يوسف</t>
        </is>
      </c>
      <c r="F63" s="14">
        <f>IF($B63="","",COUNTIFS($B$3:$B63,$B63))</f>
        <v/>
      </c>
    </row>
    <row r="64">
      <c r="A64" s="5" t="n">
        <v>46219</v>
      </c>
      <c r="B64" s="4" t="inlineStr">
        <is>
          <t>PK-143</t>
        </is>
      </c>
      <c r="C64" s="9">
        <f>IF($B64="","",IFERROR(INDEX('الباقات'!$B$3:$B$302,MATCH($B64,'الباقات'!$A$3:$A$302,0)),""))</f>
        <v/>
      </c>
      <c r="D64" s="9">
        <f>IF($B64="","",IFERROR(INDEX('الباقات'!$D$3:$D$302,MATCH($B64,'الباقات'!$A$3:$A$302,0)),""))</f>
        <v/>
      </c>
      <c r="E64" s="4" t="inlineStr">
        <is>
          <t>د. سارة الحربي</t>
        </is>
      </c>
      <c r="F64" s="14">
        <f>IF($B64="","",COUNTIFS($B$3:$B64,$B64))</f>
        <v/>
      </c>
    </row>
    <row r="65">
      <c r="A65" s="5" t="n">
        <v>46219</v>
      </c>
      <c r="B65" s="4" t="inlineStr">
        <is>
          <t>PK-151</t>
        </is>
      </c>
      <c r="C65" s="9">
        <f>IF($B65="","",IFERROR(INDEX('الباقات'!$B$3:$B$302,MATCH($B65,'الباقات'!$A$3:$A$302,0)),""))</f>
        <v/>
      </c>
      <c r="D65" s="9">
        <f>IF($B65="","",IFERROR(INDEX('الباقات'!$D$3:$D$302,MATCH($B65,'الباقات'!$A$3:$A$302,0)),""))</f>
        <v/>
      </c>
      <c r="E65" s="4" t="inlineStr">
        <is>
          <t>د. خالد يوسف</t>
        </is>
      </c>
      <c r="F65" s="14">
        <f>IF($B65="","",COUNTIFS($B$3:$B65,$B65))</f>
        <v/>
      </c>
    </row>
    <row r="66">
      <c r="A66" s="5" t="n">
        <v>46220</v>
      </c>
      <c r="B66" s="4" t="inlineStr">
        <is>
          <t>PK-140</t>
        </is>
      </c>
      <c r="C66" s="9">
        <f>IF($B66="","",IFERROR(INDEX('الباقات'!$B$3:$B$302,MATCH($B66,'الباقات'!$A$3:$A$302,0)),""))</f>
        <v/>
      </c>
      <c r="D66" s="9">
        <f>IF($B66="","",IFERROR(INDEX('الباقات'!$D$3:$D$302,MATCH($B66,'الباقات'!$A$3:$A$302,0)),""))</f>
        <v/>
      </c>
      <c r="E66" s="4" t="inlineStr">
        <is>
          <t>د. أحمد منصور</t>
        </is>
      </c>
      <c r="F66" s="14">
        <f>IF($B66="","",COUNTIFS($B$3:$B66,$B66))</f>
        <v/>
      </c>
    </row>
    <row r="67">
      <c r="A67" s="5" t="n">
        <v>46221</v>
      </c>
      <c r="B67" s="4" t="inlineStr">
        <is>
          <t>PK-103</t>
        </is>
      </c>
      <c r="C67" s="9">
        <f>IF($B67="","",IFERROR(INDEX('الباقات'!$B$3:$B$302,MATCH($B67,'الباقات'!$A$3:$A$302,0)),""))</f>
        <v/>
      </c>
      <c r="D67" s="9">
        <f>IF($B67="","",IFERROR(INDEX('الباقات'!$D$3:$D$302,MATCH($B67,'الباقات'!$A$3:$A$302,0)),""))</f>
        <v/>
      </c>
      <c r="E67" s="4" t="inlineStr">
        <is>
          <t>د. سارة الحربي</t>
        </is>
      </c>
      <c r="F67" s="14">
        <f>IF($B67="","",COUNTIFS($B$3:$B67,$B67))</f>
        <v/>
      </c>
    </row>
    <row r="68">
      <c r="A68" s="5" t="n">
        <v>46221</v>
      </c>
      <c r="B68" s="4" t="inlineStr">
        <is>
          <t>PK-108</t>
        </is>
      </c>
      <c r="C68" s="9">
        <f>IF($B68="","",IFERROR(INDEX('الباقات'!$B$3:$B$302,MATCH($B68,'الباقات'!$A$3:$A$302,0)),""))</f>
        <v/>
      </c>
      <c r="D68" s="9">
        <f>IF($B68="","",IFERROR(INDEX('الباقات'!$D$3:$D$302,MATCH($B68,'الباقات'!$A$3:$A$302,0)),""))</f>
        <v/>
      </c>
      <c r="E68" s="4" t="inlineStr">
        <is>
          <t>د. محمد عادل</t>
        </is>
      </c>
      <c r="F68" s="14">
        <f>IF($B68="","",COUNTIFS($B$3:$B68,$B68))</f>
        <v/>
      </c>
    </row>
    <row r="69">
      <c r="A69" s="5" t="n">
        <v>46221</v>
      </c>
      <c r="B69" s="4" t="inlineStr">
        <is>
          <t>PK-113</t>
        </is>
      </c>
      <c r="C69" s="9">
        <f>IF($B69="","",IFERROR(INDEX('الباقات'!$B$3:$B$302,MATCH($B69,'الباقات'!$A$3:$A$302,0)),""))</f>
        <v/>
      </c>
      <c r="D69" s="9">
        <f>IF($B69="","",IFERROR(INDEX('الباقات'!$D$3:$D$302,MATCH($B69,'الباقات'!$A$3:$A$302,0)),""))</f>
        <v/>
      </c>
      <c r="E69" s="4" t="inlineStr">
        <is>
          <t>د. خالد يوسف</t>
        </is>
      </c>
      <c r="F69" s="14">
        <f>IF($B69="","",COUNTIFS($B$3:$B69,$B69))</f>
        <v/>
      </c>
    </row>
    <row r="70">
      <c r="A70" s="5" t="n">
        <v>46221</v>
      </c>
      <c r="B70" s="4" t="inlineStr">
        <is>
          <t>PK-123</t>
        </is>
      </c>
      <c r="C70" s="9">
        <f>IF($B70="","",IFERROR(INDEX('الباقات'!$B$3:$B$302,MATCH($B70,'الباقات'!$A$3:$A$302,0)),""))</f>
        <v/>
      </c>
      <c r="D70" s="9">
        <f>IF($B70="","",IFERROR(INDEX('الباقات'!$D$3:$D$302,MATCH($B70,'الباقات'!$A$3:$A$302,0)),""))</f>
        <v/>
      </c>
      <c r="E70" s="4" t="inlineStr">
        <is>
          <t>د. سارة الحربي</t>
        </is>
      </c>
      <c r="F70" s="14">
        <f>IF($B70="","",COUNTIFS($B$3:$B70,$B70))</f>
        <v/>
      </c>
    </row>
    <row r="71">
      <c r="A71" s="5" t="n">
        <v>46222</v>
      </c>
      <c r="B71" s="4" t="inlineStr">
        <is>
          <t>PK-106</t>
        </is>
      </c>
      <c r="C71" s="9">
        <f>IF($B71="","",IFERROR(INDEX('الباقات'!$B$3:$B$302,MATCH($B71,'الباقات'!$A$3:$A$302,0)),""))</f>
        <v/>
      </c>
      <c r="D71" s="9">
        <f>IF($B71="","",IFERROR(INDEX('الباقات'!$D$3:$D$302,MATCH($B71,'الباقات'!$A$3:$A$302,0)),""))</f>
        <v/>
      </c>
      <c r="E71" s="4" t="inlineStr">
        <is>
          <t>د. محمد عادل</t>
        </is>
      </c>
      <c r="F71" s="14">
        <f>IF($B71="","",COUNTIFS($B$3:$B71,$B71))</f>
        <v/>
      </c>
    </row>
    <row r="72">
      <c r="A72" s="5" t="n">
        <v>46222</v>
      </c>
      <c r="B72" s="4" t="inlineStr">
        <is>
          <t>PK-107</t>
        </is>
      </c>
      <c r="C72" s="9">
        <f>IF($B72="","",IFERROR(INDEX('الباقات'!$B$3:$B$302,MATCH($B72,'الباقات'!$A$3:$A$302,0)),""))</f>
        <v/>
      </c>
      <c r="D72" s="9">
        <f>IF($B72="","",IFERROR(INDEX('الباقات'!$D$3:$D$302,MATCH($B72,'الباقات'!$A$3:$A$302,0)),""))</f>
        <v/>
      </c>
      <c r="E72" s="4" t="inlineStr">
        <is>
          <t>د. أحمد منصور</t>
        </is>
      </c>
      <c r="F72" s="14">
        <f>IF($B72="","",COUNTIFS($B$3:$B72,$B72))</f>
        <v/>
      </c>
    </row>
    <row r="73">
      <c r="A73" s="5" t="n">
        <v>46222</v>
      </c>
      <c r="B73" s="4" t="inlineStr">
        <is>
          <t>PK-147</t>
        </is>
      </c>
      <c r="C73" s="9">
        <f>IF($B73="","",IFERROR(INDEX('الباقات'!$B$3:$B$302,MATCH($B73,'الباقات'!$A$3:$A$302,0)),""))</f>
        <v/>
      </c>
      <c r="D73" s="9">
        <f>IF($B73="","",IFERROR(INDEX('الباقات'!$D$3:$D$302,MATCH($B73,'الباقات'!$A$3:$A$302,0)),""))</f>
        <v/>
      </c>
      <c r="E73" s="4" t="inlineStr">
        <is>
          <t>د. خالد يوسف</t>
        </is>
      </c>
      <c r="F73" s="14">
        <f>IF($B73="","",COUNTIFS($B$3:$B73,$B73))</f>
        <v/>
      </c>
    </row>
    <row r="74">
      <c r="A74" s="5" t="n">
        <v>46222</v>
      </c>
      <c r="B74" s="4" t="inlineStr">
        <is>
          <t>PK-155</t>
        </is>
      </c>
      <c r="C74" s="9">
        <f>IF($B74="","",IFERROR(INDEX('الباقات'!$B$3:$B$302,MATCH($B74,'الباقات'!$A$3:$A$302,0)),""))</f>
        <v/>
      </c>
      <c r="D74" s="9">
        <f>IF($B74="","",IFERROR(INDEX('الباقات'!$D$3:$D$302,MATCH($B74,'الباقات'!$A$3:$A$302,0)),""))</f>
        <v/>
      </c>
      <c r="E74" s="4" t="inlineStr">
        <is>
          <t>د. ليلى القحطاني</t>
        </is>
      </c>
      <c r="F74" s="14">
        <f>IF($B74="","",COUNTIFS($B$3:$B74,$B74))</f>
        <v/>
      </c>
    </row>
    <row r="75">
      <c r="A75" s="5" t="n">
        <v>46223</v>
      </c>
      <c r="B75" s="4" t="inlineStr">
        <is>
          <t>PK-114</t>
        </is>
      </c>
      <c r="C75" s="9">
        <f>IF($B75="","",IFERROR(INDEX('الباقات'!$B$3:$B$302,MATCH($B75,'الباقات'!$A$3:$A$302,0)),""))</f>
        <v/>
      </c>
      <c r="D75" s="9">
        <f>IF($B75="","",IFERROR(INDEX('الباقات'!$D$3:$D$302,MATCH($B75,'الباقات'!$A$3:$A$302,0)),""))</f>
        <v/>
      </c>
      <c r="E75" s="4" t="inlineStr">
        <is>
          <t>د. خالد يوسف</t>
        </is>
      </c>
      <c r="F75" s="14">
        <f>IF($B75="","",COUNTIFS($B$3:$B75,$B75))</f>
        <v/>
      </c>
    </row>
    <row r="76">
      <c r="A76" s="5" t="n">
        <v>46224</v>
      </c>
      <c r="B76" s="4" t="inlineStr">
        <is>
          <t>PK-126</t>
        </is>
      </c>
      <c r="C76" s="9">
        <f>IF($B76="","",IFERROR(INDEX('الباقات'!$B$3:$B$302,MATCH($B76,'الباقات'!$A$3:$A$302,0)),""))</f>
        <v/>
      </c>
      <c r="D76" s="9">
        <f>IF($B76="","",IFERROR(INDEX('الباقات'!$D$3:$D$302,MATCH($B76,'الباقات'!$A$3:$A$302,0)),""))</f>
        <v/>
      </c>
      <c r="E76" s="4" t="inlineStr">
        <is>
          <t>د. ليلى القحطاني</t>
        </is>
      </c>
      <c r="F76" s="14">
        <f>IF($B76="","",COUNTIFS($B$3:$B76,$B76))</f>
        <v/>
      </c>
    </row>
    <row r="77">
      <c r="A77" s="5" t="n">
        <v>46224</v>
      </c>
      <c r="B77" s="4" t="inlineStr">
        <is>
          <t>PK-136</t>
        </is>
      </c>
      <c r="C77" s="9">
        <f>IF($B77="","",IFERROR(INDEX('الباقات'!$B$3:$B$302,MATCH($B77,'الباقات'!$A$3:$A$302,0)),""))</f>
        <v/>
      </c>
      <c r="D77" s="9">
        <f>IF($B77="","",IFERROR(INDEX('الباقات'!$D$3:$D$302,MATCH($B77,'الباقات'!$A$3:$A$302,0)),""))</f>
        <v/>
      </c>
      <c r="E77" s="4" t="inlineStr">
        <is>
          <t>د. نورة السبيعي</t>
        </is>
      </c>
      <c r="F77" s="14">
        <f>IF($B77="","",COUNTIFS($B$3:$B77,$B77))</f>
        <v/>
      </c>
    </row>
    <row r="78">
      <c r="A78" s="5" t="n">
        <v>46224</v>
      </c>
      <c r="B78" s="4" t="inlineStr">
        <is>
          <t>PK-137</t>
        </is>
      </c>
      <c r="C78" s="9">
        <f>IF($B78="","",IFERROR(INDEX('الباقات'!$B$3:$B$302,MATCH($B78,'الباقات'!$A$3:$A$302,0)),""))</f>
        <v/>
      </c>
      <c r="D78" s="9">
        <f>IF($B78="","",IFERROR(INDEX('الباقات'!$D$3:$D$302,MATCH($B78,'الباقات'!$A$3:$A$302,0)),""))</f>
        <v/>
      </c>
      <c r="E78" s="4" t="inlineStr">
        <is>
          <t>د. خالد يوسف</t>
        </is>
      </c>
      <c r="F78" s="14">
        <f>IF($B78="","",COUNTIFS($B$3:$B78,$B78))</f>
        <v/>
      </c>
    </row>
    <row r="79">
      <c r="A79" s="5" t="n">
        <v>46224</v>
      </c>
      <c r="B79" s="4" t="inlineStr">
        <is>
          <t>PK-145</t>
        </is>
      </c>
      <c r="C79" s="9">
        <f>IF($B79="","",IFERROR(INDEX('الباقات'!$B$3:$B$302,MATCH($B79,'الباقات'!$A$3:$A$302,0)),""))</f>
        <v/>
      </c>
      <c r="D79" s="9">
        <f>IF($B79="","",IFERROR(INDEX('الباقات'!$D$3:$D$302,MATCH($B79,'الباقات'!$A$3:$A$302,0)),""))</f>
        <v/>
      </c>
      <c r="E79" s="4" t="inlineStr">
        <is>
          <t>د. أحمد منصور</t>
        </is>
      </c>
      <c r="F79" s="14">
        <f>IF($B79="","",COUNTIFS($B$3:$B79,$B79))</f>
        <v/>
      </c>
    </row>
    <row r="80">
      <c r="A80" s="5" t="n">
        <v>46224</v>
      </c>
      <c r="B80" s="4" t="inlineStr">
        <is>
          <t>PK-149</t>
        </is>
      </c>
      <c r="C80" s="9">
        <f>IF($B80="","",IFERROR(INDEX('الباقات'!$B$3:$B$302,MATCH($B80,'الباقات'!$A$3:$A$302,0)),""))</f>
        <v/>
      </c>
      <c r="D80" s="9">
        <f>IF($B80="","",IFERROR(INDEX('الباقات'!$D$3:$D$302,MATCH($B80,'الباقات'!$A$3:$A$302,0)),""))</f>
        <v/>
      </c>
      <c r="E80" s="4" t="inlineStr">
        <is>
          <t>د. أحمد منصور</t>
        </is>
      </c>
      <c r="F80" s="14">
        <f>IF($B80="","",COUNTIFS($B$3:$B80,$B80))</f>
        <v/>
      </c>
    </row>
    <row r="81">
      <c r="A81" s="5" t="n">
        <v>46225</v>
      </c>
      <c r="B81" s="4" t="inlineStr">
        <is>
          <t>PK-140</t>
        </is>
      </c>
      <c r="C81" s="9">
        <f>IF($B81="","",IFERROR(INDEX('الباقات'!$B$3:$B$302,MATCH($B81,'الباقات'!$A$3:$A$302,0)),""))</f>
        <v/>
      </c>
      <c r="D81" s="9">
        <f>IF($B81="","",IFERROR(INDEX('الباقات'!$D$3:$D$302,MATCH($B81,'الباقات'!$A$3:$A$302,0)),""))</f>
        <v/>
      </c>
      <c r="E81" s="4" t="inlineStr">
        <is>
          <t>د. أحمد منصور</t>
        </is>
      </c>
      <c r="F81" s="14">
        <f>IF($B81="","",COUNTIFS($B$3:$B81,$B81))</f>
        <v/>
      </c>
    </row>
    <row r="82">
      <c r="A82" s="5" t="n">
        <v>46225</v>
      </c>
      <c r="B82" s="4" t="inlineStr">
        <is>
          <t>PK-146</t>
        </is>
      </c>
      <c r="C82" s="9">
        <f>IF($B82="","",IFERROR(INDEX('الباقات'!$B$3:$B$302,MATCH($B82,'الباقات'!$A$3:$A$302,0)),""))</f>
        <v/>
      </c>
      <c r="D82" s="9">
        <f>IF($B82="","",IFERROR(INDEX('الباقات'!$D$3:$D$302,MATCH($B82,'الباقات'!$A$3:$A$302,0)),""))</f>
        <v/>
      </c>
      <c r="E82" s="4" t="inlineStr">
        <is>
          <t>د. خالد يوسف</t>
        </is>
      </c>
      <c r="F82" s="14">
        <f>IF($B82="","",COUNTIFS($B$3:$B82,$B82))</f>
        <v/>
      </c>
    </row>
    <row r="83">
      <c r="A83" s="5" t="n">
        <v>46225</v>
      </c>
      <c r="B83" s="4" t="inlineStr">
        <is>
          <t>PK-153</t>
        </is>
      </c>
      <c r="C83" s="9">
        <f>IF($B83="","",IFERROR(INDEX('الباقات'!$B$3:$B$302,MATCH($B83,'الباقات'!$A$3:$A$302,0)),""))</f>
        <v/>
      </c>
      <c r="D83" s="9">
        <f>IF($B83="","",IFERROR(INDEX('الباقات'!$D$3:$D$302,MATCH($B83,'الباقات'!$A$3:$A$302,0)),""))</f>
        <v/>
      </c>
      <c r="E83" s="4" t="inlineStr">
        <is>
          <t>د. ليلى القحطاني</t>
        </is>
      </c>
      <c r="F83" s="14">
        <f>IF($B83="","",COUNTIFS($B$3:$B83,$B83))</f>
        <v/>
      </c>
    </row>
    <row r="84">
      <c r="A84" s="5" t="n">
        <v>46226</v>
      </c>
      <c r="B84" s="4" t="inlineStr">
        <is>
          <t>PK-116</t>
        </is>
      </c>
      <c r="C84" s="9">
        <f>IF($B84="","",IFERROR(INDEX('الباقات'!$B$3:$B$302,MATCH($B84,'الباقات'!$A$3:$A$302,0)),""))</f>
        <v/>
      </c>
      <c r="D84" s="9">
        <f>IF($B84="","",IFERROR(INDEX('الباقات'!$D$3:$D$302,MATCH($B84,'الباقات'!$A$3:$A$302,0)),""))</f>
        <v/>
      </c>
      <c r="E84" s="4" t="inlineStr">
        <is>
          <t>د. أحمد منصور</t>
        </is>
      </c>
      <c r="F84" s="14">
        <f>IF($B84="","",COUNTIFS($B$3:$B84,$B84))</f>
        <v/>
      </c>
    </row>
    <row r="85">
      <c r="A85" s="5" t="n">
        <v>46227</v>
      </c>
      <c r="B85" s="4" t="inlineStr">
        <is>
          <t>PK-107</t>
        </is>
      </c>
      <c r="C85" s="9">
        <f>IF($B85="","",IFERROR(INDEX('الباقات'!$B$3:$B$302,MATCH($B85,'الباقات'!$A$3:$A$302,0)),""))</f>
        <v/>
      </c>
      <c r="D85" s="9">
        <f>IF($B85="","",IFERROR(INDEX('الباقات'!$D$3:$D$302,MATCH($B85,'الباقات'!$A$3:$A$302,0)),""))</f>
        <v/>
      </c>
      <c r="E85" s="4" t="inlineStr">
        <is>
          <t>د. أحمد منصور</t>
        </is>
      </c>
      <c r="F85" s="14">
        <f>IF($B85="","",COUNTIFS($B$3:$B85,$B85))</f>
        <v/>
      </c>
    </row>
    <row r="86">
      <c r="A86" s="5" t="n">
        <v>46228</v>
      </c>
      <c r="B86" s="4" t="inlineStr">
        <is>
          <t>PK-105</t>
        </is>
      </c>
      <c r="C86" s="9">
        <f>IF($B86="","",IFERROR(INDEX('الباقات'!$B$3:$B$302,MATCH($B86,'الباقات'!$A$3:$A$302,0)),""))</f>
        <v/>
      </c>
      <c r="D86" s="9">
        <f>IF($B86="","",IFERROR(INDEX('الباقات'!$D$3:$D$302,MATCH($B86,'الباقات'!$A$3:$A$302,0)),""))</f>
        <v/>
      </c>
      <c r="E86" s="4" t="inlineStr">
        <is>
          <t>د. نورة السبيعي</t>
        </is>
      </c>
      <c r="F86" s="14">
        <f>IF($B86="","",COUNTIFS($B$3:$B86,$B86))</f>
        <v/>
      </c>
    </row>
    <row r="87">
      <c r="A87" s="5" t="n">
        <v>46228</v>
      </c>
      <c r="B87" s="4" t="inlineStr">
        <is>
          <t>PK-156</t>
        </is>
      </c>
      <c r="C87" s="9">
        <f>IF($B87="","",IFERROR(INDEX('الباقات'!$B$3:$B$302,MATCH($B87,'الباقات'!$A$3:$A$302,0)),""))</f>
        <v/>
      </c>
      <c r="D87" s="9">
        <f>IF($B87="","",IFERROR(INDEX('الباقات'!$D$3:$D$302,MATCH($B87,'الباقات'!$A$3:$A$302,0)),""))</f>
        <v/>
      </c>
      <c r="E87" s="4" t="inlineStr">
        <is>
          <t>د. أحمد منصور</t>
        </is>
      </c>
      <c r="F87" s="14">
        <f>IF($B87="","",COUNTIFS($B$3:$B87,$B87))</f>
        <v/>
      </c>
    </row>
    <row r="88">
      <c r="A88" s="5" t="n">
        <v>46229</v>
      </c>
      <c r="B88" s="4" t="inlineStr">
        <is>
          <t>PK-109</t>
        </is>
      </c>
      <c r="C88" s="9">
        <f>IF($B88="","",IFERROR(INDEX('الباقات'!$B$3:$B$302,MATCH($B88,'الباقات'!$A$3:$A$302,0)),""))</f>
        <v/>
      </c>
      <c r="D88" s="9">
        <f>IF($B88="","",IFERROR(INDEX('الباقات'!$D$3:$D$302,MATCH($B88,'الباقات'!$A$3:$A$302,0)),""))</f>
        <v/>
      </c>
      <c r="E88" s="4" t="inlineStr">
        <is>
          <t>د. سارة الحربي</t>
        </is>
      </c>
      <c r="F88" s="14">
        <f>IF($B88="","",COUNTIFS($B$3:$B88,$B88))</f>
        <v/>
      </c>
    </row>
    <row r="89">
      <c r="A89" s="5" t="n">
        <v>46229</v>
      </c>
      <c r="B89" s="4" t="inlineStr">
        <is>
          <t>PK-114</t>
        </is>
      </c>
      <c r="C89" s="9">
        <f>IF($B89="","",IFERROR(INDEX('الباقات'!$B$3:$B$302,MATCH($B89,'الباقات'!$A$3:$A$302,0)),""))</f>
        <v/>
      </c>
      <c r="D89" s="9">
        <f>IF($B89="","",IFERROR(INDEX('الباقات'!$D$3:$D$302,MATCH($B89,'الباقات'!$A$3:$A$302,0)),""))</f>
        <v/>
      </c>
      <c r="E89" s="4" t="inlineStr">
        <is>
          <t>د. خالد يوسف</t>
        </is>
      </c>
      <c r="F89" s="14">
        <f>IF($B89="","",COUNTIFS($B$3:$B89,$B89))</f>
        <v/>
      </c>
    </row>
    <row r="90">
      <c r="A90" s="5" t="n">
        <v>46229</v>
      </c>
      <c r="B90" s="4" t="inlineStr">
        <is>
          <t>PK-151</t>
        </is>
      </c>
      <c r="C90" s="9">
        <f>IF($B90="","",IFERROR(INDEX('الباقات'!$B$3:$B$302,MATCH($B90,'الباقات'!$A$3:$A$302,0)),""))</f>
        <v/>
      </c>
      <c r="D90" s="9">
        <f>IF($B90="","",IFERROR(INDEX('الباقات'!$D$3:$D$302,MATCH($B90,'الباقات'!$A$3:$A$302,0)),""))</f>
        <v/>
      </c>
      <c r="E90" s="4" t="inlineStr">
        <is>
          <t>د. خالد يوسف</t>
        </is>
      </c>
      <c r="F90" s="14">
        <f>IF($B90="","",COUNTIFS($B$3:$B90,$B90))</f>
        <v/>
      </c>
    </row>
    <row r="91">
      <c r="A91" s="5" t="n">
        <v>46229</v>
      </c>
      <c r="B91" s="4" t="inlineStr">
        <is>
          <t>PK-152</t>
        </is>
      </c>
      <c r="C91" s="9">
        <f>IF($B91="","",IFERROR(INDEX('الباقات'!$B$3:$B$302,MATCH($B91,'الباقات'!$A$3:$A$302,0)),""))</f>
        <v/>
      </c>
      <c r="D91" s="9">
        <f>IF($B91="","",IFERROR(INDEX('الباقات'!$D$3:$D$302,MATCH($B91,'الباقات'!$A$3:$A$302,0)),""))</f>
        <v/>
      </c>
      <c r="E91" s="4" t="inlineStr">
        <is>
          <t>د. محمد عادل</t>
        </is>
      </c>
      <c r="F91" s="14">
        <f>IF($B91="","",COUNTIFS($B$3:$B91,$B91))</f>
        <v/>
      </c>
    </row>
    <row r="92">
      <c r="A92" s="5" t="n">
        <v>46230</v>
      </c>
      <c r="B92" s="4" t="inlineStr">
        <is>
          <t>PK-113</t>
        </is>
      </c>
      <c r="C92" s="9">
        <f>IF($B92="","",IFERROR(INDEX('الباقات'!$B$3:$B$302,MATCH($B92,'الباقات'!$A$3:$A$302,0)),""))</f>
        <v/>
      </c>
      <c r="D92" s="9">
        <f>IF($B92="","",IFERROR(INDEX('الباقات'!$D$3:$D$302,MATCH($B92,'الباقات'!$A$3:$A$302,0)),""))</f>
        <v/>
      </c>
      <c r="E92" s="4" t="inlineStr">
        <is>
          <t>د. خالد يوسف</t>
        </is>
      </c>
      <c r="F92" s="14">
        <f>IF($B92="","",COUNTIFS($B$3:$B92,$B92))</f>
        <v/>
      </c>
    </row>
    <row r="93">
      <c r="A93" s="5" t="n">
        <v>46230</v>
      </c>
      <c r="B93" s="4" t="inlineStr">
        <is>
          <t>PK-130</t>
        </is>
      </c>
      <c r="C93" s="9">
        <f>IF($B93="","",IFERROR(INDEX('الباقات'!$B$3:$B$302,MATCH($B93,'الباقات'!$A$3:$A$302,0)),""))</f>
        <v/>
      </c>
      <c r="D93" s="9">
        <f>IF($B93="","",IFERROR(INDEX('الباقات'!$D$3:$D$302,MATCH($B93,'الباقات'!$A$3:$A$302,0)),""))</f>
        <v/>
      </c>
      <c r="E93" s="4" t="inlineStr">
        <is>
          <t>د. ليلى القحطاني</t>
        </is>
      </c>
      <c r="F93" s="14">
        <f>IF($B93="","",COUNTIFS($B$3:$B93,$B93))</f>
        <v/>
      </c>
    </row>
    <row r="94">
      <c r="A94" s="5" t="n">
        <v>46230</v>
      </c>
      <c r="B94" s="4" t="inlineStr">
        <is>
          <t>PK-144</t>
        </is>
      </c>
      <c r="C94" s="9">
        <f>IF($B94="","",IFERROR(INDEX('الباقات'!$B$3:$B$302,MATCH($B94,'الباقات'!$A$3:$A$302,0)),""))</f>
        <v/>
      </c>
      <c r="D94" s="9">
        <f>IF($B94="","",IFERROR(INDEX('الباقات'!$D$3:$D$302,MATCH($B94,'الباقات'!$A$3:$A$302,0)),""))</f>
        <v/>
      </c>
      <c r="E94" s="4" t="inlineStr">
        <is>
          <t>د. ليلى القحطاني</t>
        </is>
      </c>
      <c r="F94" s="14">
        <f>IF($B94="","",COUNTIFS($B$3:$B94,$B94))</f>
        <v/>
      </c>
    </row>
    <row r="95">
      <c r="A95" s="5" t="n">
        <v>46231</v>
      </c>
      <c r="B95" s="4" t="inlineStr">
        <is>
          <t>PK-101</t>
        </is>
      </c>
      <c r="C95" s="9">
        <f>IF($B95="","",IFERROR(INDEX('الباقات'!$B$3:$B$302,MATCH($B95,'الباقات'!$A$3:$A$302,0)),""))</f>
        <v/>
      </c>
      <c r="D95" s="9">
        <f>IF($B95="","",IFERROR(INDEX('الباقات'!$D$3:$D$302,MATCH($B95,'الباقات'!$A$3:$A$302,0)),""))</f>
        <v/>
      </c>
      <c r="E95" s="4" t="inlineStr">
        <is>
          <t>د. محمد عادل</t>
        </is>
      </c>
      <c r="F95" s="14">
        <f>IF($B95="","",COUNTIFS($B$3:$B95,$B95))</f>
        <v/>
      </c>
    </row>
    <row r="96">
      <c r="A96" s="5" t="n">
        <v>46231</v>
      </c>
      <c r="B96" s="4" t="inlineStr">
        <is>
          <t>PK-122</t>
        </is>
      </c>
      <c r="C96" s="9">
        <f>IF($B96="","",IFERROR(INDEX('الباقات'!$B$3:$B$302,MATCH($B96,'الباقات'!$A$3:$A$302,0)),""))</f>
        <v/>
      </c>
      <c r="D96" s="9">
        <f>IF($B96="","",IFERROR(INDEX('الباقات'!$D$3:$D$302,MATCH($B96,'الباقات'!$A$3:$A$302,0)),""))</f>
        <v/>
      </c>
      <c r="E96" s="4" t="inlineStr">
        <is>
          <t>د. سارة الحربي</t>
        </is>
      </c>
      <c r="F96" s="14">
        <f>IF($B96="","",COUNTIFS($B$3:$B96,$B96))</f>
        <v/>
      </c>
    </row>
    <row r="97">
      <c r="A97" s="5" t="n">
        <v>46231</v>
      </c>
      <c r="B97" s="4" t="inlineStr">
        <is>
          <t>PK-137</t>
        </is>
      </c>
      <c r="C97" s="9">
        <f>IF($B97="","",IFERROR(INDEX('الباقات'!$B$3:$B$302,MATCH($B97,'الباقات'!$A$3:$A$302,0)),""))</f>
        <v/>
      </c>
      <c r="D97" s="9">
        <f>IF($B97="","",IFERROR(INDEX('الباقات'!$D$3:$D$302,MATCH($B97,'الباقات'!$A$3:$A$302,0)),""))</f>
        <v/>
      </c>
      <c r="E97" s="4" t="inlineStr">
        <is>
          <t>د. خالد يوسف</t>
        </is>
      </c>
      <c r="F97" s="14">
        <f>IF($B97="","",COUNTIFS($B$3:$B97,$B97))</f>
        <v/>
      </c>
    </row>
    <row r="98">
      <c r="A98" s="5" t="n">
        <v>46231</v>
      </c>
      <c r="B98" s="4" t="inlineStr">
        <is>
          <t>PK-147</t>
        </is>
      </c>
      <c r="C98" s="9">
        <f>IF($B98="","",IFERROR(INDEX('الباقات'!$B$3:$B$302,MATCH($B98,'الباقات'!$A$3:$A$302,0)),""))</f>
        <v/>
      </c>
      <c r="D98" s="9">
        <f>IF($B98="","",IFERROR(INDEX('الباقات'!$D$3:$D$302,MATCH($B98,'الباقات'!$A$3:$A$302,0)),""))</f>
        <v/>
      </c>
      <c r="E98" s="4" t="inlineStr">
        <is>
          <t>د. خالد يوسف</t>
        </is>
      </c>
      <c r="F98" s="14">
        <f>IF($B98="","",COUNTIFS($B$3:$B98,$B98))</f>
        <v/>
      </c>
    </row>
    <row r="99">
      <c r="A99" s="5" t="n">
        <v>46231</v>
      </c>
      <c r="B99" s="4" t="inlineStr">
        <is>
          <t>PK-149</t>
        </is>
      </c>
      <c r="C99" s="9">
        <f>IF($B99="","",IFERROR(INDEX('الباقات'!$B$3:$B$302,MATCH($B99,'الباقات'!$A$3:$A$302,0)),""))</f>
        <v/>
      </c>
      <c r="D99" s="9">
        <f>IF($B99="","",IFERROR(INDEX('الباقات'!$D$3:$D$302,MATCH($B99,'الباقات'!$A$3:$A$302,0)),""))</f>
        <v/>
      </c>
      <c r="E99" s="4" t="inlineStr">
        <is>
          <t>د. أحمد منصور</t>
        </is>
      </c>
      <c r="F99" s="14">
        <f>IF($B99="","",COUNTIFS($B$3:$B99,$B99))</f>
        <v/>
      </c>
    </row>
    <row r="100">
      <c r="A100" s="5" t="n">
        <v>46232</v>
      </c>
      <c r="B100" s="4" t="inlineStr">
        <is>
          <t>PK-140</t>
        </is>
      </c>
      <c r="C100" s="9">
        <f>IF($B100="","",IFERROR(INDEX('الباقات'!$B$3:$B$302,MATCH($B100,'الباقات'!$A$3:$A$302,0)),""))</f>
        <v/>
      </c>
      <c r="D100" s="9">
        <f>IF($B100="","",IFERROR(INDEX('الباقات'!$D$3:$D$302,MATCH($B100,'الباقات'!$A$3:$A$302,0)),""))</f>
        <v/>
      </c>
      <c r="E100" s="4" t="inlineStr">
        <is>
          <t>د. أحمد منصور</t>
        </is>
      </c>
      <c r="F100" s="14">
        <f>IF($B100="","",COUNTIFS($B$3:$B100,$B100))</f>
        <v/>
      </c>
    </row>
    <row r="101">
      <c r="A101" s="5" t="n">
        <v>46232</v>
      </c>
      <c r="B101" s="4" t="inlineStr">
        <is>
          <t>PK-143</t>
        </is>
      </c>
      <c r="C101" s="9">
        <f>IF($B101="","",IFERROR(INDEX('الباقات'!$B$3:$B$302,MATCH($B101,'الباقات'!$A$3:$A$302,0)),""))</f>
        <v/>
      </c>
      <c r="D101" s="9">
        <f>IF($B101="","",IFERROR(INDEX('الباقات'!$D$3:$D$302,MATCH($B101,'الباقات'!$A$3:$A$302,0)),""))</f>
        <v/>
      </c>
      <c r="E101" s="4" t="inlineStr">
        <is>
          <t>د. سارة الحربي</t>
        </is>
      </c>
      <c r="F101" s="14">
        <f>IF($B101="","",COUNTIFS($B$3:$B101,$B101))</f>
        <v/>
      </c>
    </row>
    <row r="102">
      <c r="A102" s="5" t="n">
        <v>46232</v>
      </c>
      <c r="B102" s="4" t="inlineStr">
        <is>
          <t>PK-146</t>
        </is>
      </c>
      <c r="C102" s="9">
        <f>IF($B102="","",IFERROR(INDEX('الباقات'!$B$3:$B$302,MATCH($B102,'الباقات'!$A$3:$A$302,0)),""))</f>
        <v/>
      </c>
      <c r="D102" s="9">
        <f>IF($B102="","",IFERROR(INDEX('الباقات'!$D$3:$D$302,MATCH($B102,'الباقات'!$A$3:$A$302,0)),""))</f>
        <v/>
      </c>
      <c r="E102" s="4" t="inlineStr">
        <is>
          <t>د. خالد يوسف</t>
        </is>
      </c>
      <c r="F102" s="14">
        <f>IF($B102="","",COUNTIFS($B$3:$B102,$B102))</f>
        <v/>
      </c>
    </row>
    <row r="103">
      <c r="A103" s="5" t="n">
        <v>46232</v>
      </c>
      <c r="B103" s="4" t="inlineStr">
        <is>
          <t>PK-159</t>
        </is>
      </c>
      <c r="C103" s="9">
        <f>IF($B103="","",IFERROR(INDEX('الباقات'!$B$3:$B$302,MATCH($B103,'الباقات'!$A$3:$A$302,0)),""))</f>
        <v/>
      </c>
      <c r="D103" s="9">
        <f>IF($B103="","",IFERROR(INDEX('الباقات'!$D$3:$D$302,MATCH($B103,'الباقات'!$A$3:$A$302,0)),""))</f>
        <v/>
      </c>
      <c r="E103" s="4" t="inlineStr">
        <is>
          <t>د. ليلى القحطاني</t>
        </is>
      </c>
      <c r="F103" s="14">
        <f>IF($B103="","",COUNTIFS($B$3:$B103,$B103))</f>
        <v/>
      </c>
    </row>
    <row r="104">
      <c r="A104" s="5" t="n">
        <v>46233</v>
      </c>
      <c r="B104" s="4" t="inlineStr">
        <is>
          <t>PK-108</t>
        </is>
      </c>
      <c r="C104" s="9">
        <f>IF($B104="","",IFERROR(INDEX('الباقات'!$B$3:$B$302,MATCH($B104,'الباقات'!$A$3:$A$302,0)),""))</f>
        <v/>
      </c>
      <c r="D104" s="9">
        <f>IF($B104="","",IFERROR(INDEX('الباقات'!$D$3:$D$302,MATCH($B104,'الباقات'!$A$3:$A$302,0)),""))</f>
        <v/>
      </c>
      <c r="E104" s="4" t="inlineStr">
        <is>
          <t>د. محمد عادل</t>
        </is>
      </c>
      <c r="F104" s="14">
        <f>IF($B104="","",COUNTIFS($B$3:$B104,$B104))</f>
        <v/>
      </c>
    </row>
    <row r="105">
      <c r="A105" s="5" t="n">
        <v>46233</v>
      </c>
      <c r="B105" s="4" t="inlineStr">
        <is>
          <t>PK-145</t>
        </is>
      </c>
      <c r="C105" s="9">
        <f>IF($B105="","",IFERROR(INDEX('الباقات'!$B$3:$B$302,MATCH($B105,'الباقات'!$A$3:$A$302,0)),""))</f>
        <v/>
      </c>
      <c r="D105" s="9">
        <f>IF($B105="","",IFERROR(INDEX('الباقات'!$D$3:$D$302,MATCH($B105,'الباقات'!$A$3:$A$302,0)),""))</f>
        <v/>
      </c>
      <c r="E105" s="4" t="inlineStr">
        <is>
          <t>د. أحمد منصور</t>
        </is>
      </c>
      <c r="F105" s="14">
        <f>IF($B105="","",COUNTIFS($B$3:$B105,$B105))</f>
        <v/>
      </c>
    </row>
    <row r="106">
      <c r="A106" s="5" t="n">
        <v>46233</v>
      </c>
      <c r="B106" s="4" t="inlineStr">
        <is>
          <t>PK-156</t>
        </is>
      </c>
      <c r="C106" s="9">
        <f>IF($B106="","",IFERROR(INDEX('الباقات'!$B$3:$B$302,MATCH($B106,'الباقات'!$A$3:$A$302,0)),""))</f>
        <v/>
      </c>
      <c r="D106" s="9">
        <f>IF($B106="","",IFERROR(INDEX('الباقات'!$D$3:$D$302,MATCH($B106,'الباقات'!$A$3:$A$302,0)),""))</f>
        <v/>
      </c>
      <c r="E106" s="4" t="inlineStr">
        <is>
          <t>د. أحمد منصور</t>
        </is>
      </c>
      <c r="F106" s="14">
        <f>IF($B106="","",COUNTIFS($B$3:$B106,$B106))</f>
        <v/>
      </c>
    </row>
    <row r="107">
      <c r="A107" s="5" t="n">
        <v>46234</v>
      </c>
      <c r="B107" s="4" t="inlineStr">
        <is>
          <t>PK-111</t>
        </is>
      </c>
      <c r="C107" s="9">
        <f>IF($B107="","",IFERROR(INDEX('الباقات'!$B$3:$B$302,MATCH($B107,'الباقات'!$A$3:$A$302,0)),""))</f>
        <v/>
      </c>
      <c r="D107" s="9">
        <f>IF($B107="","",IFERROR(INDEX('الباقات'!$D$3:$D$302,MATCH($B107,'الباقات'!$A$3:$A$302,0)),""))</f>
        <v/>
      </c>
      <c r="E107" s="4" t="inlineStr">
        <is>
          <t>د. محمد عادل</t>
        </is>
      </c>
      <c r="F107" s="14">
        <f>IF($B107="","",COUNTIFS($B$3:$B107,$B107))</f>
        <v/>
      </c>
    </row>
    <row r="108">
      <c r="A108" s="5" t="n">
        <v>46234</v>
      </c>
      <c r="B108" s="4" t="inlineStr">
        <is>
          <t>PK-114</t>
        </is>
      </c>
      <c r="C108" s="9">
        <f>IF($B108="","",IFERROR(INDEX('الباقات'!$B$3:$B$302,MATCH($B108,'الباقات'!$A$3:$A$302,0)),""))</f>
        <v/>
      </c>
      <c r="D108" s="9">
        <f>IF($B108="","",IFERROR(INDEX('الباقات'!$D$3:$D$302,MATCH($B108,'الباقات'!$A$3:$A$302,0)),""))</f>
        <v/>
      </c>
      <c r="E108" s="4" t="inlineStr">
        <is>
          <t>د. خالد يوسف</t>
        </is>
      </c>
      <c r="F108" s="14">
        <f>IF($B108="","",COUNTIFS($B$3:$B108,$B108))</f>
        <v/>
      </c>
    </row>
    <row r="109">
      <c r="A109" s="5" t="n">
        <v>46235</v>
      </c>
      <c r="B109" s="4" t="inlineStr">
        <is>
          <t>PK-116</t>
        </is>
      </c>
      <c r="C109" s="9">
        <f>IF($B109="","",IFERROR(INDEX('الباقات'!$B$3:$B$302,MATCH($B109,'الباقات'!$A$3:$A$302,0)),""))</f>
        <v/>
      </c>
      <c r="D109" s="9">
        <f>IF($B109="","",IFERROR(INDEX('الباقات'!$D$3:$D$302,MATCH($B109,'الباقات'!$A$3:$A$302,0)),""))</f>
        <v/>
      </c>
      <c r="E109" s="4" t="inlineStr">
        <is>
          <t>د. أحمد منصور</t>
        </is>
      </c>
      <c r="F109" s="14">
        <f>IF($B109="","",COUNTIFS($B$3:$B109,$B109))</f>
        <v/>
      </c>
    </row>
    <row r="110">
      <c r="A110" s="5" t="n">
        <v>46235</v>
      </c>
      <c r="B110" s="4" t="inlineStr">
        <is>
          <t>PK-123</t>
        </is>
      </c>
      <c r="C110" s="9">
        <f>IF($B110="","",IFERROR(INDEX('الباقات'!$B$3:$B$302,MATCH($B110,'الباقات'!$A$3:$A$302,0)),""))</f>
        <v/>
      </c>
      <c r="D110" s="9">
        <f>IF($B110="","",IFERROR(INDEX('الباقات'!$D$3:$D$302,MATCH($B110,'الباقات'!$A$3:$A$302,0)),""))</f>
        <v/>
      </c>
      <c r="E110" s="4" t="inlineStr">
        <is>
          <t>د. سارة الحربي</t>
        </is>
      </c>
      <c r="F110" s="14">
        <f>IF($B110="","",COUNTIFS($B$3:$B110,$B110))</f>
        <v/>
      </c>
    </row>
    <row r="111">
      <c r="A111" s="5" t="n">
        <v>46235</v>
      </c>
      <c r="B111" s="4" t="inlineStr">
        <is>
          <t>PK-134</t>
        </is>
      </c>
      <c r="C111" s="9">
        <f>IF($B111="","",IFERROR(INDEX('الباقات'!$B$3:$B$302,MATCH($B111,'الباقات'!$A$3:$A$302,0)),""))</f>
        <v/>
      </c>
      <c r="D111" s="9">
        <f>IF($B111="","",IFERROR(INDEX('الباقات'!$D$3:$D$302,MATCH($B111,'الباقات'!$A$3:$A$302,0)),""))</f>
        <v/>
      </c>
      <c r="E111" s="4" t="inlineStr">
        <is>
          <t>د. أحمد منصور</t>
        </is>
      </c>
      <c r="F111" s="14">
        <f>IF($B111="","",COUNTIFS($B$3:$B111,$B111))</f>
        <v/>
      </c>
    </row>
    <row r="112">
      <c r="A112" s="5" t="n">
        <v>46236</v>
      </c>
      <c r="B112" s="4" t="inlineStr">
        <is>
          <t>PK-107</t>
        </is>
      </c>
      <c r="C112" s="9">
        <f>IF($B112="","",IFERROR(INDEX('الباقات'!$B$3:$B$302,MATCH($B112,'الباقات'!$A$3:$A$302,0)),""))</f>
        <v/>
      </c>
      <c r="D112" s="9">
        <f>IF($B112="","",IFERROR(INDEX('الباقات'!$D$3:$D$302,MATCH($B112,'الباقات'!$A$3:$A$302,0)),""))</f>
        <v/>
      </c>
      <c r="E112" s="4" t="inlineStr">
        <is>
          <t>د. أحمد منصور</t>
        </is>
      </c>
      <c r="F112" s="14">
        <f>IF($B112="","",COUNTIFS($B$3:$B112,$B112))</f>
        <v/>
      </c>
    </row>
    <row r="113">
      <c r="A113" s="5" t="n">
        <v>46236</v>
      </c>
      <c r="B113" s="4" t="inlineStr">
        <is>
          <t>PK-135</t>
        </is>
      </c>
      <c r="C113" s="9">
        <f>IF($B113="","",IFERROR(INDEX('الباقات'!$B$3:$B$302,MATCH($B113,'الباقات'!$A$3:$A$302,0)),""))</f>
        <v/>
      </c>
      <c r="D113" s="9">
        <f>IF($B113="","",IFERROR(INDEX('الباقات'!$D$3:$D$302,MATCH($B113,'الباقات'!$A$3:$A$302,0)),""))</f>
        <v/>
      </c>
      <c r="E113" s="4" t="inlineStr">
        <is>
          <t>د. نورة السبيعي</t>
        </is>
      </c>
      <c r="F113" s="14">
        <f>IF($B113="","",COUNTIFS($B$3:$B113,$B113))</f>
        <v/>
      </c>
    </row>
    <row r="114">
      <c r="A114" s="5" t="n">
        <v>46238</v>
      </c>
      <c r="B114" s="4" t="inlineStr">
        <is>
          <t>PK-103</t>
        </is>
      </c>
      <c r="C114" s="9">
        <f>IF($B114="","",IFERROR(INDEX('الباقات'!$B$3:$B$302,MATCH($B114,'الباقات'!$A$3:$A$302,0)),""))</f>
        <v/>
      </c>
      <c r="D114" s="9">
        <f>IF($B114="","",IFERROR(INDEX('الباقات'!$D$3:$D$302,MATCH($B114,'الباقات'!$A$3:$A$302,0)),""))</f>
        <v/>
      </c>
      <c r="E114" s="4" t="inlineStr">
        <is>
          <t>د. سارة الحربي</t>
        </is>
      </c>
      <c r="F114" s="14">
        <f>IF($B114="","",COUNTIFS($B$3:$B114,$B114))</f>
        <v/>
      </c>
    </row>
    <row r="115">
      <c r="A115" s="5" t="n">
        <v>46238</v>
      </c>
      <c r="B115" s="4" t="inlineStr">
        <is>
          <t>PK-113</t>
        </is>
      </c>
      <c r="C115" s="9">
        <f>IF($B115="","",IFERROR(INDEX('الباقات'!$B$3:$B$302,MATCH($B115,'الباقات'!$A$3:$A$302,0)),""))</f>
        <v/>
      </c>
      <c r="D115" s="9">
        <f>IF($B115="","",IFERROR(INDEX('الباقات'!$D$3:$D$302,MATCH($B115,'الباقات'!$A$3:$A$302,0)),""))</f>
        <v/>
      </c>
      <c r="E115" s="4" t="inlineStr">
        <is>
          <t>د. خالد يوسف</t>
        </is>
      </c>
      <c r="F115" s="14">
        <f>IF($B115="","",COUNTIFS($B$3:$B115,$B115))</f>
        <v/>
      </c>
    </row>
    <row r="116">
      <c r="A116" s="5" t="n">
        <v>46238</v>
      </c>
      <c r="B116" s="4" t="inlineStr">
        <is>
          <t>PK-140</t>
        </is>
      </c>
      <c r="C116" s="9">
        <f>IF($B116="","",IFERROR(INDEX('الباقات'!$B$3:$B$302,MATCH($B116,'الباقات'!$A$3:$A$302,0)),""))</f>
        <v/>
      </c>
      <c r="D116" s="9">
        <f>IF($B116="","",IFERROR(INDEX('الباقات'!$D$3:$D$302,MATCH($B116,'الباقات'!$A$3:$A$302,0)),""))</f>
        <v/>
      </c>
      <c r="E116" s="4" t="inlineStr">
        <is>
          <t>د. أحمد منصور</t>
        </is>
      </c>
      <c r="F116" s="14">
        <f>IF($B116="","",COUNTIFS($B$3:$B116,$B116))</f>
        <v/>
      </c>
    </row>
    <row r="117">
      <c r="A117" s="5" t="n">
        <v>46238</v>
      </c>
      <c r="B117" s="4" t="inlineStr">
        <is>
          <t>PK-149</t>
        </is>
      </c>
      <c r="C117" s="9">
        <f>IF($B117="","",IFERROR(INDEX('الباقات'!$B$3:$B$302,MATCH($B117,'الباقات'!$A$3:$A$302,0)),""))</f>
        <v/>
      </c>
      <c r="D117" s="9">
        <f>IF($B117="","",IFERROR(INDEX('الباقات'!$D$3:$D$302,MATCH($B117,'الباقات'!$A$3:$A$302,0)),""))</f>
        <v/>
      </c>
      <c r="E117" s="4" t="inlineStr">
        <is>
          <t>د. أحمد منصور</t>
        </is>
      </c>
      <c r="F117" s="14">
        <f>IF($B117="","",COUNTIFS($B$3:$B117,$B117))</f>
        <v/>
      </c>
    </row>
    <row r="118">
      <c r="A118" s="5" t="n">
        <v>46238</v>
      </c>
      <c r="B118" s="4" t="inlineStr">
        <is>
          <t>PK-156</t>
        </is>
      </c>
      <c r="C118" s="9">
        <f>IF($B118="","",IFERROR(INDEX('الباقات'!$B$3:$B$302,MATCH($B118,'الباقات'!$A$3:$A$302,0)),""))</f>
        <v/>
      </c>
      <c r="D118" s="9">
        <f>IF($B118="","",IFERROR(INDEX('الباقات'!$D$3:$D$302,MATCH($B118,'الباقات'!$A$3:$A$302,0)),""))</f>
        <v/>
      </c>
      <c r="E118" s="4" t="inlineStr">
        <is>
          <t>د. أحمد منصور</t>
        </is>
      </c>
      <c r="F118" s="14">
        <f>IF($B118="","",COUNTIFS($B$3:$B118,$B118))</f>
        <v/>
      </c>
    </row>
    <row r="119">
      <c r="A119" s="5" t="n">
        <v>46239</v>
      </c>
      <c r="B119" s="4" t="inlineStr">
        <is>
          <t>PK-102</t>
        </is>
      </c>
      <c r="C119" s="9">
        <f>IF($B119="","",IFERROR(INDEX('الباقات'!$B$3:$B$302,MATCH($B119,'الباقات'!$A$3:$A$302,0)),""))</f>
        <v/>
      </c>
      <c r="D119" s="9">
        <f>IF($B119="","",IFERROR(INDEX('الباقات'!$D$3:$D$302,MATCH($B119,'الباقات'!$A$3:$A$302,0)),""))</f>
        <v/>
      </c>
      <c r="E119" s="4" t="inlineStr">
        <is>
          <t>د. نورة السبيعي</t>
        </is>
      </c>
      <c r="F119" s="14">
        <f>IF($B119="","",COUNTIFS($B$3:$B119,$B119))</f>
        <v/>
      </c>
    </row>
    <row r="120">
      <c r="A120" s="5" t="n">
        <v>46239</v>
      </c>
      <c r="B120" s="4" t="inlineStr">
        <is>
          <t>PK-126</t>
        </is>
      </c>
      <c r="C120" s="9">
        <f>IF($B120="","",IFERROR(INDEX('الباقات'!$B$3:$B$302,MATCH($B120,'الباقات'!$A$3:$A$302,0)),""))</f>
        <v/>
      </c>
      <c r="D120" s="9">
        <f>IF($B120="","",IFERROR(INDEX('الباقات'!$D$3:$D$302,MATCH($B120,'الباقات'!$A$3:$A$302,0)),""))</f>
        <v/>
      </c>
      <c r="E120" s="4" t="inlineStr">
        <is>
          <t>د. ليلى القحطاني</t>
        </is>
      </c>
      <c r="F120" s="14">
        <f>IF($B120="","",COUNTIFS($B$3:$B120,$B120))</f>
        <v/>
      </c>
    </row>
    <row r="121">
      <c r="A121" s="5" t="n">
        <v>46239</v>
      </c>
      <c r="B121" s="4" t="inlineStr">
        <is>
          <t>PK-137</t>
        </is>
      </c>
      <c r="C121" s="9">
        <f>IF($B121="","",IFERROR(INDEX('الباقات'!$B$3:$B$302,MATCH($B121,'الباقات'!$A$3:$A$302,0)),""))</f>
        <v/>
      </c>
      <c r="D121" s="9">
        <f>IF($B121="","",IFERROR(INDEX('الباقات'!$D$3:$D$302,MATCH($B121,'الباقات'!$A$3:$A$302,0)),""))</f>
        <v/>
      </c>
      <c r="E121" s="4" t="inlineStr">
        <is>
          <t>د. خالد يوسف</t>
        </is>
      </c>
      <c r="F121" s="14">
        <f>IF($B121="","",COUNTIFS($B$3:$B121,$B121))</f>
        <v/>
      </c>
    </row>
    <row r="122">
      <c r="A122" s="5" t="n">
        <v>46239</v>
      </c>
      <c r="B122" s="4" t="inlineStr">
        <is>
          <t>PK-141</t>
        </is>
      </c>
      <c r="C122" s="9">
        <f>IF($B122="","",IFERROR(INDEX('الباقات'!$B$3:$B$302,MATCH($B122,'الباقات'!$A$3:$A$302,0)),""))</f>
        <v/>
      </c>
      <c r="D122" s="9">
        <f>IF($B122="","",IFERROR(INDEX('الباقات'!$D$3:$D$302,MATCH($B122,'الباقات'!$A$3:$A$302,0)),""))</f>
        <v/>
      </c>
      <c r="E122" s="4" t="inlineStr">
        <is>
          <t>د. محمد عادل</t>
        </is>
      </c>
      <c r="F122" s="14">
        <f>IF($B122="","",COUNTIFS($B$3:$B122,$B122))</f>
        <v/>
      </c>
    </row>
    <row r="123">
      <c r="A123" s="5" t="n">
        <v>46239</v>
      </c>
      <c r="B123" s="4" t="inlineStr">
        <is>
          <t>PK-147</t>
        </is>
      </c>
      <c r="C123" s="9">
        <f>IF($B123="","",IFERROR(INDEX('الباقات'!$B$3:$B$302,MATCH($B123,'الباقات'!$A$3:$A$302,0)),""))</f>
        <v/>
      </c>
      <c r="D123" s="9">
        <f>IF($B123="","",IFERROR(INDEX('الباقات'!$D$3:$D$302,MATCH($B123,'الباقات'!$A$3:$A$302,0)),""))</f>
        <v/>
      </c>
      <c r="E123" s="4" t="inlineStr">
        <is>
          <t>د. خالد يوسف</t>
        </is>
      </c>
      <c r="F123" s="14">
        <f>IF($B123="","",COUNTIFS($B$3:$B123,$B123))</f>
        <v/>
      </c>
    </row>
    <row r="124">
      <c r="A124" s="5" t="n">
        <v>46239</v>
      </c>
      <c r="B124" s="4" t="inlineStr">
        <is>
          <t>PK-151</t>
        </is>
      </c>
      <c r="C124" s="9">
        <f>IF($B124="","",IFERROR(INDEX('الباقات'!$B$3:$B$302,MATCH($B124,'الباقات'!$A$3:$A$302,0)),""))</f>
        <v/>
      </c>
      <c r="D124" s="9">
        <f>IF($B124="","",IFERROR(INDEX('الباقات'!$D$3:$D$302,MATCH($B124,'الباقات'!$A$3:$A$302,0)),""))</f>
        <v/>
      </c>
      <c r="E124" s="4" t="inlineStr">
        <is>
          <t>د. خالد يوسف</t>
        </is>
      </c>
      <c r="F124" s="14">
        <f>IF($B124="","",COUNTIFS($B$3:$B124,$B124))</f>
        <v/>
      </c>
    </row>
    <row r="125">
      <c r="A125" s="5" t="n">
        <v>46240</v>
      </c>
      <c r="B125" s="4" t="inlineStr">
        <is>
          <t>PK-116</t>
        </is>
      </c>
      <c r="C125" s="9">
        <f>IF($B125="","",IFERROR(INDEX('الباقات'!$B$3:$B$302,MATCH($B125,'الباقات'!$A$3:$A$302,0)),""))</f>
        <v/>
      </c>
      <c r="D125" s="9">
        <f>IF($B125="","",IFERROR(INDEX('الباقات'!$D$3:$D$302,MATCH($B125,'الباقات'!$A$3:$A$302,0)),""))</f>
        <v/>
      </c>
      <c r="E125" s="4" t="inlineStr">
        <is>
          <t>د. أحمد منصور</t>
        </is>
      </c>
      <c r="F125" s="14">
        <f>IF($B125="","",COUNTIFS($B$3:$B125,$B125))</f>
        <v/>
      </c>
    </row>
    <row r="126">
      <c r="A126" s="5" t="n">
        <v>46240</v>
      </c>
      <c r="B126" s="4" t="inlineStr">
        <is>
          <t>PK-145</t>
        </is>
      </c>
      <c r="C126" s="9">
        <f>IF($B126="","",IFERROR(INDEX('الباقات'!$B$3:$B$302,MATCH($B126,'الباقات'!$A$3:$A$302,0)),""))</f>
        <v/>
      </c>
      <c r="D126" s="9">
        <f>IF($B126="","",IFERROR(INDEX('الباقات'!$D$3:$D$302,MATCH($B126,'الباقات'!$A$3:$A$302,0)),""))</f>
        <v/>
      </c>
      <c r="E126" s="4" t="inlineStr">
        <is>
          <t>د. أحمد منصور</t>
        </is>
      </c>
      <c r="F126" s="14">
        <f>IF($B126="","",COUNTIFS($B$3:$B126,$B126))</f>
        <v/>
      </c>
    </row>
    <row r="127">
      <c r="A127" s="5" t="n">
        <v>46241</v>
      </c>
      <c r="B127" s="4" t="inlineStr">
        <is>
          <t>PK-119</t>
        </is>
      </c>
      <c r="C127" s="9">
        <f>IF($B127="","",IFERROR(INDEX('الباقات'!$B$3:$B$302,MATCH($B127,'الباقات'!$A$3:$A$302,0)),""))</f>
        <v/>
      </c>
      <c r="D127" s="9">
        <f>IF($B127="","",IFERROR(INDEX('الباقات'!$D$3:$D$302,MATCH($B127,'الباقات'!$A$3:$A$302,0)),""))</f>
        <v/>
      </c>
      <c r="E127" s="4" t="inlineStr">
        <is>
          <t>د. نورة السبيعي</t>
        </is>
      </c>
      <c r="F127" s="14">
        <f>IF($B127="","",COUNTIFS($B$3:$B127,$B127))</f>
        <v/>
      </c>
    </row>
    <row r="128">
      <c r="A128" s="5" t="n">
        <v>46242</v>
      </c>
      <c r="B128" s="4" t="inlineStr">
        <is>
          <t>PK-107</t>
        </is>
      </c>
      <c r="C128" s="9">
        <f>IF($B128="","",IFERROR(INDEX('الباقات'!$B$3:$B$302,MATCH($B128,'الباقات'!$A$3:$A$302,0)),""))</f>
        <v/>
      </c>
      <c r="D128" s="9">
        <f>IF($B128="","",IFERROR(INDEX('الباقات'!$D$3:$D$302,MATCH($B128,'الباقات'!$A$3:$A$302,0)),""))</f>
        <v/>
      </c>
      <c r="E128" s="4" t="inlineStr">
        <is>
          <t>د. أحمد منصور</t>
        </is>
      </c>
      <c r="F128" s="14">
        <f>IF($B128="","",COUNTIFS($B$3:$B128,$B128))</f>
        <v/>
      </c>
    </row>
    <row r="129">
      <c r="A129" s="5" t="n">
        <v>46242</v>
      </c>
      <c r="B129" s="4" t="inlineStr">
        <is>
          <t>PK-134</t>
        </is>
      </c>
      <c r="C129" s="9">
        <f>IF($B129="","",IFERROR(INDEX('الباقات'!$B$3:$B$302,MATCH($B129,'الباقات'!$A$3:$A$302,0)),""))</f>
        <v/>
      </c>
      <c r="D129" s="9">
        <f>IF($B129="","",IFERROR(INDEX('الباقات'!$D$3:$D$302,MATCH($B129,'الباقات'!$A$3:$A$302,0)),""))</f>
        <v/>
      </c>
      <c r="E129" s="4" t="inlineStr">
        <is>
          <t>د. أحمد منصور</t>
        </is>
      </c>
      <c r="F129" s="14">
        <f>IF($B129="","",COUNTIFS($B$3:$B129,$B129))</f>
        <v/>
      </c>
    </row>
    <row r="130">
      <c r="A130" s="5" t="n">
        <v>46242</v>
      </c>
      <c r="B130" s="4" t="inlineStr">
        <is>
          <t>PK-146</t>
        </is>
      </c>
      <c r="C130" s="9">
        <f>IF($B130="","",IFERROR(INDEX('الباقات'!$B$3:$B$302,MATCH($B130,'الباقات'!$A$3:$A$302,0)),""))</f>
        <v/>
      </c>
      <c r="D130" s="9">
        <f>IF($B130="","",IFERROR(INDEX('الباقات'!$D$3:$D$302,MATCH($B130,'الباقات'!$A$3:$A$302,0)),""))</f>
        <v/>
      </c>
      <c r="E130" s="4" t="inlineStr">
        <is>
          <t>د. خالد يوسف</t>
        </is>
      </c>
      <c r="F130" s="14">
        <f>IF($B130="","",COUNTIFS($B$3:$B130,$B130))</f>
        <v/>
      </c>
    </row>
    <row r="131">
      <c r="A131" s="5" t="n">
        <v>46243</v>
      </c>
      <c r="B131" s="4" t="inlineStr">
        <is>
          <t>PK-105</t>
        </is>
      </c>
      <c r="C131" s="9">
        <f>IF($B131="","",IFERROR(INDEX('الباقات'!$B$3:$B$302,MATCH($B131,'الباقات'!$A$3:$A$302,0)),""))</f>
        <v/>
      </c>
      <c r="D131" s="9">
        <f>IF($B131="","",IFERROR(INDEX('الباقات'!$D$3:$D$302,MATCH($B131,'الباقات'!$A$3:$A$302,0)),""))</f>
        <v/>
      </c>
      <c r="E131" s="4" t="inlineStr">
        <is>
          <t>د. نورة السبيعي</t>
        </is>
      </c>
      <c r="F131" s="14">
        <f>IF($B131="","",COUNTIFS($B$3:$B131,$B131))</f>
        <v/>
      </c>
    </row>
    <row r="132">
      <c r="A132" s="5" t="n">
        <v>46243</v>
      </c>
      <c r="B132" s="4" t="inlineStr">
        <is>
          <t>PK-122</t>
        </is>
      </c>
      <c r="C132" s="9">
        <f>IF($B132="","",IFERROR(INDEX('الباقات'!$B$3:$B$302,MATCH($B132,'الباقات'!$A$3:$A$302,0)),""))</f>
        <v/>
      </c>
      <c r="D132" s="9">
        <f>IF($B132="","",IFERROR(INDEX('الباقات'!$D$3:$D$302,MATCH($B132,'الباقات'!$A$3:$A$302,0)),""))</f>
        <v/>
      </c>
      <c r="E132" s="4" t="inlineStr">
        <is>
          <t>د. سارة الحربي</t>
        </is>
      </c>
      <c r="F132" s="14">
        <f>IF($B132="","",COUNTIFS($B$3:$B132,$B132))</f>
        <v/>
      </c>
    </row>
    <row r="133">
      <c r="A133" s="5" t="n">
        <v>46243</v>
      </c>
      <c r="B133" s="4" t="inlineStr">
        <is>
          <t>PK-156</t>
        </is>
      </c>
      <c r="C133" s="9">
        <f>IF($B133="","",IFERROR(INDEX('الباقات'!$B$3:$B$302,MATCH($B133,'الباقات'!$A$3:$A$302,0)),""))</f>
        <v/>
      </c>
      <c r="D133" s="9">
        <f>IF($B133="","",IFERROR(INDEX('الباقات'!$D$3:$D$302,MATCH($B133,'الباقات'!$A$3:$A$302,0)),""))</f>
        <v/>
      </c>
      <c r="E133" s="4" t="inlineStr">
        <is>
          <t>د. أحمد منصور</t>
        </is>
      </c>
      <c r="F133" s="14">
        <f>IF($B133="","",COUNTIFS($B$3:$B133,$B133))</f>
        <v/>
      </c>
    </row>
    <row r="134">
      <c r="A134" s="5" t="n">
        <v>46244</v>
      </c>
      <c r="B134" s="4" t="inlineStr">
        <is>
          <t>PK-114</t>
        </is>
      </c>
      <c r="C134" s="9">
        <f>IF($B134="","",IFERROR(INDEX('الباقات'!$B$3:$B$302,MATCH($B134,'الباقات'!$A$3:$A$302,0)),""))</f>
        <v/>
      </c>
      <c r="D134" s="9">
        <f>IF($B134="","",IFERROR(INDEX('الباقات'!$D$3:$D$302,MATCH($B134,'الباقات'!$A$3:$A$302,0)),""))</f>
        <v/>
      </c>
      <c r="E134" s="4" t="inlineStr">
        <is>
          <t>د. خالد يوسف</t>
        </is>
      </c>
      <c r="F134" s="14">
        <f>IF($B134="","",COUNTIFS($B$3:$B134,$B134))</f>
        <v/>
      </c>
    </row>
    <row r="135">
      <c r="A135" s="5" t="n">
        <v>46244</v>
      </c>
      <c r="B135" s="4" t="inlineStr">
        <is>
          <t>PK-137</t>
        </is>
      </c>
      <c r="C135" s="9">
        <f>IF($B135="","",IFERROR(INDEX('الباقات'!$B$3:$B$302,MATCH($B135,'الباقات'!$A$3:$A$302,0)),""))</f>
        <v/>
      </c>
      <c r="D135" s="9">
        <f>IF($B135="","",IFERROR(INDEX('الباقات'!$D$3:$D$302,MATCH($B135,'الباقات'!$A$3:$A$302,0)),""))</f>
        <v/>
      </c>
      <c r="E135" s="4" t="inlineStr">
        <is>
          <t>د. خالد يوسف</t>
        </is>
      </c>
      <c r="F135" s="14">
        <f>IF($B135="","",COUNTIFS($B$3:$B135,$B135))</f>
        <v/>
      </c>
    </row>
    <row r="136">
      <c r="A136" s="5" t="n">
        <v>46244</v>
      </c>
      <c r="B136" s="4" t="inlineStr">
        <is>
          <t>PK-152</t>
        </is>
      </c>
      <c r="C136" s="9">
        <f>IF($B136="","",IFERROR(INDEX('الباقات'!$B$3:$B$302,MATCH($B136,'الباقات'!$A$3:$A$302,0)),""))</f>
        <v/>
      </c>
      <c r="D136" s="9">
        <f>IF($B136="","",IFERROR(INDEX('الباقات'!$D$3:$D$302,MATCH($B136,'الباقات'!$A$3:$A$302,0)),""))</f>
        <v/>
      </c>
      <c r="E136" s="4" t="inlineStr">
        <is>
          <t>د. محمد عادل</t>
        </is>
      </c>
      <c r="F136" s="14">
        <f>IF($B136="","",COUNTIFS($B$3:$B136,$B136))</f>
        <v/>
      </c>
    </row>
    <row r="137">
      <c r="A137" s="5" t="n">
        <v>46245</v>
      </c>
      <c r="B137" s="4" t="inlineStr">
        <is>
          <t>PK-108</t>
        </is>
      </c>
      <c r="C137" s="9">
        <f>IF($B137="","",IFERROR(INDEX('الباقات'!$B$3:$B$302,MATCH($B137,'الباقات'!$A$3:$A$302,0)),""))</f>
        <v/>
      </c>
      <c r="D137" s="9">
        <f>IF($B137="","",IFERROR(INDEX('الباقات'!$D$3:$D$302,MATCH($B137,'الباقات'!$A$3:$A$302,0)),""))</f>
        <v/>
      </c>
      <c r="E137" s="4" t="inlineStr">
        <is>
          <t>د. محمد عادل</t>
        </is>
      </c>
      <c r="F137" s="14">
        <f>IF($B137="","",COUNTIFS($B$3:$B137,$B137))</f>
        <v/>
      </c>
    </row>
    <row r="138">
      <c r="A138" s="5" t="n">
        <v>46245</v>
      </c>
      <c r="B138" s="4" t="inlineStr">
        <is>
          <t>PK-116</t>
        </is>
      </c>
      <c r="C138" s="9">
        <f>IF($B138="","",IFERROR(INDEX('الباقات'!$B$3:$B$302,MATCH($B138,'الباقات'!$A$3:$A$302,0)),""))</f>
        <v/>
      </c>
      <c r="D138" s="9">
        <f>IF($B138="","",IFERROR(INDEX('الباقات'!$D$3:$D$302,MATCH($B138,'الباقات'!$A$3:$A$302,0)),""))</f>
        <v/>
      </c>
      <c r="E138" s="4" t="inlineStr">
        <is>
          <t>د. أحمد منصور</t>
        </is>
      </c>
      <c r="F138" s="14">
        <f>IF($B138="","",COUNTIFS($B$3:$B138,$B138))</f>
        <v/>
      </c>
    </row>
    <row r="139">
      <c r="A139" s="5" t="n">
        <v>46245</v>
      </c>
      <c r="B139" s="4" t="inlineStr">
        <is>
          <t>PK-139</t>
        </is>
      </c>
      <c r="C139" s="9">
        <f>IF($B139="","",IFERROR(INDEX('الباقات'!$B$3:$B$302,MATCH($B139,'الباقات'!$A$3:$A$302,0)),""))</f>
        <v/>
      </c>
      <c r="D139" s="9">
        <f>IF($B139="","",IFERROR(INDEX('الباقات'!$D$3:$D$302,MATCH($B139,'الباقات'!$A$3:$A$302,0)),""))</f>
        <v/>
      </c>
      <c r="E139" s="4" t="inlineStr">
        <is>
          <t>د. نورة السبيعي</t>
        </is>
      </c>
      <c r="F139" s="14">
        <f>IF($B139="","",COUNTIFS($B$3:$B139,$B139))</f>
        <v/>
      </c>
    </row>
    <row r="140">
      <c r="A140" s="5" t="n">
        <v>46245</v>
      </c>
      <c r="B140" s="4" t="inlineStr">
        <is>
          <t>PK-140</t>
        </is>
      </c>
      <c r="C140" s="9">
        <f>IF($B140="","",IFERROR(INDEX('الباقات'!$B$3:$B$302,MATCH($B140,'الباقات'!$A$3:$A$302,0)),""))</f>
        <v/>
      </c>
      <c r="D140" s="9">
        <f>IF($B140="","",IFERROR(INDEX('الباقات'!$D$3:$D$302,MATCH($B140,'الباقات'!$A$3:$A$302,0)),""))</f>
        <v/>
      </c>
      <c r="E140" s="4" t="inlineStr">
        <is>
          <t>د. أحمد منصور</t>
        </is>
      </c>
      <c r="F140" s="14">
        <f>IF($B140="","",COUNTIFS($B$3:$B140,$B140))</f>
        <v/>
      </c>
    </row>
    <row r="141">
      <c r="A141" s="5" t="n">
        <v>46246</v>
      </c>
      <c r="B141" s="4" t="inlineStr">
        <is>
          <t>PK-129</t>
        </is>
      </c>
      <c r="C141" s="9">
        <f>IF($B141="","",IFERROR(INDEX('الباقات'!$B$3:$B$302,MATCH($B141,'الباقات'!$A$3:$A$302,0)),""))</f>
        <v/>
      </c>
      <c r="D141" s="9">
        <f>IF($B141="","",IFERROR(INDEX('الباقات'!$D$3:$D$302,MATCH($B141,'الباقات'!$A$3:$A$302,0)),""))</f>
        <v/>
      </c>
      <c r="E141" s="4" t="inlineStr">
        <is>
          <t>د. نورة السبيعي</t>
        </is>
      </c>
      <c r="F141" s="14">
        <f>IF($B141="","",COUNTIFS($B$3:$B141,$B141))</f>
        <v/>
      </c>
    </row>
    <row r="142">
      <c r="A142" s="5" t="n">
        <v>46247</v>
      </c>
      <c r="B142" s="4" t="inlineStr">
        <is>
          <t>PK-124</t>
        </is>
      </c>
      <c r="C142" s="9">
        <f>IF($B142="","",IFERROR(INDEX('الباقات'!$B$3:$B$302,MATCH($B142,'الباقات'!$A$3:$A$302,0)),""))</f>
        <v/>
      </c>
      <c r="D142" s="9">
        <f>IF($B142="","",IFERROR(INDEX('الباقات'!$D$3:$D$302,MATCH($B142,'الباقات'!$A$3:$A$302,0)),""))</f>
        <v/>
      </c>
      <c r="E142" s="4" t="inlineStr">
        <is>
          <t>د. ليلى القحطاني</t>
        </is>
      </c>
      <c r="F142" s="14">
        <f>IF($B142="","",COUNTIFS($B$3:$B142,$B142))</f>
        <v/>
      </c>
    </row>
    <row r="143">
      <c r="A143" s="5" t="n">
        <v>46247</v>
      </c>
      <c r="B143" s="4" t="inlineStr">
        <is>
          <t>PK-144</t>
        </is>
      </c>
      <c r="C143" s="9">
        <f>IF($B143="","",IFERROR(INDEX('الباقات'!$B$3:$B$302,MATCH($B143,'الباقات'!$A$3:$A$302,0)),""))</f>
        <v/>
      </c>
      <c r="D143" s="9">
        <f>IF($B143="","",IFERROR(INDEX('الباقات'!$D$3:$D$302,MATCH($B143,'الباقات'!$A$3:$A$302,0)),""))</f>
        <v/>
      </c>
      <c r="E143" s="4" t="inlineStr">
        <is>
          <t>د. ليلى القحطاني</t>
        </is>
      </c>
      <c r="F143" s="14">
        <f>IF($B143="","",COUNTIFS($B$3:$B143,$B143))</f>
        <v/>
      </c>
    </row>
    <row r="144">
      <c r="A144" s="5" t="n">
        <v>46248</v>
      </c>
      <c r="B144" s="4" t="inlineStr">
        <is>
          <t>PK-113</t>
        </is>
      </c>
      <c r="C144" s="9">
        <f>IF($B144="","",IFERROR(INDEX('الباقات'!$B$3:$B$302,MATCH($B144,'الباقات'!$A$3:$A$302,0)),""))</f>
        <v/>
      </c>
      <c r="D144" s="9">
        <f>IF($B144="","",IFERROR(INDEX('الباقات'!$D$3:$D$302,MATCH($B144,'الباقات'!$A$3:$A$302,0)),""))</f>
        <v/>
      </c>
      <c r="E144" s="4" t="inlineStr">
        <is>
          <t>د. خالد يوسف</t>
        </is>
      </c>
      <c r="F144" s="14">
        <f>IF($B144="","",COUNTIFS($B$3:$B144,$B144))</f>
        <v/>
      </c>
    </row>
    <row r="145">
      <c r="A145" s="5" t="n">
        <v>46248</v>
      </c>
      <c r="B145" s="4" t="inlineStr">
        <is>
          <t>PK-131</t>
        </is>
      </c>
      <c r="C145" s="9">
        <f>IF($B145="","",IFERROR(INDEX('الباقات'!$B$3:$B$302,MATCH($B145,'الباقات'!$A$3:$A$302,0)),""))</f>
        <v/>
      </c>
      <c r="D145" s="9">
        <f>IF($B145="","",IFERROR(INDEX('الباقات'!$D$3:$D$302,MATCH($B145,'الباقات'!$A$3:$A$302,0)),""))</f>
        <v/>
      </c>
      <c r="E145" s="4" t="inlineStr">
        <is>
          <t>د. سارة الحربي</t>
        </is>
      </c>
      <c r="F145" s="14">
        <f>IF($B145="","",COUNTIFS($B$3:$B145,$B145))</f>
        <v/>
      </c>
    </row>
    <row r="146">
      <c r="A146" s="5" t="n">
        <v>46248</v>
      </c>
      <c r="B146" s="4" t="inlineStr">
        <is>
          <t>PK-143</t>
        </is>
      </c>
      <c r="C146" s="9">
        <f>IF($B146="","",IFERROR(INDEX('الباقات'!$B$3:$B$302,MATCH($B146,'الباقات'!$A$3:$A$302,0)),""))</f>
        <v/>
      </c>
      <c r="D146" s="9">
        <f>IF($B146="","",IFERROR(INDEX('الباقات'!$D$3:$D$302,MATCH($B146,'الباقات'!$A$3:$A$302,0)),""))</f>
        <v/>
      </c>
      <c r="E146" s="4" t="inlineStr">
        <is>
          <t>د. سارة الحربي</t>
        </is>
      </c>
      <c r="F146" s="14">
        <f>IF($B146="","",COUNTIFS($B$3:$B146,$B146))</f>
        <v/>
      </c>
    </row>
    <row r="147">
      <c r="A147" s="5" t="n">
        <v>46248</v>
      </c>
      <c r="B147" s="4" t="inlineStr">
        <is>
          <t>PK-145</t>
        </is>
      </c>
      <c r="C147" s="9">
        <f>IF($B147="","",IFERROR(INDEX('الباقات'!$B$3:$B$302,MATCH($B147,'الباقات'!$A$3:$A$302,0)),""))</f>
        <v/>
      </c>
      <c r="D147" s="9">
        <f>IF($B147="","",IFERROR(INDEX('الباقات'!$D$3:$D$302,MATCH($B147,'الباقات'!$A$3:$A$302,0)),""))</f>
        <v/>
      </c>
      <c r="E147" s="4" t="inlineStr">
        <is>
          <t>د. أحمد منصور</t>
        </is>
      </c>
      <c r="F147" s="14">
        <f>IF($B147="","",COUNTIFS($B$3:$B147,$B147))</f>
        <v/>
      </c>
    </row>
    <row r="148">
      <c r="A148" s="5" t="n">
        <v>46248</v>
      </c>
      <c r="B148" s="4" t="inlineStr">
        <is>
          <t>PK-147</t>
        </is>
      </c>
      <c r="C148" s="9">
        <f>IF($B148="","",IFERROR(INDEX('الباقات'!$B$3:$B$302,MATCH($B148,'الباقات'!$A$3:$A$302,0)),""))</f>
        <v/>
      </c>
      <c r="D148" s="9">
        <f>IF($B148="","",IFERROR(INDEX('الباقات'!$D$3:$D$302,MATCH($B148,'الباقات'!$A$3:$A$302,0)),""))</f>
        <v/>
      </c>
      <c r="E148" s="4" t="inlineStr">
        <is>
          <t>د. خالد يوسف</t>
        </is>
      </c>
      <c r="F148" s="14">
        <f>IF($B148="","",COUNTIFS($B$3:$B148,$B148))</f>
        <v/>
      </c>
    </row>
    <row r="149">
      <c r="A149" s="5" t="n">
        <v>46249</v>
      </c>
      <c r="B149" s="4" t="inlineStr">
        <is>
          <t>PK-135</t>
        </is>
      </c>
      <c r="C149" s="9">
        <f>IF($B149="","",IFERROR(INDEX('الباقات'!$B$3:$B$302,MATCH($B149,'الباقات'!$A$3:$A$302,0)),""))</f>
        <v/>
      </c>
      <c r="D149" s="9">
        <f>IF($B149="","",IFERROR(INDEX('الباقات'!$D$3:$D$302,MATCH($B149,'الباقات'!$A$3:$A$302,0)),""))</f>
        <v/>
      </c>
      <c r="E149" s="4" t="inlineStr">
        <is>
          <t>د. نورة السبيعي</t>
        </is>
      </c>
      <c r="F149" s="14">
        <f>IF($B149="","",COUNTIFS($B$3:$B149,$B149))</f>
        <v/>
      </c>
    </row>
    <row r="150">
      <c r="A150" s="5" t="n">
        <v>46249</v>
      </c>
      <c r="B150" s="4" t="inlineStr">
        <is>
          <t>PK-151</t>
        </is>
      </c>
      <c r="C150" s="9">
        <f>IF($B150="","",IFERROR(INDEX('الباقات'!$B$3:$B$302,MATCH($B150,'الباقات'!$A$3:$A$302,0)),""))</f>
        <v/>
      </c>
      <c r="D150" s="9">
        <f>IF($B150="","",IFERROR(INDEX('الباقات'!$D$3:$D$302,MATCH($B150,'الباقات'!$A$3:$A$302,0)),""))</f>
        <v/>
      </c>
      <c r="E150" s="4" t="inlineStr">
        <is>
          <t>د. خالد يوسف</t>
        </is>
      </c>
      <c r="F150" s="14">
        <f>IF($B150="","",COUNTIFS($B$3:$B150,$B150))</f>
        <v/>
      </c>
    </row>
    <row r="151">
      <c r="A151" s="5" t="n">
        <v>46250</v>
      </c>
      <c r="B151" s="4" t="inlineStr">
        <is>
          <t>PK-134</t>
        </is>
      </c>
      <c r="C151" s="9">
        <f>IF($B151="","",IFERROR(INDEX('الباقات'!$B$3:$B$302,MATCH($B151,'الباقات'!$A$3:$A$302,0)),""))</f>
        <v/>
      </c>
      <c r="D151" s="9">
        <f>IF($B151="","",IFERROR(INDEX('الباقات'!$D$3:$D$302,MATCH($B151,'الباقات'!$A$3:$A$302,0)),""))</f>
        <v/>
      </c>
      <c r="E151" s="4" t="inlineStr">
        <is>
          <t>د. أحمد منصور</t>
        </is>
      </c>
      <c r="F151" s="14">
        <f>IF($B151="","",COUNTIFS($B$3:$B151,$B151))</f>
        <v/>
      </c>
    </row>
    <row r="152">
      <c r="A152" s="5" t="n">
        <v>46250</v>
      </c>
      <c r="B152" s="4" t="inlineStr">
        <is>
          <t>PK-146</t>
        </is>
      </c>
      <c r="C152" s="9">
        <f>IF($B152="","",IFERROR(INDEX('الباقات'!$B$3:$B$302,MATCH($B152,'الباقات'!$A$3:$A$302,0)),""))</f>
        <v/>
      </c>
      <c r="D152" s="9">
        <f>IF($B152="","",IFERROR(INDEX('الباقات'!$D$3:$D$302,MATCH($B152,'الباقات'!$A$3:$A$302,0)),""))</f>
        <v/>
      </c>
      <c r="E152" s="4" t="inlineStr">
        <is>
          <t>د. خالد يوسف</t>
        </is>
      </c>
      <c r="F152" s="14">
        <f>IF($B152="","",COUNTIFS($B$3:$B152,$B152))</f>
        <v/>
      </c>
    </row>
    <row r="153">
      <c r="A153" s="5" t="n">
        <v>46251</v>
      </c>
      <c r="B153" s="4" t="inlineStr">
        <is>
          <t>PK-114</t>
        </is>
      </c>
      <c r="C153" s="9">
        <f>IF($B153="","",IFERROR(INDEX('الباقات'!$B$3:$B$302,MATCH($B153,'الباقات'!$A$3:$A$302,0)),""))</f>
        <v/>
      </c>
      <c r="D153" s="9">
        <f>IF($B153="","",IFERROR(INDEX('الباقات'!$D$3:$D$302,MATCH($B153,'الباقات'!$A$3:$A$302,0)),""))</f>
        <v/>
      </c>
      <c r="E153" s="4" t="inlineStr">
        <is>
          <t>د. خالد يوسف</t>
        </is>
      </c>
      <c r="F153" s="14">
        <f>IF($B153="","",COUNTIFS($B$3:$B153,$B153))</f>
        <v/>
      </c>
    </row>
    <row r="154">
      <c r="A154" s="5" t="n">
        <v>46251</v>
      </c>
      <c r="B154" s="4" t="inlineStr">
        <is>
          <t>PK-156</t>
        </is>
      </c>
      <c r="C154" s="9">
        <f>IF($B154="","",IFERROR(INDEX('الباقات'!$B$3:$B$302,MATCH($B154,'الباقات'!$A$3:$A$302,0)),""))</f>
        <v/>
      </c>
      <c r="D154" s="9">
        <f>IF($B154="","",IFERROR(INDEX('الباقات'!$D$3:$D$302,MATCH($B154,'الباقات'!$A$3:$A$302,0)),""))</f>
        <v/>
      </c>
      <c r="E154" s="4" t="inlineStr">
        <is>
          <t>د. أحمد منصور</t>
        </is>
      </c>
      <c r="F154" s="14">
        <f>IF($B154="","",COUNTIFS($B$3:$B154,$B154))</f>
        <v/>
      </c>
    </row>
    <row r="155">
      <c r="A155" s="5" t="n">
        <v>46252</v>
      </c>
      <c r="B155" s="4" t="inlineStr">
        <is>
          <t>PK-115</t>
        </is>
      </c>
      <c r="C155" s="9">
        <f>IF($B155="","",IFERROR(INDEX('الباقات'!$B$3:$B$302,MATCH($B155,'الباقات'!$A$3:$A$302,0)),""))</f>
        <v/>
      </c>
      <c r="D155" s="9">
        <f>IF($B155="","",IFERROR(INDEX('الباقات'!$D$3:$D$302,MATCH($B155,'الباقات'!$A$3:$A$302,0)),""))</f>
        <v/>
      </c>
      <c r="E155" s="4" t="inlineStr">
        <is>
          <t>د. سارة الحربي</t>
        </is>
      </c>
      <c r="F155" s="14">
        <f>IF($B155="","",COUNTIFS($B$3:$B155,$B155))</f>
        <v/>
      </c>
    </row>
    <row r="156">
      <c r="A156" s="5" t="n">
        <v>46252</v>
      </c>
      <c r="B156" s="4" t="inlineStr">
        <is>
          <t>PK-123</t>
        </is>
      </c>
      <c r="C156" s="9">
        <f>IF($B156="","",IFERROR(INDEX('الباقات'!$B$3:$B$302,MATCH($B156,'الباقات'!$A$3:$A$302,0)),""))</f>
        <v/>
      </c>
      <c r="D156" s="9">
        <f>IF($B156="","",IFERROR(INDEX('الباقات'!$D$3:$D$302,MATCH($B156,'الباقات'!$A$3:$A$302,0)),""))</f>
        <v/>
      </c>
      <c r="E156" s="4" t="inlineStr">
        <is>
          <t>د. سارة الحربي</t>
        </is>
      </c>
      <c r="F156" s="14">
        <f>IF($B156="","",COUNTIFS($B$3:$B156,$B156))</f>
        <v/>
      </c>
    </row>
    <row r="157">
      <c r="A157" s="5" t="n">
        <v>46252</v>
      </c>
      <c r="B157" s="4" t="inlineStr">
        <is>
          <t>PK-126</t>
        </is>
      </c>
      <c r="C157" s="9">
        <f>IF($B157="","",IFERROR(INDEX('الباقات'!$B$3:$B$302,MATCH($B157,'الباقات'!$A$3:$A$302,0)),""))</f>
        <v/>
      </c>
      <c r="D157" s="9">
        <f>IF($B157="","",IFERROR(INDEX('الباقات'!$D$3:$D$302,MATCH($B157,'الباقات'!$A$3:$A$302,0)),""))</f>
        <v/>
      </c>
      <c r="E157" s="4" t="inlineStr">
        <is>
          <t>د. ليلى القحطاني</t>
        </is>
      </c>
      <c r="F157" s="14">
        <f>IF($B157="","",COUNTIFS($B$3:$B157,$B157))</f>
        <v/>
      </c>
    </row>
    <row r="158">
      <c r="A158" s="5" t="n">
        <v>46252</v>
      </c>
      <c r="B158" s="4" t="inlineStr">
        <is>
          <t>PK-132</t>
        </is>
      </c>
      <c r="C158" s="9">
        <f>IF($B158="","",IFERROR(INDEX('الباقات'!$B$3:$B$302,MATCH($B158,'الباقات'!$A$3:$A$302,0)),""))</f>
        <v/>
      </c>
      <c r="D158" s="9">
        <f>IF($B158="","",IFERROR(INDEX('الباقات'!$D$3:$D$302,MATCH($B158,'الباقات'!$A$3:$A$302,0)),""))</f>
        <v/>
      </c>
      <c r="E158" s="4" t="inlineStr">
        <is>
          <t>د. ليلى القحطاني</t>
        </is>
      </c>
      <c r="F158" s="14">
        <f>IF($B158="","",COUNTIFS($B$3:$B158,$B158))</f>
        <v/>
      </c>
    </row>
    <row r="159">
      <c r="A159" s="5" t="n">
        <v>46252</v>
      </c>
      <c r="B159" s="4" t="inlineStr">
        <is>
          <t>PK-140</t>
        </is>
      </c>
      <c r="C159" s="9">
        <f>IF($B159="","",IFERROR(INDEX('الباقات'!$B$3:$B$302,MATCH($B159,'الباقات'!$A$3:$A$302,0)),""))</f>
        <v/>
      </c>
      <c r="D159" s="9">
        <f>IF($B159="","",IFERROR(INDEX('الباقات'!$D$3:$D$302,MATCH($B159,'الباقات'!$A$3:$A$302,0)),""))</f>
        <v/>
      </c>
      <c r="E159" s="4" t="inlineStr">
        <is>
          <t>د. أحمد منصور</t>
        </is>
      </c>
      <c r="F159" s="14">
        <f>IF($B159="","",COUNTIFS($B$3:$B159,$B159))</f>
        <v/>
      </c>
    </row>
    <row r="160">
      <c r="A160" s="5" t="n">
        <v>46253</v>
      </c>
      <c r="B160" s="4" t="inlineStr">
        <is>
          <t>PK-116</t>
        </is>
      </c>
      <c r="C160" s="9">
        <f>IF($B160="","",IFERROR(INDEX('الباقات'!$B$3:$B$302,MATCH($B160,'الباقات'!$A$3:$A$302,0)),""))</f>
        <v/>
      </c>
      <c r="D160" s="9">
        <f>IF($B160="","",IFERROR(INDEX('الباقات'!$D$3:$D$302,MATCH($B160,'الباقات'!$A$3:$A$302,0)),""))</f>
        <v/>
      </c>
      <c r="E160" s="4" t="inlineStr">
        <is>
          <t>د. أحمد منصور</t>
        </is>
      </c>
      <c r="F160" s="14">
        <f>IF($B160="","",COUNTIFS($B$3:$B160,$B160))</f>
        <v/>
      </c>
    </row>
    <row r="161">
      <c r="A161" s="5" t="n">
        <v>46253</v>
      </c>
      <c r="B161" s="4" t="inlineStr">
        <is>
          <t>PK-120</t>
        </is>
      </c>
      <c r="C161" s="9">
        <f>IF($B161="","",IFERROR(INDEX('الباقات'!$B$3:$B$302,MATCH($B161,'الباقات'!$A$3:$A$302,0)),""))</f>
        <v/>
      </c>
      <c r="D161" s="9">
        <f>IF($B161="","",IFERROR(INDEX('الباقات'!$D$3:$D$302,MATCH($B161,'الباقات'!$A$3:$A$302,0)),""))</f>
        <v/>
      </c>
      <c r="E161" s="4" t="inlineStr">
        <is>
          <t>د. محمد عادل</t>
        </is>
      </c>
      <c r="F161" s="14">
        <f>IF($B161="","",COUNTIFS($B$3:$B161,$B161))</f>
        <v/>
      </c>
    </row>
    <row r="162">
      <c r="A162" s="5" t="n">
        <v>46254</v>
      </c>
      <c r="B162" s="4" t="inlineStr">
        <is>
          <t>PK-147</t>
        </is>
      </c>
      <c r="C162" s="9">
        <f>IF($B162="","",IFERROR(INDEX('الباقات'!$B$3:$B$302,MATCH($B162,'الباقات'!$A$3:$A$302,0)),""))</f>
        <v/>
      </c>
      <c r="D162" s="9">
        <f>IF($B162="","",IFERROR(INDEX('الباقات'!$D$3:$D$302,MATCH($B162,'الباقات'!$A$3:$A$302,0)),""))</f>
        <v/>
      </c>
      <c r="E162" s="4" t="inlineStr">
        <is>
          <t>د. خالد يوسف</t>
        </is>
      </c>
      <c r="F162" s="14">
        <f>IF($B162="","",COUNTIFS($B$3:$B162,$B162))</f>
        <v/>
      </c>
    </row>
    <row r="163">
      <c r="A163" s="5" t="n">
        <v>46255</v>
      </c>
      <c r="B163" s="4" t="inlineStr">
        <is>
          <t>PK-106</t>
        </is>
      </c>
      <c r="C163" s="9">
        <f>IF($B163="","",IFERROR(INDEX('الباقات'!$B$3:$B$302,MATCH($B163,'الباقات'!$A$3:$A$302,0)),""))</f>
        <v/>
      </c>
      <c r="D163" s="9">
        <f>IF($B163="","",IFERROR(INDEX('الباقات'!$D$3:$D$302,MATCH($B163,'الباقات'!$A$3:$A$302,0)),""))</f>
        <v/>
      </c>
      <c r="E163" s="4" t="inlineStr">
        <is>
          <t>د. محمد عادل</t>
        </is>
      </c>
      <c r="F163" s="14">
        <f>IF($B163="","",COUNTIFS($B$3:$B163,$B163))</f>
        <v/>
      </c>
    </row>
    <row r="164">
      <c r="A164" s="5" t="n">
        <v>46255</v>
      </c>
      <c r="B164" s="4" t="inlineStr">
        <is>
          <t>PK-113</t>
        </is>
      </c>
      <c r="C164" s="9">
        <f>IF($B164="","",IFERROR(INDEX('الباقات'!$B$3:$B$302,MATCH($B164,'الباقات'!$A$3:$A$302,0)),""))</f>
        <v/>
      </c>
      <c r="D164" s="9">
        <f>IF($B164="","",IFERROR(INDEX('الباقات'!$D$3:$D$302,MATCH($B164,'الباقات'!$A$3:$A$302,0)),""))</f>
        <v/>
      </c>
      <c r="E164" s="4" t="inlineStr">
        <is>
          <t>د. خالد يوسف</t>
        </is>
      </c>
      <c r="F164" s="14">
        <f>IF($B164="","",COUNTIFS($B$3:$B164,$B164))</f>
        <v/>
      </c>
    </row>
    <row r="165">
      <c r="A165" s="5" t="n">
        <v>46256</v>
      </c>
      <c r="B165" s="4" t="inlineStr">
        <is>
          <t>PK-105</t>
        </is>
      </c>
      <c r="C165" s="9">
        <f>IF($B165="","",IFERROR(INDEX('الباقات'!$B$3:$B$302,MATCH($B165,'الباقات'!$A$3:$A$302,0)),""))</f>
        <v/>
      </c>
      <c r="D165" s="9">
        <f>IF($B165="","",IFERROR(INDEX('الباقات'!$D$3:$D$302,MATCH($B165,'الباقات'!$A$3:$A$302,0)),""))</f>
        <v/>
      </c>
      <c r="E165" s="4" t="inlineStr">
        <is>
          <t>د. نورة السبيعي</t>
        </is>
      </c>
      <c r="F165" s="14">
        <f>IF($B165="","",COUNTIFS($B$3:$B165,$B165))</f>
        <v/>
      </c>
    </row>
    <row r="166">
      <c r="A166" s="5" t="n">
        <v>46256</v>
      </c>
      <c r="B166" s="4" t="inlineStr">
        <is>
          <t>PK-134</t>
        </is>
      </c>
      <c r="C166" s="9">
        <f>IF($B166="","",IFERROR(INDEX('الباقات'!$B$3:$B$302,MATCH($B166,'الباقات'!$A$3:$A$302,0)),""))</f>
        <v/>
      </c>
      <c r="D166" s="9">
        <f>IF($B166="","",IFERROR(INDEX('الباقات'!$D$3:$D$302,MATCH($B166,'الباقات'!$A$3:$A$302,0)),""))</f>
        <v/>
      </c>
      <c r="E166" s="4" t="inlineStr">
        <is>
          <t>د. أحمد منصور</t>
        </is>
      </c>
      <c r="F166" s="14">
        <f>IF($B166="","",COUNTIFS($B$3:$B166,$B166))</f>
        <v/>
      </c>
    </row>
    <row r="167">
      <c r="A167" s="5" t="n">
        <v>46256</v>
      </c>
      <c r="B167" s="4" t="inlineStr">
        <is>
          <t>PK-151</t>
        </is>
      </c>
      <c r="C167" s="9">
        <f>IF($B167="","",IFERROR(INDEX('الباقات'!$B$3:$B$302,MATCH($B167,'الباقات'!$A$3:$A$302,0)),""))</f>
        <v/>
      </c>
      <c r="D167" s="9">
        <f>IF($B167="","",IFERROR(INDEX('الباقات'!$D$3:$D$302,MATCH($B167,'الباقات'!$A$3:$A$302,0)),""))</f>
        <v/>
      </c>
      <c r="E167" s="4" t="inlineStr">
        <is>
          <t>د. خالد يوسف</t>
        </is>
      </c>
      <c r="F167" s="14">
        <f>IF($B167="","",COUNTIFS($B$3:$B167,$B167))</f>
        <v/>
      </c>
    </row>
    <row r="168">
      <c r="A168" s="5" t="n">
        <v>46257</v>
      </c>
      <c r="B168" s="4" t="inlineStr">
        <is>
          <t>PK-146</t>
        </is>
      </c>
      <c r="C168" s="9">
        <f>IF($B168="","",IFERROR(INDEX('الباقات'!$B$3:$B$302,MATCH($B168,'الباقات'!$A$3:$A$302,0)),""))</f>
        <v/>
      </c>
      <c r="D168" s="9">
        <f>IF($B168="","",IFERROR(INDEX('الباقات'!$D$3:$D$302,MATCH($B168,'الباقات'!$A$3:$A$302,0)),""))</f>
        <v/>
      </c>
      <c r="E168" s="4" t="inlineStr">
        <is>
          <t>د. خالد يوسف</t>
        </is>
      </c>
      <c r="F168" s="14">
        <f>IF($B168="","",COUNTIFS($B$3:$B168,$B168))</f>
        <v/>
      </c>
    </row>
    <row r="169">
      <c r="A169" s="5" t="n">
        <v>46257</v>
      </c>
      <c r="B169" s="4" t="inlineStr">
        <is>
          <t>PK-156</t>
        </is>
      </c>
      <c r="C169" s="9">
        <f>IF($B169="","",IFERROR(INDEX('الباقات'!$B$3:$B$302,MATCH($B169,'الباقات'!$A$3:$A$302,0)),""))</f>
        <v/>
      </c>
      <c r="D169" s="9">
        <f>IF($B169="","",IFERROR(INDEX('الباقات'!$D$3:$D$302,MATCH($B169,'الباقات'!$A$3:$A$302,0)),""))</f>
        <v/>
      </c>
      <c r="E169" s="4" t="inlineStr">
        <is>
          <t>د. أحمد منصور</t>
        </is>
      </c>
      <c r="F169" s="14">
        <f>IF($B169="","",COUNTIFS($B$3:$B169,$B169))</f>
        <v/>
      </c>
    </row>
    <row r="170">
      <c r="A170" s="5" t="n">
        <v>46258</v>
      </c>
      <c r="B170" s="4" t="inlineStr">
        <is>
          <t>PK-102</t>
        </is>
      </c>
      <c r="C170" s="9">
        <f>IF($B170="","",IFERROR(INDEX('الباقات'!$B$3:$B$302,MATCH($B170,'الباقات'!$A$3:$A$302,0)),""))</f>
        <v/>
      </c>
      <c r="D170" s="9">
        <f>IF($B170="","",IFERROR(INDEX('الباقات'!$D$3:$D$302,MATCH($B170,'الباقات'!$A$3:$A$302,0)),""))</f>
        <v/>
      </c>
      <c r="E170" s="4" t="inlineStr">
        <is>
          <t>د. نورة السبيعي</t>
        </is>
      </c>
      <c r="F170" s="14">
        <f>IF($B170="","",COUNTIFS($B$3:$B170,$B170))</f>
        <v/>
      </c>
    </row>
    <row r="171">
      <c r="A171" s="5" t="n">
        <v>46258</v>
      </c>
      <c r="B171" s="4" t="inlineStr">
        <is>
          <t>PK-153</t>
        </is>
      </c>
      <c r="C171" s="9">
        <f>IF($B171="","",IFERROR(INDEX('الباقات'!$B$3:$B$302,MATCH($B171,'الباقات'!$A$3:$A$302,0)),""))</f>
        <v/>
      </c>
      <c r="D171" s="9">
        <f>IF($B171="","",IFERROR(INDEX('الباقات'!$D$3:$D$302,MATCH($B171,'الباقات'!$A$3:$A$302,0)),""))</f>
        <v/>
      </c>
      <c r="E171" s="4" t="inlineStr">
        <is>
          <t>د. ليلى القحطاني</t>
        </is>
      </c>
      <c r="F171" s="14">
        <f>IF($B171="","",COUNTIFS($B$3:$B171,$B171))</f>
        <v/>
      </c>
    </row>
    <row r="172">
      <c r="A172" s="5" t="n">
        <v>46259</v>
      </c>
      <c r="B172" s="4" t="inlineStr">
        <is>
          <t>PK-114</t>
        </is>
      </c>
      <c r="C172" s="9">
        <f>IF($B172="","",IFERROR(INDEX('الباقات'!$B$3:$B$302,MATCH($B172,'الباقات'!$A$3:$A$302,0)),""))</f>
        <v/>
      </c>
      <c r="D172" s="9">
        <f>IF($B172="","",IFERROR(INDEX('الباقات'!$D$3:$D$302,MATCH($B172,'الباقات'!$A$3:$A$302,0)),""))</f>
        <v/>
      </c>
      <c r="E172" s="4" t="inlineStr">
        <is>
          <t>د. خالد يوسف</t>
        </is>
      </c>
      <c r="F172" s="14">
        <f>IF($B172="","",COUNTIFS($B$3:$B172,$B172))</f>
        <v/>
      </c>
    </row>
    <row r="173">
      <c r="A173" s="5" t="n">
        <v>46259</v>
      </c>
      <c r="B173" s="4" t="inlineStr">
        <is>
          <t>PK-138</t>
        </is>
      </c>
      <c r="C173" s="9">
        <f>IF($B173="","",IFERROR(INDEX('الباقات'!$B$3:$B$302,MATCH($B173,'الباقات'!$A$3:$A$302,0)),""))</f>
        <v/>
      </c>
      <c r="D173" s="9">
        <f>IF($B173="","",IFERROR(INDEX('الباقات'!$D$3:$D$302,MATCH($B173,'الباقات'!$A$3:$A$302,0)),""))</f>
        <v/>
      </c>
      <c r="E173" s="4" t="inlineStr">
        <is>
          <t>د. محمد عادل</t>
        </is>
      </c>
      <c r="F173" s="14">
        <f>IF($B173="","",COUNTIFS($B$3:$B173,$B173))</f>
        <v/>
      </c>
    </row>
    <row r="174">
      <c r="A174" s="5" t="n">
        <v>46259</v>
      </c>
      <c r="B174" s="4" t="inlineStr">
        <is>
          <t>PK-141</t>
        </is>
      </c>
      <c r="C174" s="9">
        <f>IF($B174="","",IFERROR(INDEX('الباقات'!$B$3:$B$302,MATCH($B174,'الباقات'!$A$3:$A$302,0)),""))</f>
        <v/>
      </c>
      <c r="D174" s="9">
        <f>IF($B174="","",IFERROR(INDEX('الباقات'!$D$3:$D$302,MATCH($B174,'الباقات'!$A$3:$A$302,0)),""))</f>
        <v/>
      </c>
      <c r="E174" s="4" t="inlineStr">
        <is>
          <t>د. محمد عادل</t>
        </is>
      </c>
      <c r="F174" s="14">
        <f>IF($B174="","",COUNTIFS($B$3:$B174,$B174))</f>
        <v/>
      </c>
    </row>
    <row r="175">
      <c r="A175" s="5" t="n">
        <v>46260</v>
      </c>
      <c r="B175" s="4" t="inlineStr">
        <is>
          <t>PK-108</t>
        </is>
      </c>
      <c r="C175" s="9">
        <f>IF($B175="","",IFERROR(INDEX('الباقات'!$B$3:$B$302,MATCH($B175,'الباقات'!$A$3:$A$302,0)),""))</f>
        <v/>
      </c>
      <c r="D175" s="9">
        <f>IF($B175="","",IFERROR(INDEX('الباقات'!$D$3:$D$302,MATCH($B175,'الباقات'!$A$3:$A$302,0)),""))</f>
        <v/>
      </c>
      <c r="E175" s="4" t="inlineStr">
        <is>
          <t>د. محمد عادل</t>
        </is>
      </c>
      <c r="F175" s="14">
        <f>IF($B175="","",COUNTIFS($B$3:$B175,$B175))</f>
        <v/>
      </c>
    </row>
    <row r="176">
      <c r="A176" s="5" t="n">
        <v>46260</v>
      </c>
      <c r="B176" s="4" t="inlineStr">
        <is>
          <t>PK-116</t>
        </is>
      </c>
      <c r="C176" s="9">
        <f>IF($B176="","",IFERROR(INDEX('الباقات'!$B$3:$B$302,MATCH($B176,'الباقات'!$A$3:$A$302,0)),""))</f>
        <v/>
      </c>
      <c r="D176" s="9">
        <f>IF($B176="","",IFERROR(INDEX('الباقات'!$D$3:$D$302,MATCH($B176,'الباقات'!$A$3:$A$302,0)),""))</f>
        <v/>
      </c>
      <c r="E176" s="4" t="inlineStr">
        <is>
          <t>د. أحمد منصور</t>
        </is>
      </c>
      <c r="F176" s="14">
        <f>IF($B176="","",COUNTIFS($B$3:$B176,$B176))</f>
        <v/>
      </c>
    </row>
    <row r="177">
      <c r="A177" s="5" t="n">
        <v>46260</v>
      </c>
      <c r="B177" s="4" t="inlineStr">
        <is>
          <t>PK-147</t>
        </is>
      </c>
      <c r="C177" s="9">
        <f>IF($B177="","",IFERROR(INDEX('الباقات'!$B$3:$B$302,MATCH($B177,'الباقات'!$A$3:$A$302,0)),""))</f>
        <v/>
      </c>
      <c r="D177" s="9">
        <f>IF($B177="","",IFERROR(INDEX('الباقات'!$D$3:$D$302,MATCH($B177,'الباقات'!$A$3:$A$302,0)),""))</f>
        <v/>
      </c>
      <c r="E177" s="4" t="inlineStr">
        <is>
          <t>د. خالد يوسف</t>
        </is>
      </c>
      <c r="F177" s="14">
        <f>IF($B177="","",COUNTIFS($B$3:$B177,$B177))</f>
        <v/>
      </c>
    </row>
    <row r="178">
      <c r="A178" s="5" t="n">
        <v>46261</v>
      </c>
      <c r="B178" s="4" t="inlineStr">
        <is>
          <t>PK-113</t>
        </is>
      </c>
      <c r="C178" s="9">
        <f>IF($B178="","",IFERROR(INDEX('الباقات'!$B$3:$B$302,MATCH($B178,'الباقات'!$A$3:$A$302,0)),""))</f>
        <v/>
      </c>
      <c r="D178" s="9">
        <f>IF($B178="","",IFERROR(INDEX('الباقات'!$D$3:$D$302,MATCH($B178,'الباقات'!$A$3:$A$302,0)),""))</f>
        <v/>
      </c>
      <c r="E178" s="4" t="inlineStr">
        <is>
          <t>د. خالد يوسف</t>
        </is>
      </c>
      <c r="F178" s="14">
        <f>IF($B178="","",COUNTIFS($B$3:$B178,$B178))</f>
        <v/>
      </c>
    </row>
    <row r="179">
      <c r="A179" s="5" t="n">
        <v>46261</v>
      </c>
      <c r="B179" s="4" t="inlineStr">
        <is>
          <t>PK-133</t>
        </is>
      </c>
      <c r="C179" s="9">
        <f>IF($B179="","",IFERROR(INDEX('الباقات'!$B$3:$B$302,MATCH($B179,'الباقات'!$A$3:$A$302,0)),""))</f>
        <v/>
      </c>
      <c r="D179" s="9">
        <f>IF($B179="","",IFERROR(INDEX('الباقات'!$D$3:$D$302,MATCH($B179,'الباقات'!$A$3:$A$302,0)),""))</f>
        <v/>
      </c>
      <c r="E179" s="4" t="inlineStr">
        <is>
          <t>د. أحمد منصور</t>
        </is>
      </c>
      <c r="F179" s="14">
        <f>IF($B179="","",COUNTIFS($B$3:$B179,$B179))</f>
        <v/>
      </c>
    </row>
    <row r="180">
      <c r="A180" s="5" t="n">
        <v>46261</v>
      </c>
      <c r="B180" s="4" t="inlineStr">
        <is>
          <t>PK-135</t>
        </is>
      </c>
      <c r="C180" s="9">
        <f>IF($B180="","",IFERROR(INDEX('الباقات'!$B$3:$B$302,MATCH($B180,'الباقات'!$A$3:$A$302,0)),""))</f>
        <v/>
      </c>
      <c r="D180" s="9">
        <f>IF($B180="","",IFERROR(INDEX('الباقات'!$D$3:$D$302,MATCH($B180,'الباقات'!$A$3:$A$302,0)),""))</f>
        <v/>
      </c>
      <c r="E180" s="4" t="inlineStr">
        <is>
          <t>د. نورة السبيعي</t>
        </is>
      </c>
      <c r="F180" s="14">
        <f>IF($B180="","",COUNTIFS($B$3:$B180,$B180))</f>
        <v/>
      </c>
    </row>
    <row r="181">
      <c r="A181" s="5" t="n">
        <v>46261</v>
      </c>
      <c r="B181" s="4" t="inlineStr">
        <is>
          <t>PK-140</t>
        </is>
      </c>
      <c r="C181" s="9">
        <f>IF($B181="","",IFERROR(INDEX('الباقات'!$B$3:$B$302,MATCH($B181,'الباقات'!$A$3:$A$302,0)),""))</f>
        <v/>
      </c>
      <c r="D181" s="9">
        <f>IF($B181="","",IFERROR(INDEX('الباقات'!$D$3:$D$302,MATCH($B181,'الباقات'!$A$3:$A$302,0)),""))</f>
        <v/>
      </c>
      <c r="E181" s="4" t="inlineStr">
        <is>
          <t>د. أحمد منصور</t>
        </is>
      </c>
      <c r="F181" s="14">
        <f>IF($B181="","",COUNTIFS($B$3:$B181,$B181))</f>
        <v/>
      </c>
    </row>
    <row r="182">
      <c r="A182" s="5" t="n">
        <v>46262</v>
      </c>
      <c r="B182" s="4" t="inlineStr">
        <is>
          <t>PK-134</t>
        </is>
      </c>
      <c r="C182" s="9">
        <f>IF($B182="","",IFERROR(INDEX('الباقات'!$B$3:$B$302,MATCH($B182,'الباقات'!$A$3:$A$302,0)),""))</f>
        <v/>
      </c>
      <c r="D182" s="9">
        <f>IF($B182="","",IFERROR(INDEX('الباقات'!$D$3:$D$302,MATCH($B182,'الباقات'!$A$3:$A$302,0)),""))</f>
        <v/>
      </c>
      <c r="E182" s="4" t="inlineStr">
        <is>
          <t>د. أحمد منصور</t>
        </is>
      </c>
      <c r="F182" s="14">
        <f>IF($B182="","",COUNTIFS($B$3:$B182,$B182))</f>
        <v/>
      </c>
    </row>
    <row r="183">
      <c r="A183" s="5" t="n">
        <v>46262</v>
      </c>
      <c r="B183" s="4" t="inlineStr">
        <is>
          <t>PK-144</t>
        </is>
      </c>
      <c r="C183" s="9">
        <f>IF($B183="","",IFERROR(INDEX('الباقات'!$B$3:$B$302,MATCH($B183,'الباقات'!$A$3:$A$302,0)),""))</f>
        <v/>
      </c>
      <c r="D183" s="9">
        <f>IF($B183="","",IFERROR(INDEX('الباقات'!$D$3:$D$302,MATCH($B183,'الباقات'!$A$3:$A$302,0)),""))</f>
        <v/>
      </c>
      <c r="E183" s="4" t="inlineStr">
        <is>
          <t>د. ليلى القحطاني</t>
        </is>
      </c>
      <c r="F183" s="14">
        <f>IF($B183="","",COUNTIFS($B$3:$B183,$B183))</f>
        <v/>
      </c>
    </row>
    <row r="184">
      <c r="A184" s="5" t="n">
        <v>46263</v>
      </c>
      <c r="B184" s="4" t="inlineStr">
        <is>
          <t>PK-119</t>
        </is>
      </c>
      <c r="C184" s="9">
        <f>IF($B184="","",IFERROR(INDEX('الباقات'!$B$3:$B$302,MATCH($B184,'الباقات'!$A$3:$A$302,0)),""))</f>
        <v/>
      </c>
      <c r="D184" s="9">
        <f>IF($B184="","",IFERROR(INDEX('الباقات'!$D$3:$D$302,MATCH($B184,'الباقات'!$A$3:$A$302,0)),""))</f>
        <v/>
      </c>
      <c r="E184" s="4" t="inlineStr">
        <is>
          <t>د. نورة السبيعي</t>
        </is>
      </c>
      <c r="F184" s="14">
        <f>IF($B184="","",COUNTIFS($B$3:$B184,$B184))</f>
        <v/>
      </c>
    </row>
    <row r="185">
      <c r="A185" s="5" t="n">
        <v>46264</v>
      </c>
      <c r="B185" s="4" t="inlineStr">
        <is>
          <t>PK-111</t>
        </is>
      </c>
      <c r="C185" s="9">
        <f>IF($B185="","",IFERROR(INDEX('الباقات'!$B$3:$B$302,MATCH($B185,'الباقات'!$A$3:$A$302,0)),""))</f>
        <v/>
      </c>
      <c r="D185" s="9">
        <f>IF($B185="","",IFERROR(INDEX('الباقات'!$D$3:$D$302,MATCH($B185,'الباقات'!$A$3:$A$302,0)),""))</f>
        <v/>
      </c>
      <c r="E185" s="4" t="inlineStr">
        <is>
          <t>د. محمد عادل</t>
        </is>
      </c>
      <c r="F185" s="14">
        <f>IF($B185="","",COUNTIFS($B$3:$B185,$B185))</f>
        <v/>
      </c>
    </row>
    <row r="186">
      <c r="A186" s="5" t="n">
        <v>46265</v>
      </c>
      <c r="B186" s="4" t="inlineStr">
        <is>
          <t>PK-143</t>
        </is>
      </c>
      <c r="C186" s="9">
        <f>IF($B186="","",IFERROR(INDEX('الباقات'!$B$3:$B$302,MATCH($B186,'الباقات'!$A$3:$A$302,0)),""))</f>
        <v/>
      </c>
      <c r="D186" s="9">
        <f>IF($B186="","",IFERROR(INDEX('الباقات'!$D$3:$D$302,MATCH($B186,'الباقات'!$A$3:$A$302,0)),""))</f>
        <v/>
      </c>
      <c r="E186" s="4" t="inlineStr">
        <is>
          <t>د. سارة الحربي</t>
        </is>
      </c>
      <c r="F186" s="14">
        <f>IF($B186="","",COUNTIFS($B$3:$B186,$B186))</f>
        <v/>
      </c>
    </row>
    <row r="187">
      <c r="A187" s="5" t="n">
        <v>46265</v>
      </c>
      <c r="B187" s="4" t="inlineStr">
        <is>
          <t>PK-154</t>
        </is>
      </c>
      <c r="C187" s="9">
        <f>IF($B187="","",IFERROR(INDEX('الباقات'!$B$3:$B$302,MATCH($B187,'الباقات'!$A$3:$A$302,0)),""))</f>
        <v/>
      </c>
      <c r="D187" s="9">
        <f>IF($B187="","",IFERROR(INDEX('الباقات'!$D$3:$D$302,MATCH($B187,'الباقات'!$A$3:$A$302,0)),""))</f>
        <v/>
      </c>
      <c r="E187" s="4" t="inlineStr">
        <is>
          <t>د. نورة السبيعي</t>
        </is>
      </c>
      <c r="F187" s="14">
        <f>IF($B187="","",COUNTIFS($B$3:$B187,$B187))</f>
        <v/>
      </c>
    </row>
    <row r="188">
      <c r="A188" s="5" t="n">
        <v>46265</v>
      </c>
      <c r="B188" s="4" t="inlineStr">
        <is>
          <t>PK-156</t>
        </is>
      </c>
      <c r="C188" s="9">
        <f>IF($B188="","",IFERROR(INDEX('الباقات'!$B$3:$B$302,MATCH($B188,'الباقات'!$A$3:$A$302,0)),""))</f>
        <v/>
      </c>
      <c r="D188" s="9">
        <f>IF($B188="","",IFERROR(INDEX('الباقات'!$D$3:$D$302,MATCH($B188,'الباقات'!$A$3:$A$302,0)),""))</f>
        <v/>
      </c>
      <c r="E188" s="4" t="inlineStr">
        <is>
          <t>د. أحمد منصور</t>
        </is>
      </c>
      <c r="F188" s="14">
        <f>IF($B188="","",COUNTIFS($B$3:$B188,$B188))</f>
        <v/>
      </c>
    </row>
    <row r="189">
      <c r="A189" s="5" t="n">
        <v>46266</v>
      </c>
      <c r="B189" s="4" t="inlineStr">
        <is>
          <t>PK-123</t>
        </is>
      </c>
      <c r="C189" s="9">
        <f>IF($B189="","",IFERROR(INDEX('الباقات'!$B$3:$B$302,MATCH($B189,'الباقات'!$A$3:$A$302,0)),""))</f>
        <v/>
      </c>
      <c r="D189" s="9">
        <f>IF($B189="","",IFERROR(INDEX('الباقات'!$D$3:$D$302,MATCH($B189,'الباقات'!$A$3:$A$302,0)),""))</f>
        <v/>
      </c>
      <c r="E189" s="4" t="inlineStr">
        <is>
          <t>د. سارة الحربي</t>
        </is>
      </c>
      <c r="F189" s="14">
        <f>IF($B189="","",COUNTIFS($B$3:$B189,$B189))</f>
        <v/>
      </c>
    </row>
    <row r="190">
      <c r="A190" s="5" t="n">
        <v>46267</v>
      </c>
      <c r="B190" s="4" t="inlineStr">
        <is>
          <t>PK-124</t>
        </is>
      </c>
      <c r="C190" s="9">
        <f>IF($B190="","",IFERROR(INDEX('الباقات'!$B$3:$B$302,MATCH($B190,'الباقات'!$A$3:$A$302,0)),""))</f>
        <v/>
      </c>
      <c r="D190" s="9">
        <f>IF($B190="","",IFERROR(INDEX('الباقات'!$D$3:$D$302,MATCH($B190,'الباقات'!$A$3:$A$302,0)),""))</f>
        <v/>
      </c>
      <c r="E190" s="4" t="inlineStr">
        <is>
          <t>د. ليلى القحطاني</t>
        </is>
      </c>
      <c r="F190" s="14">
        <f>IF($B190="","",COUNTIFS($B$3:$B190,$B190))</f>
        <v/>
      </c>
    </row>
    <row r="191">
      <c r="A191" s="5" t="n">
        <v>46267</v>
      </c>
      <c r="B191" s="4" t="inlineStr">
        <is>
          <t>PK-134</t>
        </is>
      </c>
      <c r="C191" s="9">
        <f>IF($B191="","",IFERROR(INDEX('الباقات'!$B$3:$B$302,MATCH($B191,'الباقات'!$A$3:$A$302,0)),""))</f>
        <v/>
      </c>
      <c r="D191" s="9">
        <f>IF($B191="","",IFERROR(INDEX('الباقات'!$D$3:$D$302,MATCH($B191,'الباقات'!$A$3:$A$302,0)),""))</f>
        <v/>
      </c>
      <c r="E191" s="4" t="inlineStr">
        <is>
          <t>د. أحمد منصور</t>
        </is>
      </c>
      <c r="F191" s="14">
        <f>IF($B191="","",COUNTIFS($B$3:$B191,$B191))</f>
        <v/>
      </c>
    </row>
    <row r="192">
      <c r="A192" s="5" t="n">
        <v>46267</v>
      </c>
      <c r="B192" s="4" t="inlineStr">
        <is>
          <t>PK-146</t>
        </is>
      </c>
      <c r="C192" s="9">
        <f>IF($B192="","",IFERROR(INDEX('الباقات'!$B$3:$B$302,MATCH($B192,'الباقات'!$A$3:$A$302,0)),""))</f>
        <v/>
      </c>
      <c r="D192" s="9">
        <f>IF($B192="","",IFERROR(INDEX('الباقات'!$D$3:$D$302,MATCH($B192,'الباقات'!$A$3:$A$302,0)),""))</f>
        <v/>
      </c>
      <c r="E192" s="4" t="inlineStr">
        <is>
          <t>د. خالد يوسف</t>
        </is>
      </c>
      <c r="F192" s="14">
        <f>IF($B192="","",COUNTIFS($B$3:$B192,$B192))</f>
        <v/>
      </c>
    </row>
    <row r="193">
      <c r="A193" s="5" t="n">
        <v>46269</v>
      </c>
      <c r="B193" s="4" t="inlineStr">
        <is>
          <t>PK-105</t>
        </is>
      </c>
      <c r="C193" s="9">
        <f>IF($B193="","",IFERROR(INDEX('الباقات'!$B$3:$B$302,MATCH($B193,'الباقات'!$A$3:$A$302,0)),""))</f>
        <v/>
      </c>
      <c r="D193" s="9">
        <f>IF($B193="","",IFERROR(INDEX('الباقات'!$D$3:$D$302,MATCH($B193,'الباقات'!$A$3:$A$302,0)),""))</f>
        <v/>
      </c>
      <c r="E193" s="4" t="inlineStr">
        <is>
          <t>د. نورة السبيعي</t>
        </is>
      </c>
      <c r="F193" s="14">
        <f>IF($B193="","",COUNTIFS($B$3:$B193,$B193))</f>
        <v/>
      </c>
    </row>
    <row r="194">
      <c r="A194" s="5" t="n">
        <v>46269</v>
      </c>
      <c r="B194" s="4" t="inlineStr">
        <is>
          <t>PK-114</t>
        </is>
      </c>
      <c r="C194" s="9">
        <f>IF($B194="","",IFERROR(INDEX('الباقات'!$B$3:$B$302,MATCH($B194,'الباقات'!$A$3:$A$302,0)),""))</f>
        <v/>
      </c>
      <c r="D194" s="9">
        <f>IF($B194="","",IFERROR(INDEX('الباقات'!$D$3:$D$302,MATCH($B194,'الباقات'!$A$3:$A$302,0)),""))</f>
        <v/>
      </c>
      <c r="E194" s="4" t="inlineStr">
        <is>
          <t>د. خالد يوسف</t>
        </is>
      </c>
      <c r="F194" s="14">
        <f>IF($B194="","",COUNTIFS($B$3:$B194,$B194))</f>
        <v/>
      </c>
    </row>
    <row r="195">
      <c r="A195" s="5" t="n">
        <v>46269</v>
      </c>
      <c r="B195" s="4" t="inlineStr">
        <is>
          <t>PK-116</t>
        </is>
      </c>
      <c r="C195" s="9">
        <f>IF($B195="","",IFERROR(INDEX('الباقات'!$B$3:$B$302,MATCH($B195,'الباقات'!$A$3:$A$302,0)),""))</f>
        <v/>
      </c>
      <c r="D195" s="9">
        <f>IF($B195="","",IFERROR(INDEX('الباقات'!$D$3:$D$302,MATCH($B195,'الباقات'!$A$3:$A$302,0)),""))</f>
        <v/>
      </c>
      <c r="E195" s="4" t="inlineStr">
        <is>
          <t>د. أحمد منصور</t>
        </is>
      </c>
      <c r="F195" s="14">
        <f>IF($B195="","",COUNTIFS($B$3:$B195,$B195))</f>
        <v/>
      </c>
    </row>
    <row r="196">
      <c r="A196" s="5" t="n">
        <v>46270</v>
      </c>
      <c r="B196" s="4" t="inlineStr">
        <is>
          <t>PK-113</t>
        </is>
      </c>
      <c r="C196" s="9">
        <f>IF($B196="","",IFERROR(INDEX('الباقات'!$B$3:$B$302,MATCH($B196,'الباقات'!$A$3:$A$302,0)),""))</f>
        <v/>
      </c>
      <c r="D196" s="9">
        <f>IF($B196="","",IFERROR(INDEX('الباقات'!$D$3:$D$302,MATCH($B196,'الباقات'!$A$3:$A$302,0)),""))</f>
        <v/>
      </c>
      <c r="E196" s="4" t="inlineStr">
        <is>
          <t>د. خالد يوسف</t>
        </is>
      </c>
      <c r="F196" s="14">
        <f>IF($B196="","",COUNTIFS($B$3:$B196,$B196))</f>
        <v/>
      </c>
    </row>
    <row r="197">
      <c r="A197" s="5" t="n">
        <v>46271</v>
      </c>
      <c r="B197" s="4" t="inlineStr">
        <is>
          <t>PK-133</t>
        </is>
      </c>
      <c r="C197" s="9">
        <f>IF($B197="","",IFERROR(INDEX('الباقات'!$B$3:$B$302,MATCH($B197,'الباقات'!$A$3:$A$302,0)),""))</f>
        <v/>
      </c>
      <c r="D197" s="9">
        <f>IF($B197="","",IFERROR(INDEX('الباقات'!$D$3:$D$302,MATCH($B197,'الباقات'!$A$3:$A$302,0)),""))</f>
        <v/>
      </c>
      <c r="E197" s="4" t="inlineStr">
        <is>
          <t>د. أحمد منصور</t>
        </is>
      </c>
      <c r="F197" s="14">
        <f>IF($B197="","",COUNTIFS($B$3:$B197,$B197))</f>
        <v/>
      </c>
    </row>
    <row r="198">
      <c r="A198" s="5" t="n">
        <v>46272</v>
      </c>
      <c r="B198" s="4" t="inlineStr">
        <is>
          <t>PK-115</t>
        </is>
      </c>
      <c r="C198" s="9">
        <f>IF($B198="","",IFERROR(INDEX('الباقات'!$B$3:$B$302,MATCH($B198,'الباقات'!$A$3:$A$302,0)),""))</f>
        <v/>
      </c>
      <c r="D198" s="9">
        <f>IF($B198="","",IFERROR(INDEX('الباقات'!$D$3:$D$302,MATCH($B198,'الباقات'!$A$3:$A$302,0)),""))</f>
        <v/>
      </c>
      <c r="E198" s="4" t="inlineStr">
        <is>
          <t>د. سارة الحربي</t>
        </is>
      </c>
      <c r="F198" s="14">
        <f>IF($B198="","",COUNTIFS($B$3:$B198,$B198))</f>
        <v/>
      </c>
    </row>
    <row r="199">
      <c r="A199" s="5" t="n">
        <v>46273</v>
      </c>
      <c r="B199" s="4" t="inlineStr">
        <is>
          <t>PK-104</t>
        </is>
      </c>
      <c r="C199" s="9">
        <f>IF($B199="","",IFERROR(INDEX('الباقات'!$B$3:$B$302,MATCH($B199,'الباقات'!$A$3:$A$302,0)),""))</f>
        <v/>
      </c>
      <c r="D199" s="9">
        <f>IF($B199="","",IFERROR(INDEX('الباقات'!$D$3:$D$302,MATCH($B199,'الباقات'!$A$3:$A$302,0)),""))</f>
        <v/>
      </c>
      <c r="E199" s="4" t="inlineStr">
        <is>
          <t>د. خالد يوسف</t>
        </is>
      </c>
      <c r="F199" s="14">
        <f>IF($B199="","",COUNTIFS($B$3:$B199,$B199))</f>
        <v/>
      </c>
    </row>
    <row r="200">
      <c r="A200" s="5" t="n">
        <v>46273</v>
      </c>
      <c r="B200" s="4" t="inlineStr">
        <is>
          <t>PK-157</t>
        </is>
      </c>
      <c r="C200" s="9">
        <f>IF($B200="","",IFERROR(INDEX('الباقات'!$B$3:$B$302,MATCH($B200,'الباقات'!$A$3:$A$302,0)),""))</f>
        <v/>
      </c>
      <c r="D200" s="9">
        <f>IF($B200="","",IFERROR(INDEX('الباقات'!$D$3:$D$302,MATCH($B200,'الباقات'!$A$3:$A$302,0)),""))</f>
        <v/>
      </c>
      <c r="E200" s="4" t="inlineStr">
        <is>
          <t>د. أحمد منصور</t>
        </is>
      </c>
      <c r="F200" s="14">
        <f>IF($B200="","",COUNTIFS($B$3:$B200,$B200))</f>
        <v/>
      </c>
    </row>
    <row r="201">
      <c r="A201" s="5" t="n">
        <v>46274</v>
      </c>
      <c r="B201" s="4" t="inlineStr">
        <is>
          <t>PK-110</t>
        </is>
      </c>
      <c r="C201" s="9">
        <f>IF($B201="","",IFERROR(INDEX('الباقات'!$B$3:$B$302,MATCH($B201,'الباقات'!$A$3:$A$302,0)),""))</f>
        <v/>
      </c>
      <c r="D201" s="9">
        <f>IF($B201="","",IFERROR(INDEX('الباقات'!$D$3:$D$302,MATCH($B201,'الباقات'!$A$3:$A$302,0)),""))</f>
        <v/>
      </c>
      <c r="E201" s="4" t="inlineStr">
        <is>
          <t>د. محمد عادل</t>
        </is>
      </c>
      <c r="F201" s="14">
        <f>IF($B201="","",COUNTIFS($B$3:$B201,$B201))</f>
        <v/>
      </c>
    </row>
    <row r="202">
      <c r="A202" s="5" t="n">
        <v>46274</v>
      </c>
      <c r="B202" s="4" t="inlineStr">
        <is>
          <t>PK-139</t>
        </is>
      </c>
      <c r="C202" s="9">
        <f>IF($B202="","",IFERROR(INDEX('الباقات'!$B$3:$B$302,MATCH($B202,'الباقات'!$A$3:$A$302,0)),""))</f>
        <v/>
      </c>
      <c r="D202" s="9">
        <f>IF($B202="","",IFERROR(INDEX('الباقات'!$D$3:$D$302,MATCH($B202,'الباقات'!$A$3:$A$302,0)),""))</f>
        <v/>
      </c>
      <c r="E202" s="4" t="inlineStr">
        <is>
          <t>د. نورة السبيعي</t>
        </is>
      </c>
      <c r="F202" s="14">
        <f>IF($B202="","",COUNTIFS($B$3:$B202,$B202))</f>
        <v/>
      </c>
    </row>
    <row r="203">
      <c r="A203" s="5" t="n">
        <v>46275</v>
      </c>
      <c r="B203" s="4" t="inlineStr">
        <is>
          <t>PK-118</t>
        </is>
      </c>
      <c r="C203" s="9">
        <f>IF($B203="","",IFERROR(INDEX('الباقات'!$B$3:$B$302,MATCH($B203,'الباقات'!$A$3:$A$302,0)),""))</f>
        <v/>
      </c>
      <c r="D203" s="9">
        <f>IF($B203="","",IFERROR(INDEX('الباقات'!$D$3:$D$302,MATCH($B203,'الباقات'!$A$3:$A$302,0)),""))</f>
        <v/>
      </c>
      <c r="E203" s="4" t="inlineStr">
        <is>
          <t>د. سارة الحربي</t>
        </is>
      </c>
      <c r="F203" s="14">
        <f>IF($B203="","",COUNTIFS($B$3:$B203,$B203))</f>
        <v/>
      </c>
    </row>
    <row r="204">
      <c r="A204" s="5" t="n">
        <v>46275</v>
      </c>
      <c r="B204" s="4" t="inlineStr">
        <is>
          <t>PK-132</t>
        </is>
      </c>
      <c r="C204" s="9">
        <f>IF($B204="","",IFERROR(INDEX('الباقات'!$B$3:$B$302,MATCH($B204,'الباقات'!$A$3:$A$302,0)),""))</f>
        <v/>
      </c>
      <c r="D204" s="9">
        <f>IF($B204="","",IFERROR(INDEX('الباقات'!$D$3:$D$302,MATCH($B204,'الباقات'!$A$3:$A$302,0)),""))</f>
        <v/>
      </c>
      <c r="E204" s="4" t="inlineStr">
        <is>
          <t>د. ليلى القحطاني</t>
        </is>
      </c>
      <c r="F204" s="14">
        <f>IF($B204="","",COUNTIFS($B$3:$B204,$B204))</f>
        <v/>
      </c>
    </row>
    <row r="205">
      <c r="A205" s="5" t="n">
        <v>46276</v>
      </c>
      <c r="B205" s="4" t="inlineStr">
        <is>
          <t>PK-134</t>
        </is>
      </c>
      <c r="C205" s="9">
        <f>IF($B205="","",IFERROR(INDEX('الباقات'!$B$3:$B$302,MATCH($B205,'الباقات'!$A$3:$A$302,0)),""))</f>
        <v/>
      </c>
      <c r="D205" s="9">
        <f>IF($B205="","",IFERROR(INDEX('الباقات'!$D$3:$D$302,MATCH($B205,'الباقات'!$A$3:$A$302,0)),""))</f>
        <v/>
      </c>
      <c r="E205" s="4" t="inlineStr">
        <is>
          <t>د. أحمد منصور</t>
        </is>
      </c>
      <c r="F205" s="14">
        <f>IF($B205="","",COUNTIFS($B$3:$B205,$B205))</f>
        <v/>
      </c>
    </row>
    <row r="206">
      <c r="A206" s="5" t="n">
        <v>46276</v>
      </c>
      <c r="B206" s="4" t="inlineStr">
        <is>
          <t>PK-135</t>
        </is>
      </c>
      <c r="C206" s="9">
        <f>IF($B206="","",IFERROR(INDEX('الباقات'!$B$3:$B$302,MATCH($B206,'الباقات'!$A$3:$A$302,0)),""))</f>
        <v/>
      </c>
      <c r="D206" s="9">
        <f>IF($B206="","",IFERROR(INDEX('الباقات'!$D$3:$D$302,MATCH($B206,'الباقات'!$A$3:$A$302,0)),""))</f>
        <v/>
      </c>
      <c r="E206" s="4" t="inlineStr">
        <is>
          <t>د. نورة السبيعي</t>
        </is>
      </c>
      <c r="F206" s="14">
        <f>IF($B206="","",COUNTIFS($B$3:$B206,$B206))</f>
        <v/>
      </c>
    </row>
    <row r="207">
      <c r="A207" s="5" t="n">
        <v>46277</v>
      </c>
      <c r="B207" s="4" t="inlineStr">
        <is>
          <t>PK-143</t>
        </is>
      </c>
      <c r="C207" s="9">
        <f>IF($B207="","",IFERROR(INDEX('الباقات'!$B$3:$B$302,MATCH($B207,'الباقات'!$A$3:$A$302,0)),""))</f>
        <v/>
      </c>
      <c r="D207" s="9">
        <f>IF($B207="","",IFERROR(INDEX('الباقات'!$D$3:$D$302,MATCH($B207,'الباقات'!$A$3:$A$302,0)),""))</f>
        <v/>
      </c>
      <c r="E207" s="4" t="inlineStr">
        <is>
          <t>د. سارة الحربي</t>
        </is>
      </c>
      <c r="F207" s="14">
        <f>IF($B207="","",COUNTIFS($B$3:$B207,$B207))</f>
        <v/>
      </c>
    </row>
    <row r="208">
      <c r="A208" s="5" t="n">
        <v>46277</v>
      </c>
      <c r="B208" s="4" t="inlineStr">
        <is>
          <t>PK-160</t>
        </is>
      </c>
      <c r="C208" s="9">
        <f>IF($B208="","",IFERROR(INDEX('الباقات'!$B$3:$B$302,MATCH($B208,'الباقات'!$A$3:$A$302,0)),""))</f>
        <v/>
      </c>
      <c r="D208" s="9">
        <f>IF($B208="","",IFERROR(INDEX('الباقات'!$D$3:$D$302,MATCH($B208,'الباقات'!$A$3:$A$302,0)),""))</f>
        <v/>
      </c>
      <c r="E208" s="4" t="inlineStr">
        <is>
          <t>د. محمد عادل</t>
        </is>
      </c>
      <c r="F208" s="14">
        <f>IF($B208="","",COUNTIFS($B$3:$B208,$B208))</f>
        <v/>
      </c>
    </row>
    <row r="209">
      <c r="A209" s="5" t="n">
        <v>46278</v>
      </c>
      <c r="B209" s="4" t="inlineStr">
        <is>
          <t>PK-114</t>
        </is>
      </c>
      <c r="C209" s="9">
        <f>IF($B209="","",IFERROR(INDEX('الباقات'!$B$3:$B$302,MATCH($B209,'الباقات'!$A$3:$A$302,0)),""))</f>
        <v/>
      </c>
      <c r="D209" s="9">
        <f>IF($B209="","",IFERROR(INDEX('الباقات'!$D$3:$D$302,MATCH($B209,'الباقات'!$A$3:$A$302,0)),""))</f>
        <v/>
      </c>
      <c r="E209" s="4" t="inlineStr">
        <is>
          <t>د. خالد يوسف</t>
        </is>
      </c>
      <c r="F209" s="14">
        <f>IF($B209="","",COUNTIFS($B$3:$B209,$B209))</f>
        <v/>
      </c>
    </row>
    <row r="210">
      <c r="A210" s="5" t="n">
        <v>46278</v>
      </c>
      <c r="B210" s="4" t="inlineStr">
        <is>
          <t>PK-116</t>
        </is>
      </c>
      <c r="C210" s="9">
        <f>IF($B210="","",IFERROR(INDEX('الباقات'!$B$3:$B$302,MATCH($B210,'الباقات'!$A$3:$A$302,0)),""))</f>
        <v/>
      </c>
      <c r="D210" s="9">
        <f>IF($B210="","",IFERROR(INDEX('الباقات'!$D$3:$D$302,MATCH($B210,'الباقات'!$A$3:$A$302,0)),""))</f>
        <v/>
      </c>
      <c r="E210" s="4" t="inlineStr">
        <is>
          <t>د. أحمد منصور</t>
        </is>
      </c>
      <c r="F210" s="14">
        <f>IF($B210="","",COUNTIFS($B$3:$B210,$B210))</f>
        <v/>
      </c>
    </row>
    <row r="211">
      <c r="A211" s="5" t="n">
        <v>46278</v>
      </c>
      <c r="B211" s="4" t="inlineStr">
        <is>
          <t>PK-138</t>
        </is>
      </c>
      <c r="C211" s="9">
        <f>IF($B211="","",IFERROR(INDEX('الباقات'!$B$3:$B$302,MATCH($B211,'الباقات'!$A$3:$A$302,0)),""))</f>
        <v/>
      </c>
      <c r="D211" s="9">
        <f>IF($B211="","",IFERROR(INDEX('الباقات'!$D$3:$D$302,MATCH($B211,'الباقات'!$A$3:$A$302,0)),""))</f>
        <v/>
      </c>
      <c r="E211" s="4" t="inlineStr">
        <is>
          <t>د. محمد عادل</t>
        </is>
      </c>
      <c r="F211" s="14">
        <f>IF($B211="","",COUNTIFS($B$3:$B211,$B211))</f>
        <v/>
      </c>
    </row>
    <row r="212">
      <c r="A212" s="5" t="n">
        <v>46279</v>
      </c>
      <c r="B212" s="4" t="inlineStr">
        <is>
          <t>PK-128</t>
        </is>
      </c>
      <c r="C212" s="9">
        <f>IF($B212="","",IFERROR(INDEX('الباقات'!$B$3:$B$302,MATCH($B212,'الباقات'!$A$3:$A$302,0)),""))</f>
        <v/>
      </c>
      <c r="D212" s="9">
        <f>IF($B212="","",IFERROR(INDEX('الباقات'!$D$3:$D$302,MATCH($B212,'الباقات'!$A$3:$A$302,0)),""))</f>
        <v/>
      </c>
      <c r="E212" s="4" t="inlineStr">
        <is>
          <t>د. أحمد منصور</t>
        </is>
      </c>
      <c r="F212" s="14">
        <f>IF($B212="","",COUNTIFS($B$3:$B212,$B212))</f>
        <v/>
      </c>
    </row>
    <row r="213">
      <c r="A213" s="5" t="n">
        <v>46279</v>
      </c>
      <c r="B213" s="4" t="inlineStr">
        <is>
          <t>PK-129</t>
        </is>
      </c>
      <c r="C213" s="9">
        <f>IF($B213="","",IFERROR(INDEX('الباقات'!$B$3:$B$302,MATCH($B213,'الباقات'!$A$3:$A$302,0)),""))</f>
        <v/>
      </c>
      <c r="D213" s="9">
        <f>IF($B213="","",IFERROR(INDEX('الباقات'!$D$3:$D$302,MATCH($B213,'الباقات'!$A$3:$A$302,0)),""))</f>
        <v/>
      </c>
      <c r="E213" s="4" t="inlineStr">
        <is>
          <t>د. نورة السبيعي</t>
        </is>
      </c>
      <c r="F213" s="14">
        <f>IF($B213="","",COUNTIFS($B$3:$B213,$B213))</f>
        <v/>
      </c>
    </row>
    <row r="214">
      <c r="A214" s="5" t="n">
        <v>46279</v>
      </c>
      <c r="B214" s="4" t="inlineStr">
        <is>
          <t>PK-131</t>
        </is>
      </c>
      <c r="C214" s="9">
        <f>IF($B214="","",IFERROR(INDEX('الباقات'!$B$3:$B$302,MATCH($B214,'الباقات'!$A$3:$A$302,0)),""))</f>
        <v/>
      </c>
      <c r="D214" s="9">
        <f>IF($B214="","",IFERROR(INDEX('الباقات'!$D$3:$D$302,MATCH($B214,'الباقات'!$A$3:$A$302,0)),""))</f>
        <v/>
      </c>
      <c r="E214" s="4" t="inlineStr">
        <is>
          <t>د. سارة الحربي</t>
        </is>
      </c>
      <c r="F214" s="14">
        <f>IF($B214="","",COUNTIFS($B$3:$B214,$B214))</f>
        <v/>
      </c>
    </row>
    <row r="215">
      <c r="A215" s="5" t="n">
        <v>46279</v>
      </c>
      <c r="B215" s="4" t="inlineStr">
        <is>
          <t>PK-133</t>
        </is>
      </c>
      <c r="C215" s="9">
        <f>IF($B215="","",IFERROR(INDEX('الباقات'!$B$3:$B$302,MATCH($B215,'الباقات'!$A$3:$A$302,0)),""))</f>
        <v/>
      </c>
      <c r="D215" s="9">
        <f>IF($B215="","",IFERROR(INDEX('الباقات'!$D$3:$D$302,MATCH($B215,'الباقات'!$A$3:$A$302,0)),""))</f>
        <v/>
      </c>
      <c r="E215" s="4" t="inlineStr">
        <is>
          <t>د. أحمد منصور</t>
        </is>
      </c>
      <c r="F215" s="14">
        <f>IF($B215="","",COUNTIFS($B$3:$B215,$B215))</f>
        <v/>
      </c>
    </row>
    <row r="216">
      <c r="A216" s="5" t="n">
        <v>46281</v>
      </c>
      <c r="B216" s="4" t="inlineStr">
        <is>
          <t>PK-102</t>
        </is>
      </c>
      <c r="C216" s="9">
        <f>IF($B216="","",IFERROR(INDEX('الباقات'!$B$3:$B$302,MATCH($B216,'الباقات'!$A$3:$A$302,0)),""))</f>
        <v/>
      </c>
      <c r="D216" s="9">
        <f>IF($B216="","",IFERROR(INDEX('الباقات'!$D$3:$D$302,MATCH($B216,'الباقات'!$A$3:$A$302,0)),""))</f>
        <v/>
      </c>
      <c r="E216" s="4" t="inlineStr">
        <is>
          <t>د. نورة السبيعي</t>
        </is>
      </c>
      <c r="F216" s="14">
        <f>IF($B216="","",COUNTIFS($B$3:$B216,$B216))</f>
        <v/>
      </c>
    </row>
    <row r="217">
      <c r="A217" s="5" t="n">
        <v>46281</v>
      </c>
      <c r="B217" s="4" t="inlineStr">
        <is>
          <t>PK-105</t>
        </is>
      </c>
      <c r="C217" s="9">
        <f>IF($B217="","",IFERROR(INDEX('الباقات'!$B$3:$B$302,MATCH($B217,'الباقات'!$A$3:$A$302,0)),""))</f>
        <v/>
      </c>
      <c r="D217" s="9">
        <f>IF($B217="","",IFERROR(INDEX('الباقات'!$D$3:$D$302,MATCH($B217,'الباقات'!$A$3:$A$302,0)),""))</f>
        <v/>
      </c>
      <c r="E217" s="4" t="inlineStr">
        <is>
          <t>د. نورة السبيعي</t>
        </is>
      </c>
      <c r="F217" s="14">
        <f>IF($B217="","",COUNTIFS($B$3:$B217,$B217))</f>
        <v/>
      </c>
    </row>
    <row r="218">
      <c r="A218" s="5" t="n">
        <v>46281</v>
      </c>
      <c r="B218" s="4" t="inlineStr">
        <is>
          <t>PK-120</t>
        </is>
      </c>
      <c r="C218" s="9">
        <f>IF($B218="","",IFERROR(INDEX('الباقات'!$B$3:$B$302,MATCH($B218,'الباقات'!$A$3:$A$302,0)),""))</f>
        <v/>
      </c>
      <c r="D218" s="9">
        <f>IF($B218="","",IFERROR(INDEX('الباقات'!$D$3:$D$302,MATCH($B218,'الباقات'!$A$3:$A$302,0)),""))</f>
        <v/>
      </c>
      <c r="E218" s="4" t="inlineStr">
        <is>
          <t>د. محمد عادل</t>
        </is>
      </c>
      <c r="F218" s="14">
        <f>IF($B218="","",COUNTIFS($B$3:$B218,$B218))</f>
        <v/>
      </c>
    </row>
    <row r="219">
      <c r="A219" s="5" t="n">
        <v>46281</v>
      </c>
      <c r="B219" s="4" t="inlineStr">
        <is>
          <t>PK-134</t>
        </is>
      </c>
      <c r="C219" s="9">
        <f>IF($B219="","",IFERROR(INDEX('الباقات'!$B$3:$B$302,MATCH($B219,'الباقات'!$A$3:$A$302,0)),""))</f>
        <v/>
      </c>
      <c r="D219" s="9">
        <f>IF($B219="","",IFERROR(INDEX('الباقات'!$D$3:$D$302,MATCH($B219,'الباقات'!$A$3:$A$302,0)),""))</f>
        <v/>
      </c>
      <c r="E219" s="4" t="inlineStr">
        <is>
          <t>د. أحمد منصور</t>
        </is>
      </c>
      <c r="F219" s="14">
        <f>IF($B219="","",COUNTIFS($B$3:$B219,$B219))</f>
        <v/>
      </c>
    </row>
    <row r="220">
      <c r="A220" s="5" t="n">
        <v>46281</v>
      </c>
      <c r="B220" s="4" t="inlineStr">
        <is>
          <t>PK-158</t>
        </is>
      </c>
      <c r="C220" s="9">
        <f>IF($B220="","",IFERROR(INDEX('الباقات'!$B$3:$B$302,MATCH($B220,'الباقات'!$A$3:$A$302,0)),""))</f>
        <v/>
      </c>
      <c r="D220" s="9">
        <f>IF($B220="","",IFERROR(INDEX('الباقات'!$D$3:$D$302,MATCH($B220,'الباقات'!$A$3:$A$302,0)),""))</f>
        <v/>
      </c>
      <c r="E220" s="4" t="inlineStr">
        <is>
          <t>د. محمد عادل</t>
        </is>
      </c>
      <c r="F220" s="14">
        <f>IF($B220="","",COUNTIFS($B$3:$B220,$B220))</f>
        <v/>
      </c>
    </row>
    <row r="221">
      <c r="A221" s="5" t="n">
        <v>46282</v>
      </c>
      <c r="B221" s="4" t="inlineStr">
        <is>
          <t>PK-123</t>
        </is>
      </c>
      <c r="C221" s="9">
        <f>IF($B221="","",IFERROR(INDEX('الباقات'!$B$3:$B$302,MATCH($B221,'الباقات'!$A$3:$A$302,0)),""))</f>
        <v/>
      </c>
      <c r="D221" s="9">
        <f>IF($B221="","",IFERROR(INDEX('الباقات'!$D$3:$D$302,MATCH($B221,'الباقات'!$A$3:$A$302,0)),""))</f>
        <v/>
      </c>
      <c r="E221" s="4" t="inlineStr">
        <is>
          <t>د. سارة الحربي</t>
        </is>
      </c>
      <c r="F221" s="14">
        <f>IF($B221="","",COUNTIFS($B$3:$B221,$B221))</f>
        <v/>
      </c>
    </row>
    <row r="222">
      <c r="A222" s="5" t="n">
        <v>46283</v>
      </c>
      <c r="B222" s="4" t="inlineStr">
        <is>
          <t>PK-104</t>
        </is>
      </c>
      <c r="C222" s="9">
        <f>IF($B222="","",IFERROR(INDEX('الباقات'!$B$3:$B$302,MATCH($B222,'الباقات'!$A$3:$A$302,0)),""))</f>
        <v/>
      </c>
      <c r="D222" s="9">
        <f>IF($B222="","",IFERROR(INDEX('الباقات'!$D$3:$D$302,MATCH($B222,'الباقات'!$A$3:$A$302,0)),""))</f>
        <v/>
      </c>
      <c r="E222" s="4" t="inlineStr">
        <is>
          <t>د. خالد يوسف</t>
        </is>
      </c>
      <c r="F222" s="14">
        <f>IF($B222="","",COUNTIFS($B$3:$B222,$B222))</f>
        <v/>
      </c>
    </row>
    <row r="223">
      <c r="A223" s="5" t="n">
        <v>46283</v>
      </c>
      <c r="B223" s="4" t="inlineStr">
        <is>
          <t>PK-119</t>
        </is>
      </c>
      <c r="C223" s="9">
        <f>IF($B223="","",IFERROR(INDEX('الباقات'!$B$3:$B$302,MATCH($B223,'الباقات'!$A$3:$A$302,0)),""))</f>
        <v/>
      </c>
      <c r="D223" s="9">
        <f>IF($B223="","",IFERROR(INDEX('الباقات'!$D$3:$D$302,MATCH($B223,'الباقات'!$A$3:$A$302,0)),""))</f>
        <v/>
      </c>
      <c r="E223" s="4" t="inlineStr">
        <is>
          <t>د. نورة السبيعي</t>
        </is>
      </c>
      <c r="F223" s="14">
        <f>IF($B223="","",COUNTIFS($B$3:$B223,$B223))</f>
        <v/>
      </c>
    </row>
    <row r="224">
      <c r="A224" s="5" t="n">
        <v>46283</v>
      </c>
      <c r="B224" s="4" t="inlineStr">
        <is>
          <t>PK-141</t>
        </is>
      </c>
      <c r="C224" s="9">
        <f>IF($B224="","",IFERROR(INDEX('الباقات'!$B$3:$B$302,MATCH($B224,'الباقات'!$A$3:$A$302,0)),""))</f>
        <v/>
      </c>
      <c r="D224" s="9">
        <f>IF($B224="","",IFERROR(INDEX('الباقات'!$D$3:$D$302,MATCH($B224,'الباقات'!$A$3:$A$302,0)),""))</f>
        <v/>
      </c>
      <c r="E224" s="4" t="inlineStr">
        <is>
          <t>د. محمد عادل</t>
        </is>
      </c>
      <c r="F224" s="14">
        <f>IF($B224="","",COUNTIFS($B$3:$B224,$B224))</f>
        <v/>
      </c>
    </row>
    <row r="225">
      <c r="A225" s="5" t="n">
        <v>46283</v>
      </c>
      <c r="B225" s="4" t="inlineStr">
        <is>
          <t>PK-157</t>
        </is>
      </c>
      <c r="C225" s="9">
        <f>IF($B225="","",IFERROR(INDEX('الباقات'!$B$3:$B$302,MATCH($B225,'الباقات'!$A$3:$A$302,0)),""))</f>
        <v/>
      </c>
      <c r="D225" s="9">
        <f>IF($B225="","",IFERROR(INDEX('الباقات'!$D$3:$D$302,MATCH($B225,'الباقات'!$A$3:$A$302,0)),""))</f>
        <v/>
      </c>
      <c r="E225" s="4" t="inlineStr">
        <is>
          <t>د. أحمد منصور</t>
        </is>
      </c>
      <c r="F225" s="14">
        <f>IF($B225="","",COUNTIFS($B$3:$B225,$B225))</f>
        <v/>
      </c>
    </row>
    <row r="226">
      <c r="A226" s="5" t="n">
        <v>46286</v>
      </c>
      <c r="B226" s="4" t="inlineStr">
        <is>
          <t>PK-133</t>
        </is>
      </c>
      <c r="C226" s="9">
        <f>IF($B226="","",IFERROR(INDEX('الباقات'!$B$3:$B$302,MATCH($B226,'الباقات'!$A$3:$A$302,0)),""))</f>
        <v/>
      </c>
      <c r="D226" s="9">
        <f>IF($B226="","",IFERROR(INDEX('الباقات'!$D$3:$D$302,MATCH($B226,'الباقات'!$A$3:$A$302,0)),""))</f>
        <v/>
      </c>
      <c r="E226" s="4" t="inlineStr">
        <is>
          <t>د. أحمد منصور</t>
        </is>
      </c>
      <c r="F226" s="14">
        <f>IF($B226="","",COUNTIFS($B$3:$B226,$B226))</f>
        <v/>
      </c>
    </row>
    <row r="227">
      <c r="A227" s="5" t="n">
        <v>46286</v>
      </c>
      <c r="B227" s="4" t="inlineStr">
        <is>
          <t>PK-142</t>
        </is>
      </c>
      <c r="C227" s="9">
        <f>IF($B227="","",IFERROR(INDEX('الباقات'!$B$3:$B$302,MATCH($B227,'الباقات'!$A$3:$A$302,0)),""))</f>
        <v/>
      </c>
      <c r="D227" s="9">
        <f>IF($B227="","",IFERROR(INDEX('الباقات'!$D$3:$D$302,MATCH($B227,'الباقات'!$A$3:$A$302,0)),""))</f>
        <v/>
      </c>
      <c r="E227" s="4" t="inlineStr">
        <is>
          <t>د. سارة الحربي</t>
        </is>
      </c>
      <c r="F227" s="14">
        <f>IF($B227="","",COUNTIFS($B$3:$B227,$B227))</f>
        <v/>
      </c>
    </row>
    <row r="228">
      <c r="A228" s="5" t="n">
        <v>46286</v>
      </c>
      <c r="B228" s="4" t="inlineStr">
        <is>
          <t>PK-153</t>
        </is>
      </c>
      <c r="C228" s="9">
        <f>IF($B228="","",IFERROR(INDEX('الباقات'!$B$3:$B$302,MATCH($B228,'الباقات'!$A$3:$A$302,0)),""))</f>
        <v/>
      </c>
      <c r="D228" s="9">
        <f>IF($B228="","",IFERROR(INDEX('الباقات'!$D$3:$D$302,MATCH($B228,'الباقات'!$A$3:$A$302,0)),""))</f>
        <v/>
      </c>
      <c r="E228" s="4" t="inlineStr">
        <is>
          <t>د. ليلى القحطاني</t>
        </is>
      </c>
      <c r="F228" s="14">
        <f>IF($B228="","",COUNTIFS($B$3:$B228,$B228))</f>
        <v/>
      </c>
    </row>
    <row r="229">
      <c r="A229" s="5" t="n">
        <v>46287</v>
      </c>
      <c r="B229" s="4" t="inlineStr">
        <is>
          <t>PK-106</t>
        </is>
      </c>
      <c r="C229" s="9">
        <f>IF($B229="","",IFERROR(INDEX('الباقات'!$B$3:$B$302,MATCH($B229,'الباقات'!$A$3:$A$302,0)),""))</f>
        <v/>
      </c>
      <c r="D229" s="9">
        <f>IF($B229="","",IFERROR(INDEX('الباقات'!$D$3:$D$302,MATCH($B229,'الباقات'!$A$3:$A$302,0)),""))</f>
        <v/>
      </c>
      <c r="E229" s="4" t="inlineStr">
        <is>
          <t>د. محمد عادل</t>
        </is>
      </c>
      <c r="F229" s="14">
        <f>IF($B229="","",COUNTIFS($B$3:$B229,$B229))</f>
        <v/>
      </c>
    </row>
    <row r="230">
      <c r="A230" s="5" t="n">
        <v>46287</v>
      </c>
      <c r="B230" s="4" t="inlineStr">
        <is>
          <t>PK-117</t>
        </is>
      </c>
      <c r="C230" s="9">
        <f>IF($B230="","",IFERROR(INDEX('الباقات'!$B$3:$B$302,MATCH($B230,'الباقات'!$A$3:$A$302,0)),""))</f>
        <v/>
      </c>
      <c r="D230" s="9">
        <f>IF($B230="","",IFERROR(INDEX('الباقات'!$D$3:$D$302,MATCH($B230,'الباقات'!$A$3:$A$302,0)),""))</f>
        <v/>
      </c>
      <c r="E230" s="4" t="inlineStr">
        <is>
          <t>د. محمد عادل</t>
        </is>
      </c>
      <c r="F230" s="14">
        <f>IF($B230="","",COUNTIFS($B$3:$B230,$B230))</f>
        <v/>
      </c>
    </row>
    <row r="231">
      <c r="A231" s="5" t="n">
        <v>46287</v>
      </c>
      <c r="B231" s="4" t="inlineStr">
        <is>
          <t>PK-127</t>
        </is>
      </c>
      <c r="C231" s="9">
        <f>IF($B231="","",IFERROR(INDEX('الباقات'!$B$3:$B$302,MATCH($B231,'الباقات'!$A$3:$A$302,0)),""))</f>
        <v/>
      </c>
      <c r="D231" s="9">
        <f>IF($B231="","",IFERROR(INDEX('الباقات'!$D$3:$D$302,MATCH($B231,'الباقات'!$A$3:$A$302,0)),""))</f>
        <v/>
      </c>
      <c r="E231" s="4" t="inlineStr">
        <is>
          <t>د. خالد يوسف</t>
        </is>
      </c>
      <c r="F231" s="14">
        <f>IF($B231="","",COUNTIFS($B$3:$B231,$B231))</f>
        <v/>
      </c>
    </row>
    <row r="232">
      <c r="A232" s="5" t="n">
        <v>46287</v>
      </c>
      <c r="B232" s="4" t="inlineStr">
        <is>
          <t>PK-128</t>
        </is>
      </c>
      <c r="C232" s="9">
        <f>IF($B232="","",IFERROR(INDEX('الباقات'!$B$3:$B$302,MATCH($B232,'الباقات'!$A$3:$A$302,0)),""))</f>
        <v/>
      </c>
      <c r="D232" s="9">
        <f>IF($B232="","",IFERROR(INDEX('الباقات'!$D$3:$D$302,MATCH($B232,'الباقات'!$A$3:$A$302,0)),""))</f>
        <v/>
      </c>
      <c r="E232" s="4" t="inlineStr">
        <is>
          <t>د. أحمد منصور</t>
        </is>
      </c>
      <c r="F232" s="14">
        <f>IF($B232="","",COUNTIFS($B$3:$B232,$B232))</f>
        <v/>
      </c>
    </row>
    <row r="233">
      <c r="A233" s="5" t="n">
        <v>46287</v>
      </c>
      <c r="B233" s="4" t="inlineStr">
        <is>
          <t>PK-134</t>
        </is>
      </c>
      <c r="C233" s="9">
        <f>IF($B233="","",IFERROR(INDEX('الباقات'!$B$3:$B$302,MATCH($B233,'الباقات'!$A$3:$A$302,0)),""))</f>
        <v/>
      </c>
      <c r="D233" s="9">
        <f>IF($B233="","",IFERROR(INDEX('الباقات'!$D$3:$D$302,MATCH($B233,'الباقات'!$A$3:$A$302,0)),""))</f>
        <v/>
      </c>
      <c r="E233" s="4" t="inlineStr">
        <is>
          <t>د. أحمد منصور</t>
        </is>
      </c>
      <c r="F233" s="14">
        <f>IF($B233="","",COUNTIFS($B$3:$B233,$B233))</f>
        <v/>
      </c>
    </row>
    <row r="234">
      <c r="A234" s="5" t="n">
        <v>46287</v>
      </c>
      <c r="B234" s="4" t="inlineStr">
        <is>
          <t>PK-148</t>
        </is>
      </c>
      <c r="C234" s="9">
        <f>IF($B234="","",IFERROR(INDEX('الباقات'!$B$3:$B$302,MATCH($B234,'الباقات'!$A$3:$A$302,0)),""))</f>
        <v/>
      </c>
      <c r="D234" s="9">
        <f>IF($B234="","",IFERROR(INDEX('الباقات'!$D$3:$D$302,MATCH($B234,'الباقات'!$A$3:$A$302,0)),""))</f>
        <v/>
      </c>
      <c r="E234" s="4" t="inlineStr">
        <is>
          <t>د. محمد عادل</t>
        </is>
      </c>
      <c r="F234" s="14">
        <f>IF($B234="","",COUNTIFS($B$3:$B234,$B234))</f>
        <v/>
      </c>
    </row>
    <row r="235">
      <c r="A235" s="5" t="n">
        <v>46288</v>
      </c>
      <c r="B235" s="4" t="inlineStr">
        <is>
          <t>PK-150</t>
        </is>
      </c>
      <c r="C235" s="9">
        <f>IF($B235="","",IFERROR(INDEX('الباقات'!$B$3:$B$302,MATCH($B235,'الباقات'!$A$3:$A$302,0)),""))</f>
        <v/>
      </c>
      <c r="D235" s="9">
        <f>IF($B235="","",IFERROR(INDEX('الباقات'!$D$3:$D$302,MATCH($B235,'الباقات'!$A$3:$A$302,0)),""))</f>
        <v/>
      </c>
      <c r="E235" s="4" t="inlineStr">
        <is>
          <t>د. نورة السبيعي</t>
        </is>
      </c>
      <c r="F235" s="14">
        <f>IF($B235="","",COUNTIFS($B$3:$B235,$B235))</f>
        <v/>
      </c>
    </row>
    <row r="236">
      <c r="A236" s="5" t="n">
        <v>46289</v>
      </c>
      <c r="B236" s="4" t="inlineStr">
        <is>
          <t>PK-104</t>
        </is>
      </c>
      <c r="C236" s="9">
        <f>IF($B236="","",IFERROR(INDEX('الباقات'!$B$3:$B$302,MATCH($B236,'الباقات'!$A$3:$A$302,0)),""))</f>
        <v/>
      </c>
      <c r="D236" s="9">
        <f>IF($B236="","",IFERROR(INDEX('الباقات'!$D$3:$D$302,MATCH($B236,'الباقات'!$A$3:$A$302,0)),""))</f>
        <v/>
      </c>
      <c r="E236" s="4" t="inlineStr">
        <is>
          <t>د. خالد يوسف</t>
        </is>
      </c>
      <c r="F236" s="14">
        <f>IF($B236="","",COUNTIFS($B$3:$B236,$B236))</f>
        <v/>
      </c>
    </row>
    <row r="237">
      <c r="A237" s="5" t="n">
        <v>46289</v>
      </c>
      <c r="B237" s="4" t="inlineStr">
        <is>
          <t>PK-124</t>
        </is>
      </c>
      <c r="C237" s="9">
        <f>IF($B237="","",IFERROR(INDEX('الباقات'!$B$3:$B$302,MATCH($B237,'الباقات'!$A$3:$A$302,0)),""))</f>
        <v/>
      </c>
      <c r="D237" s="9">
        <f>IF($B237="","",IFERROR(INDEX('الباقات'!$D$3:$D$302,MATCH($B237,'الباقات'!$A$3:$A$302,0)),""))</f>
        <v/>
      </c>
      <c r="E237" s="4" t="inlineStr">
        <is>
          <t>د. ليلى القحطاني</t>
        </is>
      </c>
      <c r="F237" s="14">
        <f>IF($B237="","",COUNTIFS($B$3:$B237,$B237))</f>
        <v/>
      </c>
    </row>
    <row r="238">
      <c r="A238" s="5" t="n">
        <v>46289</v>
      </c>
      <c r="B238" s="4" t="inlineStr">
        <is>
          <t>PK-125</t>
        </is>
      </c>
      <c r="C238" s="9">
        <f>IF($B238="","",IFERROR(INDEX('الباقات'!$B$3:$B$302,MATCH($B238,'الباقات'!$A$3:$A$302,0)),""))</f>
        <v/>
      </c>
      <c r="D238" s="9">
        <f>IF($B238="","",IFERROR(INDEX('الباقات'!$D$3:$D$302,MATCH($B238,'الباقات'!$A$3:$A$302,0)),""))</f>
        <v/>
      </c>
      <c r="E238" s="4" t="inlineStr">
        <is>
          <t>د. أحمد منصور</t>
        </is>
      </c>
      <c r="F238" s="14">
        <f>IF($B238="","",COUNTIFS($B$3:$B238,$B238))</f>
        <v/>
      </c>
    </row>
    <row r="239">
      <c r="A239" s="5" t="n">
        <v>46290</v>
      </c>
      <c r="B239" s="4" t="inlineStr">
        <is>
          <t>PK-110</t>
        </is>
      </c>
      <c r="C239" s="9">
        <f>IF($B239="","",IFERROR(INDEX('الباقات'!$B$3:$B$302,MATCH($B239,'الباقات'!$A$3:$A$302,0)),""))</f>
        <v/>
      </c>
      <c r="D239" s="9">
        <f>IF($B239="","",IFERROR(INDEX('الباقات'!$D$3:$D$302,MATCH($B239,'الباقات'!$A$3:$A$302,0)),""))</f>
        <v/>
      </c>
      <c r="E239" s="4" t="inlineStr">
        <is>
          <t>د. محمد عادل</t>
        </is>
      </c>
      <c r="F239" s="14">
        <f>IF($B239="","",COUNTIFS($B$3:$B239,$B239))</f>
        <v/>
      </c>
    </row>
    <row r="240">
      <c r="A240" s="5" t="n">
        <v>46292</v>
      </c>
      <c r="B240" s="4" t="inlineStr">
        <is>
          <t>PK-115</t>
        </is>
      </c>
      <c r="C240" s="9">
        <f>IF($B240="","",IFERROR(INDEX('الباقات'!$B$3:$B$302,MATCH($B240,'الباقات'!$A$3:$A$302,0)),""))</f>
        <v/>
      </c>
      <c r="D240" s="9">
        <f>IF($B240="","",IFERROR(INDEX('الباقات'!$D$3:$D$302,MATCH($B240,'الباقات'!$A$3:$A$302,0)),""))</f>
        <v/>
      </c>
      <c r="E240" s="4" t="inlineStr">
        <is>
          <t>د. سارة الحربي</t>
        </is>
      </c>
      <c r="F240" s="14">
        <f>IF($B240="","",COUNTIFS($B$3:$B240,$B240))</f>
        <v/>
      </c>
    </row>
    <row r="241">
      <c r="A241" s="5" t="n">
        <v>46292</v>
      </c>
      <c r="B241" s="4" t="inlineStr">
        <is>
          <t>PK-118</t>
        </is>
      </c>
      <c r="C241" s="9">
        <f>IF($B241="","",IFERROR(INDEX('الباقات'!$B$3:$B$302,MATCH($B241,'الباقات'!$A$3:$A$302,0)),""))</f>
        <v/>
      </c>
      <c r="D241" s="9">
        <f>IF($B241="","",IFERROR(INDEX('الباقات'!$D$3:$D$302,MATCH($B241,'الباقات'!$A$3:$A$302,0)),""))</f>
        <v/>
      </c>
      <c r="E241" s="4" t="inlineStr">
        <is>
          <t>د. سارة الحربي</t>
        </is>
      </c>
      <c r="F241" s="14">
        <f>IF($B241="","",COUNTIFS($B$3:$B241,$B241))</f>
        <v/>
      </c>
    </row>
    <row r="242">
      <c r="A242" s="5" t="n">
        <v>46292</v>
      </c>
      <c r="B242" s="4" t="inlineStr">
        <is>
          <t>PK-157</t>
        </is>
      </c>
      <c r="C242" s="9">
        <f>IF($B242="","",IFERROR(INDEX('الباقات'!$B$3:$B$302,MATCH($B242,'الباقات'!$A$3:$A$302,0)),""))</f>
        <v/>
      </c>
      <c r="D242" s="9">
        <f>IF($B242="","",IFERROR(INDEX('الباقات'!$D$3:$D$302,MATCH($B242,'الباقات'!$A$3:$A$302,0)),""))</f>
        <v/>
      </c>
      <c r="E242" s="4" t="inlineStr">
        <is>
          <t>د. أحمد منصور</t>
        </is>
      </c>
      <c r="F242" s="14">
        <f>IF($B242="","",COUNTIFS($B$3:$B242,$B242))</f>
        <v/>
      </c>
    </row>
    <row r="243">
      <c r="A243" s="5" t="n">
        <v>46292</v>
      </c>
      <c r="B243" s="4" t="inlineStr">
        <is>
          <t>PK-160</t>
        </is>
      </c>
      <c r="C243" s="9">
        <f>IF($B243="","",IFERROR(INDEX('الباقات'!$B$3:$B$302,MATCH($B243,'الباقات'!$A$3:$A$302,0)),""))</f>
        <v/>
      </c>
      <c r="D243" s="9">
        <f>IF($B243="","",IFERROR(INDEX('الباقات'!$D$3:$D$302,MATCH($B243,'الباقات'!$A$3:$A$302,0)),""))</f>
        <v/>
      </c>
      <c r="E243" s="4" t="inlineStr">
        <is>
          <t>د. محمد عادل</t>
        </is>
      </c>
      <c r="F243" s="14">
        <f>IF($B243="","",COUNTIFS($B$3:$B243,$B243))</f>
        <v/>
      </c>
    </row>
    <row r="244">
      <c r="A244" s="5" t="n">
        <v>46293</v>
      </c>
      <c r="B244" s="4" t="inlineStr">
        <is>
          <t>PK-121</t>
        </is>
      </c>
      <c r="C244" s="9">
        <f>IF($B244="","",IFERROR(INDEX('الباقات'!$B$3:$B$302,MATCH($B244,'الباقات'!$A$3:$A$302,0)),""))</f>
        <v/>
      </c>
      <c r="D244" s="9">
        <f>IF($B244="","",IFERROR(INDEX('الباقات'!$D$3:$D$302,MATCH($B244,'الباقات'!$A$3:$A$302,0)),""))</f>
        <v/>
      </c>
      <c r="E244" s="4" t="inlineStr">
        <is>
          <t>د. خالد يوسف</t>
        </is>
      </c>
      <c r="F244" s="14">
        <f>IF($B244="","",COUNTIFS($B$3:$B244,$B244))</f>
        <v/>
      </c>
    </row>
    <row r="245">
      <c r="A245" s="5" t="n">
        <v>46293</v>
      </c>
      <c r="B245" s="4" t="inlineStr">
        <is>
          <t>PK-135</t>
        </is>
      </c>
      <c r="C245" s="9">
        <f>IF($B245="","",IFERROR(INDEX('الباقات'!$B$3:$B$302,MATCH($B245,'الباقات'!$A$3:$A$302,0)),""))</f>
        <v/>
      </c>
      <c r="D245" s="9">
        <f>IF($B245="","",IFERROR(INDEX('الباقات'!$D$3:$D$302,MATCH($B245,'الباقات'!$A$3:$A$302,0)),""))</f>
        <v/>
      </c>
      <c r="E245" s="4" t="inlineStr">
        <is>
          <t>د. نورة السبيعي</t>
        </is>
      </c>
      <c r="F245" s="14">
        <f>IF($B245="","",COUNTIFS($B$3:$B245,$B245))</f>
        <v/>
      </c>
    </row>
    <row r="246">
      <c r="A246" s="5" t="n">
        <v>46294</v>
      </c>
      <c r="B246" s="4" t="inlineStr">
        <is>
          <t>PK-105</t>
        </is>
      </c>
      <c r="C246" s="9">
        <f>IF($B246="","",IFERROR(INDEX('الباقات'!$B$3:$B$302,MATCH($B246,'الباقات'!$A$3:$A$302,0)),""))</f>
        <v/>
      </c>
      <c r="D246" s="9">
        <f>IF($B246="","",IFERROR(INDEX('الباقات'!$D$3:$D$302,MATCH($B246,'الباقات'!$A$3:$A$302,0)),""))</f>
        <v/>
      </c>
      <c r="E246" s="4" t="inlineStr">
        <is>
          <t>د. نورة السبيعي</t>
        </is>
      </c>
      <c r="F246" s="14">
        <f>IF($B246="","",COUNTIFS($B$3:$B246,$B246))</f>
        <v/>
      </c>
    </row>
    <row r="247">
      <c r="A247" s="5" t="n">
        <v>46294</v>
      </c>
      <c r="B247" s="4" t="inlineStr">
        <is>
          <t>PK-111</t>
        </is>
      </c>
      <c r="C247" s="9">
        <f>IF($B247="","",IFERROR(INDEX('الباقات'!$B$3:$B$302,MATCH($B247,'الباقات'!$A$3:$A$302,0)),""))</f>
        <v/>
      </c>
      <c r="D247" s="9">
        <f>IF($B247="","",IFERROR(INDEX('الباقات'!$D$3:$D$302,MATCH($B247,'الباقات'!$A$3:$A$302,0)),""))</f>
        <v/>
      </c>
      <c r="E247" s="4" t="inlineStr">
        <is>
          <t>د. محمد عادل</t>
        </is>
      </c>
      <c r="F247" s="14">
        <f>IF($B247="","",COUNTIFS($B$3:$B247,$B247))</f>
        <v/>
      </c>
    </row>
    <row r="248">
      <c r="A248" s="5" t="n">
        <v>46294</v>
      </c>
      <c r="B248" s="4" t="inlineStr">
        <is>
          <t>PK-127</t>
        </is>
      </c>
      <c r="C248" s="9">
        <f>IF($B248="","",IFERROR(INDEX('الباقات'!$B$3:$B$302,MATCH($B248,'الباقات'!$A$3:$A$302,0)),""))</f>
        <v/>
      </c>
      <c r="D248" s="9">
        <f>IF($B248="","",IFERROR(INDEX('الباقات'!$D$3:$D$302,MATCH($B248,'الباقات'!$A$3:$A$302,0)),""))</f>
        <v/>
      </c>
      <c r="E248" s="4" t="inlineStr">
        <is>
          <t>د. خالد يوسف</t>
        </is>
      </c>
      <c r="F248" s="14">
        <f>IF($B248="","",COUNTIFS($B$3:$B248,$B248))</f>
        <v/>
      </c>
    </row>
    <row r="249">
      <c r="A249" s="5" t="n">
        <v>46294</v>
      </c>
      <c r="B249" s="4" t="inlineStr">
        <is>
          <t>PK-143</t>
        </is>
      </c>
      <c r="C249" s="9">
        <f>IF($B249="","",IFERROR(INDEX('الباقات'!$B$3:$B$302,MATCH($B249,'الباقات'!$A$3:$A$302,0)),""))</f>
        <v/>
      </c>
      <c r="D249" s="9">
        <f>IF($B249="","",IFERROR(INDEX('الباقات'!$D$3:$D$302,MATCH($B249,'الباقات'!$A$3:$A$302,0)),""))</f>
        <v/>
      </c>
      <c r="E249" s="4" t="inlineStr">
        <is>
          <t>د. سارة الحربي</t>
        </is>
      </c>
      <c r="F249" s="14">
        <f>IF($B249="","",COUNTIFS($B$3:$B249,$B249))</f>
        <v/>
      </c>
    </row>
    <row r="250">
      <c r="A250" s="5" t="n">
        <v>46294</v>
      </c>
      <c r="B250" s="4" t="inlineStr">
        <is>
          <t>PK-154</t>
        </is>
      </c>
      <c r="C250" s="9">
        <f>IF($B250="","",IFERROR(INDEX('الباقات'!$B$3:$B$302,MATCH($B250,'الباقات'!$A$3:$A$302,0)),""))</f>
        <v/>
      </c>
      <c r="D250" s="9">
        <f>IF($B250="","",IFERROR(INDEX('الباقات'!$D$3:$D$302,MATCH($B250,'الباقات'!$A$3:$A$302,0)),""))</f>
        <v/>
      </c>
      <c r="E250" s="4" t="inlineStr">
        <is>
          <t>د. نورة السبيعي</t>
        </is>
      </c>
      <c r="F250" s="14">
        <f>IF($B250="","",COUNTIFS($B$3:$B250,$B250))</f>
        <v/>
      </c>
    </row>
    <row r="251">
      <c r="A251" s="5" t="n">
        <v>46295</v>
      </c>
      <c r="B251" s="4" t="inlineStr">
        <is>
          <t>PK-123</t>
        </is>
      </c>
      <c r="C251" s="9">
        <f>IF($B251="","",IFERROR(INDEX('الباقات'!$B$3:$B$302,MATCH($B251,'الباقات'!$A$3:$A$302,0)),""))</f>
        <v/>
      </c>
      <c r="D251" s="9">
        <f>IF($B251="","",IFERROR(INDEX('الباقات'!$D$3:$D$302,MATCH($B251,'الباقات'!$A$3:$A$302,0)),""))</f>
        <v/>
      </c>
      <c r="E251" s="4" t="inlineStr">
        <is>
          <t>د. سارة الحربي</t>
        </is>
      </c>
      <c r="F251" s="14">
        <f>IF($B251="","",COUNTIFS($B$3:$B251,$B251))</f>
        <v/>
      </c>
    </row>
    <row r="252">
      <c r="A252" s="5" t="n">
        <v>46295</v>
      </c>
      <c r="B252" s="4" t="inlineStr">
        <is>
          <t>PK-132</t>
        </is>
      </c>
      <c r="C252" s="9">
        <f>IF($B252="","",IFERROR(INDEX('الباقات'!$B$3:$B$302,MATCH($B252,'الباقات'!$A$3:$A$302,0)),""))</f>
        <v/>
      </c>
      <c r="D252" s="9">
        <f>IF($B252="","",IFERROR(INDEX('الباقات'!$D$3:$D$302,MATCH($B252,'الباقات'!$A$3:$A$302,0)),""))</f>
        <v/>
      </c>
      <c r="E252" s="4" t="inlineStr">
        <is>
          <t>د. ليلى القحطاني</t>
        </is>
      </c>
      <c r="F252" s="14">
        <f>IF($B252="","",COUNTIFS($B$3:$B252,$B252))</f>
        <v/>
      </c>
    </row>
    <row r="253">
      <c r="A253" s="5" t="n"/>
      <c r="B253" s="4" t="n"/>
      <c r="C253" s="9">
        <f>IF($B253="","",IFERROR(INDEX('الباقات'!$B$3:$B$302,MATCH($B253,'الباقات'!$A$3:$A$302,0)),""))</f>
        <v/>
      </c>
      <c r="D253" s="9">
        <f>IF($B253="","",IFERROR(INDEX('الباقات'!$D$3:$D$302,MATCH($B253,'الباقات'!$A$3:$A$302,0)),""))</f>
        <v/>
      </c>
      <c r="E253" s="4" t="n"/>
      <c r="F253" s="14">
        <f>IF($B253="","",COUNTIFS($B$3:$B253,$B253))</f>
        <v/>
      </c>
    </row>
    <row r="254">
      <c r="A254" s="5" t="n"/>
      <c r="B254" s="4" t="n"/>
      <c r="C254" s="9">
        <f>IF($B254="","",IFERROR(INDEX('الباقات'!$B$3:$B$302,MATCH($B254,'الباقات'!$A$3:$A$302,0)),""))</f>
        <v/>
      </c>
      <c r="D254" s="9">
        <f>IF($B254="","",IFERROR(INDEX('الباقات'!$D$3:$D$302,MATCH($B254,'الباقات'!$A$3:$A$302,0)),""))</f>
        <v/>
      </c>
      <c r="E254" s="4" t="n"/>
      <c r="F254" s="14">
        <f>IF($B254="","",COUNTIFS($B$3:$B254,$B254))</f>
        <v/>
      </c>
    </row>
    <row r="255">
      <c r="A255" s="5" t="n"/>
      <c r="B255" s="4" t="n"/>
      <c r="C255" s="9">
        <f>IF($B255="","",IFERROR(INDEX('الباقات'!$B$3:$B$302,MATCH($B255,'الباقات'!$A$3:$A$302,0)),""))</f>
        <v/>
      </c>
      <c r="D255" s="9">
        <f>IF($B255="","",IFERROR(INDEX('الباقات'!$D$3:$D$302,MATCH($B255,'الباقات'!$A$3:$A$302,0)),""))</f>
        <v/>
      </c>
      <c r="E255" s="4" t="n"/>
      <c r="F255" s="14">
        <f>IF($B255="","",COUNTIFS($B$3:$B255,$B255))</f>
        <v/>
      </c>
    </row>
    <row r="256">
      <c r="A256" s="5" t="n"/>
      <c r="B256" s="4" t="n"/>
      <c r="C256" s="9">
        <f>IF($B256="","",IFERROR(INDEX('الباقات'!$B$3:$B$302,MATCH($B256,'الباقات'!$A$3:$A$302,0)),""))</f>
        <v/>
      </c>
      <c r="D256" s="9">
        <f>IF($B256="","",IFERROR(INDEX('الباقات'!$D$3:$D$302,MATCH($B256,'الباقات'!$A$3:$A$302,0)),""))</f>
        <v/>
      </c>
      <c r="E256" s="4" t="n"/>
      <c r="F256" s="14">
        <f>IF($B256="","",COUNTIFS($B$3:$B256,$B256))</f>
        <v/>
      </c>
    </row>
    <row r="257">
      <c r="A257" s="5" t="n"/>
      <c r="B257" s="4" t="n"/>
      <c r="C257" s="9">
        <f>IF($B257="","",IFERROR(INDEX('الباقات'!$B$3:$B$302,MATCH($B257,'الباقات'!$A$3:$A$302,0)),""))</f>
        <v/>
      </c>
      <c r="D257" s="9">
        <f>IF($B257="","",IFERROR(INDEX('الباقات'!$D$3:$D$302,MATCH($B257,'الباقات'!$A$3:$A$302,0)),""))</f>
        <v/>
      </c>
      <c r="E257" s="4" t="n"/>
      <c r="F257" s="14">
        <f>IF($B257="","",COUNTIFS($B$3:$B257,$B257))</f>
        <v/>
      </c>
    </row>
    <row r="258">
      <c r="A258" s="5" t="n"/>
      <c r="B258" s="4" t="n"/>
      <c r="C258" s="9">
        <f>IF($B258="","",IFERROR(INDEX('الباقات'!$B$3:$B$302,MATCH($B258,'الباقات'!$A$3:$A$302,0)),""))</f>
        <v/>
      </c>
      <c r="D258" s="9">
        <f>IF($B258="","",IFERROR(INDEX('الباقات'!$D$3:$D$302,MATCH($B258,'الباقات'!$A$3:$A$302,0)),""))</f>
        <v/>
      </c>
      <c r="E258" s="4" t="n"/>
      <c r="F258" s="14">
        <f>IF($B258="","",COUNTIFS($B$3:$B258,$B258))</f>
        <v/>
      </c>
    </row>
    <row r="259">
      <c r="A259" s="5" t="n"/>
      <c r="B259" s="4" t="n"/>
      <c r="C259" s="9">
        <f>IF($B259="","",IFERROR(INDEX('الباقات'!$B$3:$B$302,MATCH($B259,'الباقات'!$A$3:$A$302,0)),""))</f>
        <v/>
      </c>
      <c r="D259" s="9">
        <f>IF($B259="","",IFERROR(INDEX('الباقات'!$D$3:$D$302,MATCH($B259,'الباقات'!$A$3:$A$302,0)),""))</f>
        <v/>
      </c>
      <c r="E259" s="4" t="n"/>
      <c r="F259" s="14">
        <f>IF($B259="","",COUNTIFS($B$3:$B259,$B259))</f>
        <v/>
      </c>
    </row>
    <row r="260">
      <c r="A260" s="5" t="n"/>
      <c r="B260" s="4" t="n"/>
      <c r="C260" s="9">
        <f>IF($B260="","",IFERROR(INDEX('الباقات'!$B$3:$B$302,MATCH($B260,'الباقات'!$A$3:$A$302,0)),""))</f>
        <v/>
      </c>
      <c r="D260" s="9">
        <f>IF($B260="","",IFERROR(INDEX('الباقات'!$D$3:$D$302,MATCH($B260,'الباقات'!$A$3:$A$302,0)),""))</f>
        <v/>
      </c>
      <c r="E260" s="4" t="n"/>
      <c r="F260" s="14">
        <f>IF($B260="","",COUNTIFS($B$3:$B260,$B260))</f>
        <v/>
      </c>
    </row>
    <row r="261">
      <c r="A261" s="5" t="n"/>
      <c r="B261" s="4" t="n"/>
      <c r="C261" s="9">
        <f>IF($B261="","",IFERROR(INDEX('الباقات'!$B$3:$B$302,MATCH($B261,'الباقات'!$A$3:$A$302,0)),""))</f>
        <v/>
      </c>
      <c r="D261" s="9">
        <f>IF($B261="","",IFERROR(INDEX('الباقات'!$D$3:$D$302,MATCH($B261,'الباقات'!$A$3:$A$302,0)),""))</f>
        <v/>
      </c>
      <c r="E261" s="4" t="n"/>
      <c r="F261" s="14">
        <f>IF($B261="","",COUNTIFS($B$3:$B261,$B261))</f>
        <v/>
      </c>
    </row>
    <row r="262">
      <c r="A262" s="5" t="n"/>
      <c r="B262" s="4" t="n"/>
      <c r="C262" s="9">
        <f>IF($B262="","",IFERROR(INDEX('الباقات'!$B$3:$B$302,MATCH($B262,'الباقات'!$A$3:$A$302,0)),""))</f>
        <v/>
      </c>
      <c r="D262" s="9">
        <f>IF($B262="","",IFERROR(INDEX('الباقات'!$D$3:$D$302,MATCH($B262,'الباقات'!$A$3:$A$302,0)),""))</f>
        <v/>
      </c>
      <c r="E262" s="4" t="n"/>
      <c r="F262" s="14">
        <f>IF($B262="","",COUNTIFS($B$3:$B262,$B262))</f>
        <v/>
      </c>
    </row>
    <row r="263">
      <c r="A263" s="5" t="n"/>
      <c r="B263" s="4" t="n"/>
      <c r="C263" s="9">
        <f>IF($B263="","",IFERROR(INDEX('الباقات'!$B$3:$B$302,MATCH($B263,'الباقات'!$A$3:$A$302,0)),""))</f>
        <v/>
      </c>
      <c r="D263" s="9">
        <f>IF($B263="","",IFERROR(INDEX('الباقات'!$D$3:$D$302,MATCH($B263,'الباقات'!$A$3:$A$302,0)),""))</f>
        <v/>
      </c>
      <c r="E263" s="4" t="n"/>
      <c r="F263" s="14">
        <f>IF($B263="","",COUNTIFS($B$3:$B263,$B263))</f>
        <v/>
      </c>
    </row>
    <row r="264">
      <c r="A264" s="5" t="n"/>
      <c r="B264" s="4" t="n"/>
      <c r="C264" s="9">
        <f>IF($B264="","",IFERROR(INDEX('الباقات'!$B$3:$B$302,MATCH($B264,'الباقات'!$A$3:$A$302,0)),""))</f>
        <v/>
      </c>
      <c r="D264" s="9">
        <f>IF($B264="","",IFERROR(INDEX('الباقات'!$D$3:$D$302,MATCH($B264,'الباقات'!$A$3:$A$302,0)),""))</f>
        <v/>
      </c>
      <c r="E264" s="4" t="n"/>
      <c r="F264" s="14">
        <f>IF($B264="","",COUNTIFS($B$3:$B264,$B264))</f>
        <v/>
      </c>
    </row>
    <row r="265">
      <c r="A265" s="5" t="n"/>
      <c r="B265" s="4" t="n"/>
      <c r="C265" s="9">
        <f>IF($B265="","",IFERROR(INDEX('الباقات'!$B$3:$B$302,MATCH($B265,'الباقات'!$A$3:$A$302,0)),""))</f>
        <v/>
      </c>
      <c r="D265" s="9">
        <f>IF($B265="","",IFERROR(INDEX('الباقات'!$D$3:$D$302,MATCH($B265,'الباقات'!$A$3:$A$302,0)),""))</f>
        <v/>
      </c>
      <c r="E265" s="4" t="n"/>
      <c r="F265" s="14">
        <f>IF($B265="","",COUNTIFS($B$3:$B265,$B265))</f>
        <v/>
      </c>
    </row>
    <row r="266">
      <c r="A266" s="5" t="n"/>
      <c r="B266" s="4" t="n"/>
      <c r="C266" s="9">
        <f>IF($B266="","",IFERROR(INDEX('الباقات'!$B$3:$B$302,MATCH($B266,'الباقات'!$A$3:$A$302,0)),""))</f>
        <v/>
      </c>
      <c r="D266" s="9">
        <f>IF($B266="","",IFERROR(INDEX('الباقات'!$D$3:$D$302,MATCH($B266,'الباقات'!$A$3:$A$302,0)),""))</f>
        <v/>
      </c>
      <c r="E266" s="4" t="n"/>
      <c r="F266" s="14">
        <f>IF($B266="","",COUNTIFS($B$3:$B266,$B266))</f>
        <v/>
      </c>
    </row>
    <row r="267">
      <c r="A267" s="5" t="n"/>
      <c r="B267" s="4" t="n"/>
      <c r="C267" s="9">
        <f>IF($B267="","",IFERROR(INDEX('الباقات'!$B$3:$B$302,MATCH($B267,'الباقات'!$A$3:$A$302,0)),""))</f>
        <v/>
      </c>
      <c r="D267" s="9">
        <f>IF($B267="","",IFERROR(INDEX('الباقات'!$D$3:$D$302,MATCH($B267,'الباقات'!$A$3:$A$302,0)),""))</f>
        <v/>
      </c>
      <c r="E267" s="4" t="n"/>
      <c r="F267" s="14">
        <f>IF($B267="","",COUNTIFS($B$3:$B267,$B267))</f>
        <v/>
      </c>
    </row>
    <row r="268">
      <c r="A268" s="5" t="n"/>
      <c r="B268" s="4" t="n"/>
      <c r="C268" s="9">
        <f>IF($B268="","",IFERROR(INDEX('الباقات'!$B$3:$B$302,MATCH($B268,'الباقات'!$A$3:$A$302,0)),""))</f>
        <v/>
      </c>
      <c r="D268" s="9">
        <f>IF($B268="","",IFERROR(INDEX('الباقات'!$D$3:$D$302,MATCH($B268,'الباقات'!$A$3:$A$302,0)),""))</f>
        <v/>
      </c>
      <c r="E268" s="4" t="n"/>
      <c r="F268" s="14">
        <f>IF($B268="","",COUNTIFS($B$3:$B268,$B268))</f>
        <v/>
      </c>
    </row>
    <row r="269">
      <c r="A269" s="5" t="n"/>
      <c r="B269" s="4" t="n"/>
      <c r="C269" s="9">
        <f>IF($B269="","",IFERROR(INDEX('الباقات'!$B$3:$B$302,MATCH($B269,'الباقات'!$A$3:$A$302,0)),""))</f>
        <v/>
      </c>
      <c r="D269" s="9">
        <f>IF($B269="","",IFERROR(INDEX('الباقات'!$D$3:$D$302,MATCH($B269,'الباقات'!$A$3:$A$302,0)),""))</f>
        <v/>
      </c>
      <c r="E269" s="4" t="n"/>
      <c r="F269" s="14">
        <f>IF($B269="","",COUNTIFS($B$3:$B269,$B269))</f>
        <v/>
      </c>
    </row>
    <row r="270">
      <c r="A270" s="5" t="n"/>
      <c r="B270" s="4" t="n"/>
      <c r="C270" s="9">
        <f>IF($B270="","",IFERROR(INDEX('الباقات'!$B$3:$B$302,MATCH($B270,'الباقات'!$A$3:$A$302,0)),""))</f>
        <v/>
      </c>
      <c r="D270" s="9">
        <f>IF($B270="","",IFERROR(INDEX('الباقات'!$D$3:$D$302,MATCH($B270,'الباقات'!$A$3:$A$302,0)),""))</f>
        <v/>
      </c>
      <c r="E270" s="4" t="n"/>
      <c r="F270" s="14">
        <f>IF($B270="","",COUNTIFS($B$3:$B270,$B270))</f>
        <v/>
      </c>
    </row>
    <row r="271">
      <c r="A271" s="5" t="n"/>
      <c r="B271" s="4" t="n"/>
      <c r="C271" s="9">
        <f>IF($B271="","",IFERROR(INDEX('الباقات'!$B$3:$B$302,MATCH($B271,'الباقات'!$A$3:$A$302,0)),""))</f>
        <v/>
      </c>
      <c r="D271" s="9">
        <f>IF($B271="","",IFERROR(INDEX('الباقات'!$D$3:$D$302,MATCH($B271,'الباقات'!$A$3:$A$302,0)),""))</f>
        <v/>
      </c>
      <c r="E271" s="4" t="n"/>
      <c r="F271" s="14">
        <f>IF($B271="","",COUNTIFS($B$3:$B271,$B271))</f>
        <v/>
      </c>
    </row>
    <row r="272">
      <c r="A272" s="5" t="n"/>
      <c r="B272" s="4" t="n"/>
      <c r="C272" s="9">
        <f>IF($B272="","",IFERROR(INDEX('الباقات'!$B$3:$B$302,MATCH($B272,'الباقات'!$A$3:$A$302,0)),""))</f>
        <v/>
      </c>
      <c r="D272" s="9">
        <f>IF($B272="","",IFERROR(INDEX('الباقات'!$D$3:$D$302,MATCH($B272,'الباقات'!$A$3:$A$302,0)),""))</f>
        <v/>
      </c>
      <c r="E272" s="4" t="n"/>
      <c r="F272" s="14">
        <f>IF($B272="","",COUNTIFS($B$3:$B272,$B272))</f>
        <v/>
      </c>
    </row>
    <row r="273">
      <c r="A273" s="5" t="n"/>
      <c r="B273" s="4" t="n"/>
      <c r="C273" s="9">
        <f>IF($B273="","",IFERROR(INDEX('الباقات'!$B$3:$B$302,MATCH($B273,'الباقات'!$A$3:$A$302,0)),""))</f>
        <v/>
      </c>
      <c r="D273" s="9">
        <f>IF($B273="","",IFERROR(INDEX('الباقات'!$D$3:$D$302,MATCH($B273,'الباقات'!$A$3:$A$302,0)),""))</f>
        <v/>
      </c>
      <c r="E273" s="4" t="n"/>
      <c r="F273" s="14">
        <f>IF($B273="","",COUNTIFS($B$3:$B273,$B273))</f>
        <v/>
      </c>
    </row>
    <row r="274">
      <c r="A274" s="5" t="n"/>
      <c r="B274" s="4" t="n"/>
      <c r="C274" s="9">
        <f>IF($B274="","",IFERROR(INDEX('الباقات'!$B$3:$B$302,MATCH($B274,'الباقات'!$A$3:$A$302,0)),""))</f>
        <v/>
      </c>
      <c r="D274" s="9">
        <f>IF($B274="","",IFERROR(INDEX('الباقات'!$D$3:$D$302,MATCH($B274,'الباقات'!$A$3:$A$302,0)),""))</f>
        <v/>
      </c>
      <c r="E274" s="4" t="n"/>
      <c r="F274" s="14">
        <f>IF($B274="","",COUNTIFS($B$3:$B274,$B274))</f>
        <v/>
      </c>
    </row>
    <row r="275">
      <c r="A275" s="5" t="n"/>
      <c r="B275" s="4" t="n"/>
      <c r="C275" s="9">
        <f>IF($B275="","",IFERROR(INDEX('الباقات'!$B$3:$B$302,MATCH($B275,'الباقات'!$A$3:$A$302,0)),""))</f>
        <v/>
      </c>
      <c r="D275" s="9">
        <f>IF($B275="","",IFERROR(INDEX('الباقات'!$D$3:$D$302,MATCH($B275,'الباقات'!$A$3:$A$302,0)),""))</f>
        <v/>
      </c>
      <c r="E275" s="4" t="n"/>
      <c r="F275" s="14">
        <f>IF($B275="","",COUNTIFS($B$3:$B275,$B275))</f>
        <v/>
      </c>
    </row>
    <row r="276">
      <c r="A276" s="5" t="n"/>
      <c r="B276" s="4" t="n"/>
      <c r="C276" s="9">
        <f>IF($B276="","",IFERROR(INDEX('الباقات'!$B$3:$B$302,MATCH($B276,'الباقات'!$A$3:$A$302,0)),""))</f>
        <v/>
      </c>
      <c r="D276" s="9">
        <f>IF($B276="","",IFERROR(INDEX('الباقات'!$D$3:$D$302,MATCH($B276,'الباقات'!$A$3:$A$302,0)),""))</f>
        <v/>
      </c>
      <c r="E276" s="4" t="n"/>
      <c r="F276" s="14">
        <f>IF($B276="","",COUNTIFS($B$3:$B276,$B276))</f>
        <v/>
      </c>
    </row>
    <row r="277">
      <c r="A277" s="5" t="n"/>
      <c r="B277" s="4" t="n"/>
      <c r="C277" s="9">
        <f>IF($B277="","",IFERROR(INDEX('الباقات'!$B$3:$B$302,MATCH($B277,'الباقات'!$A$3:$A$302,0)),""))</f>
        <v/>
      </c>
      <c r="D277" s="9">
        <f>IF($B277="","",IFERROR(INDEX('الباقات'!$D$3:$D$302,MATCH($B277,'الباقات'!$A$3:$A$302,0)),""))</f>
        <v/>
      </c>
      <c r="E277" s="4" t="n"/>
      <c r="F277" s="14">
        <f>IF($B277="","",COUNTIFS($B$3:$B277,$B277))</f>
        <v/>
      </c>
    </row>
    <row r="278">
      <c r="A278" s="5" t="n"/>
      <c r="B278" s="4" t="n"/>
      <c r="C278" s="9">
        <f>IF($B278="","",IFERROR(INDEX('الباقات'!$B$3:$B$302,MATCH($B278,'الباقات'!$A$3:$A$302,0)),""))</f>
        <v/>
      </c>
      <c r="D278" s="9">
        <f>IF($B278="","",IFERROR(INDEX('الباقات'!$D$3:$D$302,MATCH($B278,'الباقات'!$A$3:$A$302,0)),""))</f>
        <v/>
      </c>
      <c r="E278" s="4" t="n"/>
      <c r="F278" s="14">
        <f>IF($B278="","",COUNTIFS($B$3:$B278,$B278))</f>
        <v/>
      </c>
    </row>
    <row r="279">
      <c r="A279" s="5" t="n"/>
      <c r="B279" s="4" t="n"/>
      <c r="C279" s="9">
        <f>IF($B279="","",IFERROR(INDEX('الباقات'!$B$3:$B$302,MATCH($B279,'الباقات'!$A$3:$A$302,0)),""))</f>
        <v/>
      </c>
      <c r="D279" s="9">
        <f>IF($B279="","",IFERROR(INDEX('الباقات'!$D$3:$D$302,MATCH($B279,'الباقات'!$A$3:$A$302,0)),""))</f>
        <v/>
      </c>
      <c r="E279" s="4" t="n"/>
      <c r="F279" s="14">
        <f>IF($B279="","",COUNTIFS($B$3:$B279,$B279))</f>
        <v/>
      </c>
    </row>
    <row r="280">
      <c r="A280" s="5" t="n"/>
      <c r="B280" s="4" t="n"/>
      <c r="C280" s="9">
        <f>IF($B280="","",IFERROR(INDEX('الباقات'!$B$3:$B$302,MATCH($B280,'الباقات'!$A$3:$A$302,0)),""))</f>
        <v/>
      </c>
      <c r="D280" s="9">
        <f>IF($B280="","",IFERROR(INDEX('الباقات'!$D$3:$D$302,MATCH($B280,'الباقات'!$A$3:$A$302,0)),""))</f>
        <v/>
      </c>
      <c r="E280" s="4" t="n"/>
      <c r="F280" s="14">
        <f>IF($B280="","",COUNTIFS($B$3:$B280,$B280))</f>
        <v/>
      </c>
    </row>
    <row r="281">
      <c r="A281" s="5" t="n"/>
      <c r="B281" s="4" t="n"/>
      <c r="C281" s="9">
        <f>IF($B281="","",IFERROR(INDEX('الباقات'!$B$3:$B$302,MATCH($B281,'الباقات'!$A$3:$A$302,0)),""))</f>
        <v/>
      </c>
      <c r="D281" s="9">
        <f>IF($B281="","",IFERROR(INDEX('الباقات'!$D$3:$D$302,MATCH($B281,'الباقات'!$A$3:$A$302,0)),""))</f>
        <v/>
      </c>
      <c r="E281" s="4" t="n"/>
      <c r="F281" s="14">
        <f>IF($B281="","",COUNTIFS($B$3:$B281,$B281))</f>
        <v/>
      </c>
    </row>
    <row r="282">
      <c r="A282" s="5" t="n"/>
      <c r="B282" s="4" t="n"/>
      <c r="C282" s="9">
        <f>IF($B282="","",IFERROR(INDEX('الباقات'!$B$3:$B$302,MATCH($B282,'الباقات'!$A$3:$A$302,0)),""))</f>
        <v/>
      </c>
      <c r="D282" s="9">
        <f>IF($B282="","",IFERROR(INDEX('الباقات'!$D$3:$D$302,MATCH($B282,'الباقات'!$A$3:$A$302,0)),""))</f>
        <v/>
      </c>
      <c r="E282" s="4" t="n"/>
      <c r="F282" s="14">
        <f>IF($B282="","",COUNTIFS($B$3:$B282,$B282))</f>
        <v/>
      </c>
    </row>
    <row r="283">
      <c r="A283" s="5" t="n"/>
      <c r="B283" s="4" t="n"/>
      <c r="C283" s="9">
        <f>IF($B283="","",IFERROR(INDEX('الباقات'!$B$3:$B$302,MATCH($B283,'الباقات'!$A$3:$A$302,0)),""))</f>
        <v/>
      </c>
      <c r="D283" s="9">
        <f>IF($B283="","",IFERROR(INDEX('الباقات'!$D$3:$D$302,MATCH($B283,'الباقات'!$A$3:$A$302,0)),""))</f>
        <v/>
      </c>
      <c r="E283" s="4" t="n"/>
      <c r="F283" s="14">
        <f>IF($B283="","",COUNTIFS($B$3:$B283,$B283))</f>
        <v/>
      </c>
    </row>
    <row r="284">
      <c r="A284" s="5" t="n"/>
      <c r="B284" s="4" t="n"/>
      <c r="C284" s="9">
        <f>IF($B284="","",IFERROR(INDEX('الباقات'!$B$3:$B$302,MATCH($B284,'الباقات'!$A$3:$A$302,0)),""))</f>
        <v/>
      </c>
      <c r="D284" s="9">
        <f>IF($B284="","",IFERROR(INDEX('الباقات'!$D$3:$D$302,MATCH($B284,'الباقات'!$A$3:$A$302,0)),""))</f>
        <v/>
      </c>
      <c r="E284" s="4" t="n"/>
      <c r="F284" s="14">
        <f>IF($B284="","",COUNTIFS($B$3:$B284,$B284))</f>
        <v/>
      </c>
    </row>
    <row r="285">
      <c r="A285" s="5" t="n"/>
      <c r="B285" s="4" t="n"/>
      <c r="C285" s="9">
        <f>IF($B285="","",IFERROR(INDEX('الباقات'!$B$3:$B$302,MATCH($B285,'الباقات'!$A$3:$A$302,0)),""))</f>
        <v/>
      </c>
      <c r="D285" s="9">
        <f>IF($B285="","",IFERROR(INDEX('الباقات'!$D$3:$D$302,MATCH($B285,'الباقات'!$A$3:$A$302,0)),""))</f>
        <v/>
      </c>
      <c r="E285" s="4" t="n"/>
      <c r="F285" s="14">
        <f>IF($B285="","",COUNTIFS($B$3:$B285,$B285))</f>
        <v/>
      </c>
    </row>
    <row r="286">
      <c r="A286" s="5" t="n"/>
      <c r="B286" s="4" t="n"/>
      <c r="C286" s="9">
        <f>IF($B286="","",IFERROR(INDEX('الباقات'!$B$3:$B$302,MATCH($B286,'الباقات'!$A$3:$A$302,0)),""))</f>
        <v/>
      </c>
      <c r="D286" s="9">
        <f>IF($B286="","",IFERROR(INDEX('الباقات'!$D$3:$D$302,MATCH($B286,'الباقات'!$A$3:$A$302,0)),""))</f>
        <v/>
      </c>
      <c r="E286" s="4" t="n"/>
      <c r="F286" s="14">
        <f>IF($B286="","",COUNTIFS($B$3:$B286,$B286))</f>
        <v/>
      </c>
    </row>
    <row r="287">
      <c r="A287" s="5" t="n"/>
      <c r="B287" s="4" t="n"/>
      <c r="C287" s="9">
        <f>IF($B287="","",IFERROR(INDEX('الباقات'!$B$3:$B$302,MATCH($B287,'الباقات'!$A$3:$A$302,0)),""))</f>
        <v/>
      </c>
      <c r="D287" s="9">
        <f>IF($B287="","",IFERROR(INDEX('الباقات'!$D$3:$D$302,MATCH($B287,'الباقات'!$A$3:$A$302,0)),""))</f>
        <v/>
      </c>
      <c r="E287" s="4" t="n"/>
      <c r="F287" s="14">
        <f>IF($B287="","",COUNTIFS($B$3:$B287,$B287))</f>
        <v/>
      </c>
    </row>
    <row r="288">
      <c r="A288" s="5" t="n"/>
      <c r="B288" s="4" t="n"/>
      <c r="C288" s="9">
        <f>IF($B288="","",IFERROR(INDEX('الباقات'!$B$3:$B$302,MATCH($B288,'الباقات'!$A$3:$A$302,0)),""))</f>
        <v/>
      </c>
      <c r="D288" s="9">
        <f>IF($B288="","",IFERROR(INDEX('الباقات'!$D$3:$D$302,MATCH($B288,'الباقات'!$A$3:$A$302,0)),""))</f>
        <v/>
      </c>
      <c r="E288" s="4" t="n"/>
      <c r="F288" s="14">
        <f>IF($B288="","",COUNTIFS($B$3:$B288,$B288))</f>
        <v/>
      </c>
    </row>
    <row r="289">
      <c r="A289" s="5" t="n"/>
      <c r="B289" s="4" t="n"/>
      <c r="C289" s="9">
        <f>IF($B289="","",IFERROR(INDEX('الباقات'!$B$3:$B$302,MATCH($B289,'الباقات'!$A$3:$A$302,0)),""))</f>
        <v/>
      </c>
      <c r="D289" s="9">
        <f>IF($B289="","",IFERROR(INDEX('الباقات'!$D$3:$D$302,MATCH($B289,'الباقات'!$A$3:$A$302,0)),""))</f>
        <v/>
      </c>
      <c r="E289" s="4" t="n"/>
      <c r="F289" s="14">
        <f>IF($B289="","",COUNTIFS($B$3:$B289,$B289))</f>
        <v/>
      </c>
    </row>
    <row r="290">
      <c r="A290" s="5" t="n"/>
      <c r="B290" s="4" t="n"/>
      <c r="C290" s="9">
        <f>IF($B290="","",IFERROR(INDEX('الباقات'!$B$3:$B$302,MATCH($B290,'الباقات'!$A$3:$A$302,0)),""))</f>
        <v/>
      </c>
      <c r="D290" s="9">
        <f>IF($B290="","",IFERROR(INDEX('الباقات'!$D$3:$D$302,MATCH($B290,'الباقات'!$A$3:$A$302,0)),""))</f>
        <v/>
      </c>
      <c r="E290" s="4" t="n"/>
      <c r="F290" s="14">
        <f>IF($B290="","",COUNTIFS($B$3:$B290,$B290))</f>
        <v/>
      </c>
    </row>
    <row r="291">
      <c r="A291" s="5" t="n"/>
      <c r="B291" s="4" t="n"/>
      <c r="C291" s="9">
        <f>IF($B291="","",IFERROR(INDEX('الباقات'!$B$3:$B$302,MATCH($B291,'الباقات'!$A$3:$A$302,0)),""))</f>
        <v/>
      </c>
      <c r="D291" s="9">
        <f>IF($B291="","",IFERROR(INDEX('الباقات'!$D$3:$D$302,MATCH($B291,'الباقات'!$A$3:$A$302,0)),""))</f>
        <v/>
      </c>
      <c r="E291" s="4" t="n"/>
      <c r="F291" s="14">
        <f>IF($B291="","",COUNTIFS($B$3:$B291,$B291))</f>
        <v/>
      </c>
    </row>
    <row r="292">
      <c r="A292" s="5" t="n"/>
      <c r="B292" s="4" t="n"/>
      <c r="C292" s="9">
        <f>IF($B292="","",IFERROR(INDEX('الباقات'!$B$3:$B$302,MATCH($B292,'الباقات'!$A$3:$A$302,0)),""))</f>
        <v/>
      </c>
      <c r="D292" s="9">
        <f>IF($B292="","",IFERROR(INDEX('الباقات'!$D$3:$D$302,MATCH($B292,'الباقات'!$A$3:$A$302,0)),""))</f>
        <v/>
      </c>
      <c r="E292" s="4" t="n"/>
      <c r="F292" s="14">
        <f>IF($B292="","",COUNTIFS($B$3:$B292,$B292))</f>
        <v/>
      </c>
    </row>
    <row r="293">
      <c r="A293" s="5" t="n"/>
      <c r="B293" s="4" t="n"/>
      <c r="C293" s="9">
        <f>IF($B293="","",IFERROR(INDEX('الباقات'!$B$3:$B$302,MATCH($B293,'الباقات'!$A$3:$A$302,0)),""))</f>
        <v/>
      </c>
      <c r="D293" s="9">
        <f>IF($B293="","",IFERROR(INDEX('الباقات'!$D$3:$D$302,MATCH($B293,'الباقات'!$A$3:$A$302,0)),""))</f>
        <v/>
      </c>
      <c r="E293" s="4" t="n"/>
      <c r="F293" s="14">
        <f>IF($B293="","",COUNTIFS($B$3:$B293,$B293))</f>
        <v/>
      </c>
    </row>
    <row r="294">
      <c r="A294" s="5" t="n"/>
      <c r="B294" s="4" t="n"/>
      <c r="C294" s="9">
        <f>IF($B294="","",IFERROR(INDEX('الباقات'!$B$3:$B$302,MATCH($B294,'الباقات'!$A$3:$A$302,0)),""))</f>
        <v/>
      </c>
      <c r="D294" s="9">
        <f>IF($B294="","",IFERROR(INDEX('الباقات'!$D$3:$D$302,MATCH($B294,'الباقات'!$A$3:$A$302,0)),""))</f>
        <v/>
      </c>
      <c r="E294" s="4" t="n"/>
      <c r="F294" s="14">
        <f>IF($B294="","",COUNTIFS($B$3:$B294,$B294))</f>
        <v/>
      </c>
    </row>
    <row r="295">
      <c r="A295" s="5" t="n"/>
      <c r="B295" s="4" t="n"/>
      <c r="C295" s="9">
        <f>IF($B295="","",IFERROR(INDEX('الباقات'!$B$3:$B$302,MATCH($B295,'الباقات'!$A$3:$A$302,0)),""))</f>
        <v/>
      </c>
      <c r="D295" s="9">
        <f>IF($B295="","",IFERROR(INDEX('الباقات'!$D$3:$D$302,MATCH($B295,'الباقات'!$A$3:$A$302,0)),""))</f>
        <v/>
      </c>
      <c r="E295" s="4" t="n"/>
      <c r="F295" s="14">
        <f>IF($B295="","",COUNTIFS($B$3:$B295,$B295))</f>
        <v/>
      </c>
    </row>
    <row r="296">
      <c r="A296" s="5" t="n"/>
      <c r="B296" s="4" t="n"/>
      <c r="C296" s="9">
        <f>IF($B296="","",IFERROR(INDEX('الباقات'!$B$3:$B$302,MATCH($B296,'الباقات'!$A$3:$A$302,0)),""))</f>
        <v/>
      </c>
      <c r="D296" s="9">
        <f>IF($B296="","",IFERROR(INDEX('الباقات'!$D$3:$D$302,MATCH($B296,'الباقات'!$A$3:$A$302,0)),""))</f>
        <v/>
      </c>
      <c r="E296" s="4" t="n"/>
      <c r="F296" s="14">
        <f>IF($B296="","",COUNTIFS($B$3:$B296,$B296))</f>
        <v/>
      </c>
    </row>
    <row r="297">
      <c r="A297" s="5" t="n"/>
      <c r="B297" s="4" t="n"/>
      <c r="C297" s="9">
        <f>IF($B297="","",IFERROR(INDEX('الباقات'!$B$3:$B$302,MATCH($B297,'الباقات'!$A$3:$A$302,0)),""))</f>
        <v/>
      </c>
      <c r="D297" s="9">
        <f>IF($B297="","",IFERROR(INDEX('الباقات'!$D$3:$D$302,MATCH($B297,'الباقات'!$A$3:$A$302,0)),""))</f>
        <v/>
      </c>
      <c r="E297" s="4" t="n"/>
      <c r="F297" s="14">
        <f>IF($B297="","",COUNTIFS($B$3:$B297,$B297))</f>
        <v/>
      </c>
    </row>
    <row r="298">
      <c r="A298" s="5" t="n"/>
      <c r="B298" s="4" t="n"/>
      <c r="C298" s="9">
        <f>IF($B298="","",IFERROR(INDEX('الباقات'!$B$3:$B$302,MATCH($B298,'الباقات'!$A$3:$A$302,0)),""))</f>
        <v/>
      </c>
      <c r="D298" s="9">
        <f>IF($B298="","",IFERROR(INDEX('الباقات'!$D$3:$D$302,MATCH($B298,'الباقات'!$A$3:$A$302,0)),""))</f>
        <v/>
      </c>
      <c r="E298" s="4" t="n"/>
      <c r="F298" s="14">
        <f>IF($B298="","",COUNTIFS($B$3:$B298,$B298))</f>
        <v/>
      </c>
    </row>
    <row r="299">
      <c r="A299" s="5" t="n"/>
      <c r="B299" s="4" t="n"/>
      <c r="C299" s="9">
        <f>IF($B299="","",IFERROR(INDEX('الباقات'!$B$3:$B$302,MATCH($B299,'الباقات'!$A$3:$A$302,0)),""))</f>
        <v/>
      </c>
      <c r="D299" s="9">
        <f>IF($B299="","",IFERROR(INDEX('الباقات'!$D$3:$D$302,MATCH($B299,'الباقات'!$A$3:$A$302,0)),""))</f>
        <v/>
      </c>
      <c r="E299" s="4" t="n"/>
      <c r="F299" s="14">
        <f>IF($B299="","",COUNTIFS($B$3:$B299,$B299))</f>
        <v/>
      </c>
    </row>
    <row r="300">
      <c r="A300" s="5" t="n"/>
      <c r="B300" s="4" t="n"/>
      <c r="C300" s="9">
        <f>IF($B300="","",IFERROR(INDEX('الباقات'!$B$3:$B$302,MATCH($B300,'الباقات'!$A$3:$A$302,0)),""))</f>
        <v/>
      </c>
      <c r="D300" s="9">
        <f>IF($B300="","",IFERROR(INDEX('الباقات'!$D$3:$D$302,MATCH($B300,'الباقات'!$A$3:$A$302,0)),""))</f>
        <v/>
      </c>
      <c r="E300" s="4" t="n"/>
      <c r="F300" s="14">
        <f>IF($B300="","",COUNTIFS($B$3:$B300,$B300))</f>
        <v/>
      </c>
    </row>
    <row r="301">
      <c r="A301" s="5" t="n"/>
      <c r="B301" s="4" t="n"/>
      <c r="C301" s="9">
        <f>IF($B301="","",IFERROR(INDEX('الباقات'!$B$3:$B$302,MATCH($B301,'الباقات'!$A$3:$A$302,0)),""))</f>
        <v/>
      </c>
      <c r="D301" s="9">
        <f>IF($B301="","",IFERROR(INDEX('الباقات'!$D$3:$D$302,MATCH($B301,'الباقات'!$A$3:$A$302,0)),""))</f>
        <v/>
      </c>
      <c r="E301" s="4" t="n"/>
      <c r="F301" s="14">
        <f>IF($B301="","",COUNTIFS($B$3:$B301,$B301))</f>
        <v/>
      </c>
    </row>
    <row r="302">
      <c r="A302" s="5" t="n"/>
      <c r="B302" s="4" t="n"/>
      <c r="C302" s="9">
        <f>IF($B302="","",IFERROR(INDEX('الباقات'!$B$3:$B$302,MATCH($B302,'الباقات'!$A$3:$A$302,0)),""))</f>
        <v/>
      </c>
      <c r="D302" s="9">
        <f>IF($B302="","",IFERROR(INDEX('الباقات'!$D$3:$D$302,MATCH($B302,'الباقات'!$A$3:$A$302,0)),""))</f>
        <v/>
      </c>
      <c r="E302" s="4" t="n"/>
      <c r="F302" s="14">
        <f>IF($B302="","",COUNTIFS($B$3:$B302,$B302))</f>
        <v/>
      </c>
    </row>
    <row r="303">
      <c r="A303" s="5" t="n"/>
      <c r="B303" s="4" t="n"/>
      <c r="C303" s="9">
        <f>IF($B303="","",IFERROR(INDEX('الباقات'!$B$3:$B$302,MATCH($B303,'الباقات'!$A$3:$A$302,0)),""))</f>
        <v/>
      </c>
      <c r="D303" s="9">
        <f>IF($B303="","",IFERROR(INDEX('الباقات'!$D$3:$D$302,MATCH($B303,'الباقات'!$A$3:$A$302,0)),""))</f>
        <v/>
      </c>
      <c r="E303" s="4" t="n"/>
      <c r="F303" s="14">
        <f>IF($B303="","",COUNTIFS($B$3:$B303,$B303))</f>
        <v/>
      </c>
    </row>
    <row r="304">
      <c r="A304" s="5" t="n"/>
      <c r="B304" s="4" t="n"/>
      <c r="C304" s="9">
        <f>IF($B304="","",IFERROR(INDEX('الباقات'!$B$3:$B$302,MATCH($B304,'الباقات'!$A$3:$A$302,0)),""))</f>
        <v/>
      </c>
      <c r="D304" s="9">
        <f>IF($B304="","",IFERROR(INDEX('الباقات'!$D$3:$D$302,MATCH($B304,'الباقات'!$A$3:$A$302,0)),""))</f>
        <v/>
      </c>
      <c r="E304" s="4" t="n"/>
      <c r="F304" s="14">
        <f>IF($B304="","",COUNTIFS($B$3:$B304,$B304))</f>
        <v/>
      </c>
    </row>
    <row r="305">
      <c r="A305" s="5" t="n"/>
      <c r="B305" s="4" t="n"/>
      <c r="C305" s="9">
        <f>IF($B305="","",IFERROR(INDEX('الباقات'!$B$3:$B$302,MATCH($B305,'الباقات'!$A$3:$A$302,0)),""))</f>
        <v/>
      </c>
      <c r="D305" s="9">
        <f>IF($B305="","",IFERROR(INDEX('الباقات'!$D$3:$D$302,MATCH($B305,'الباقات'!$A$3:$A$302,0)),""))</f>
        <v/>
      </c>
      <c r="E305" s="4" t="n"/>
      <c r="F305" s="14">
        <f>IF($B305="","",COUNTIFS($B$3:$B305,$B305))</f>
        <v/>
      </c>
    </row>
    <row r="306">
      <c r="A306" s="5" t="n"/>
      <c r="B306" s="4" t="n"/>
      <c r="C306" s="9">
        <f>IF($B306="","",IFERROR(INDEX('الباقات'!$B$3:$B$302,MATCH($B306,'الباقات'!$A$3:$A$302,0)),""))</f>
        <v/>
      </c>
      <c r="D306" s="9">
        <f>IF($B306="","",IFERROR(INDEX('الباقات'!$D$3:$D$302,MATCH($B306,'الباقات'!$A$3:$A$302,0)),""))</f>
        <v/>
      </c>
      <c r="E306" s="4" t="n"/>
      <c r="F306" s="14">
        <f>IF($B306="","",COUNTIFS($B$3:$B306,$B306))</f>
        <v/>
      </c>
    </row>
    <row r="307">
      <c r="A307" s="5" t="n"/>
      <c r="B307" s="4" t="n"/>
      <c r="C307" s="9">
        <f>IF($B307="","",IFERROR(INDEX('الباقات'!$B$3:$B$302,MATCH($B307,'الباقات'!$A$3:$A$302,0)),""))</f>
        <v/>
      </c>
      <c r="D307" s="9">
        <f>IF($B307="","",IFERROR(INDEX('الباقات'!$D$3:$D$302,MATCH($B307,'الباقات'!$A$3:$A$302,0)),""))</f>
        <v/>
      </c>
      <c r="E307" s="4" t="n"/>
      <c r="F307" s="14">
        <f>IF($B307="","",COUNTIFS($B$3:$B307,$B307))</f>
        <v/>
      </c>
    </row>
    <row r="308">
      <c r="A308" s="5" t="n"/>
      <c r="B308" s="4" t="n"/>
      <c r="C308" s="9">
        <f>IF($B308="","",IFERROR(INDEX('الباقات'!$B$3:$B$302,MATCH($B308,'الباقات'!$A$3:$A$302,0)),""))</f>
        <v/>
      </c>
      <c r="D308" s="9">
        <f>IF($B308="","",IFERROR(INDEX('الباقات'!$D$3:$D$302,MATCH($B308,'الباقات'!$A$3:$A$302,0)),""))</f>
        <v/>
      </c>
      <c r="E308" s="4" t="n"/>
      <c r="F308" s="14">
        <f>IF($B308="","",COUNTIFS($B$3:$B308,$B308))</f>
        <v/>
      </c>
    </row>
    <row r="309">
      <c r="A309" s="5" t="n"/>
      <c r="B309" s="4" t="n"/>
      <c r="C309" s="9">
        <f>IF($B309="","",IFERROR(INDEX('الباقات'!$B$3:$B$302,MATCH($B309,'الباقات'!$A$3:$A$302,0)),""))</f>
        <v/>
      </c>
      <c r="D309" s="9">
        <f>IF($B309="","",IFERROR(INDEX('الباقات'!$D$3:$D$302,MATCH($B309,'الباقات'!$A$3:$A$302,0)),""))</f>
        <v/>
      </c>
      <c r="E309" s="4" t="n"/>
      <c r="F309" s="14">
        <f>IF($B309="","",COUNTIFS($B$3:$B309,$B309))</f>
        <v/>
      </c>
    </row>
    <row r="310">
      <c r="A310" s="5" t="n"/>
      <c r="B310" s="4" t="n"/>
      <c r="C310" s="9">
        <f>IF($B310="","",IFERROR(INDEX('الباقات'!$B$3:$B$302,MATCH($B310,'الباقات'!$A$3:$A$302,0)),""))</f>
        <v/>
      </c>
      <c r="D310" s="9">
        <f>IF($B310="","",IFERROR(INDEX('الباقات'!$D$3:$D$302,MATCH($B310,'الباقات'!$A$3:$A$302,0)),""))</f>
        <v/>
      </c>
      <c r="E310" s="4" t="n"/>
      <c r="F310" s="14">
        <f>IF($B310="","",COUNTIFS($B$3:$B310,$B310))</f>
        <v/>
      </c>
    </row>
    <row r="311">
      <c r="A311" s="5" t="n"/>
      <c r="B311" s="4" t="n"/>
      <c r="C311" s="9">
        <f>IF($B311="","",IFERROR(INDEX('الباقات'!$B$3:$B$302,MATCH($B311,'الباقات'!$A$3:$A$302,0)),""))</f>
        <v/>
      </c>
      <c r="D311" s="9">
        <f>IF($B311="","",IFERROR(INDEX('الباقات'!$D$3:$D$302,MATCH($B311,'الباقات'!$A$3:$A$302,0)),""))</f>
        <v/>
      </c>
      <c r="E311" s="4" t="n"/>
      <c r="F311" s="14">
        <f>IF($B311="","",COUNTIFS($B$3:$B311,$B311))</f>
        <v/>
      </c>
    </row>
    <row r="312">
      <c r="A312" s="5" t="n"/>
      <c r="B312" s="4" t="n"/>
      <c r="C312" s="9">
        <f>IF($B312="","",IFERROR(INDEX('الباقات'!$B$3:$B$302,MATCH($B312,'الباقات'!$A$3:$A$302,0)),""))</f>
        <v/>
      </c>
      <c r="D312" s="9">
        <f>IF($B312="","",IFERROR(INDEX('الباقات'!$D$3:$D$302,MATCH($B312,'الباقات'!$A$3:$A$302,0)),""))</f>
        <v/>
      </c>
      <c r="E312" s="4" t="n"/>
      <c r="F312" s="14">
        <f>IF($B312="","",COUNTIFS($B$3:$B312,$B312))</f>
        <v/>
      </c>
    </row>
    <row r="313">
      <c r="A313" s="5" t="n"/>
      <c r="B313" s="4" t="n"/>
      <c r="C313" s="9">
        <f>IF($B313="","",IFERROR(INDEX('الباقات'!$B$3:$B$302,MATCH($B313,'الباقات'!$A$3:$A$302,0)),""))</f>
        <v/>
      </c>
      <c r="D313" s="9">
        <f>IF($B313="","",IFERROR(INDEX('الباقات'!$D$3:$D$302,MATCH($B313,'الباقات'!$A$3:$A$302,0)),""))</f>
        <v/>
      </c>
      <c r="E313" s="4" t="n"/>
      <c r="F313" s="14">
        <f>IF($B313="","",COUNTIFS($B$3:$B313,$B313))</f>
        <v/>
      </c>
    </row>
    <row r="314">
      <c r="A314" s="5" t="n"/>
      <c r="B314" s="4" t="n"/>
      <c r="C314" s="9">
        <f>IF($B314="","",IFERROR(INDEX('الباقات'!$B$3:$B$302,MATCH($B314,'الباقات'!$A$3:$A$302,0)),""))</f>
        <v/>
      </c>
      <c r="D314" s="9">
        <f>IF($B314="","",IFERROR(INDEX('الباقات'!$D$3:$D$302,MATCH($B314,'الباقات'!$A$3:$A$302,0)),""))</f>
        <v/>
      </c>
      <c r="E314" s="4" t="n"/>
      <c r="F314" s="14">
        <f>IF($B314="","",COUNTIFS($B$3:$B314,$B314))</f>
        <v/>
      </c>
    </row>
    <row r="315">
      <c r="A315" s="5" t="n"/>
      <c r="B315" s="4" t="n"/>
      <c r="C315" s="9">
        <f>IF($B315="","",IFERROR(INDEX('الباقات'!$B$3:$B$302,MATCH($B315,'الباقات'!$A$3:$A$302,0)),""))</f>
        <v/>
      </c>
      <c r="D315" s="9">
        <f>IF($B315="","",IFERROR(INDEX('الباقات'!$D$3:$D$302,MATCH($B315,'الباقات'!$A$3:$A$302,0)),""))</f>
        <v/>
      </c>
      <c r="E315" s="4" t="n"/>
      <c r="F315" s="14">
        <f>IF($B315="","",COUNTIFS($B$3:$B315,$B315))</f>
        <v/>
      </c>
    </row>
    <row r="316">
      <c r="A316" s="5" t="n"/>
      <c r="B316" s="4" t="n"/>
      <c r="C316" s="9">
        <f>IF($B316="","",IFERROR(INDEX('الباقات'!$B$3:$B$302,MATCH($B316,'الباقات'!$A$3:$A$302,0)),""))</f>
        <v/>
      </c>
      <c r="D316" s="9">
        <f>IF($B316="","",IFERROR(INDEX('الباقات'!$D$3:$D$302,MATCH($B316,'الباقات'!$A$3:$A$302,0)),""))</f>
        <v/>
      </c>
      <c r="E316" s="4" t="n"/>
      <c r="F316" s="14">
        <f>IF($B316="","",COUNTIFS($B$3:$B316,$B316))</f>
        <v/>
      </c>
    </row>
    <row r="317">
      <c r="A317" s="5" t="n"/>
      <c r="B317" s="4" t="n"/>
      <c r="C317" s="9">
        <f>IF($B317="","",IFERROR(INDEX('الباقات'!$B$3:$B$302,MATCH($B317,'الباقات'!$A$3:$A$302,0)),""))</f>
        <v/>
      </c>
      <c r="D317" s="9">
        <f>IF($B317="","",IFERROR(INDEX('الباقات'!$D$3:$D$302,MATCH($B317,'الباقات'!$A$3:$A$302,0)),""))</f>
        <v/>
      </c>
      <c r="E317" s="4" t="n"/>
      <c r="F317" s="14">
        <f>IF($B317="","",COUNTIFS($B$3:$B317,$B317))</f>
        <v/>
      </c>
    </row>
    <row r="318">
      <c r="A318" s="5" t="n"/>
      <c r="B318" s="4" t="n"/>
      <c r="C318" s="9">
        <f>IF($B318="","",IFERROR(INDEX('الباقات'!$B$3:$B$302,MATCH($B318,'الباقات'!$A$3:$A$302,0)),""))</f>
        <v/>
      </c>
      <c r="D318" s="9">
        <f>IF($B318="","",IFERROR(INDEX('الباقات'!$D$3:$D$302,MATCH($B318,'الباقات'!$A$3:$A$302,0)),""))</f>
        <v/>
      </c>
      <c r="E318" s="4" t="n"/>
      <c r="F318" s="14">
        <f>IF($B318="","",COUNTIFS($B$3:$B318,$B318))</f>
        <v/>
      </c>
    </row>
    <row r="319">
      <c r="A319" s="5" t="n"/>
      <c r="B319" s="4" t="n"/>
      <c r="C319" s="9">
        <f>IF($B319="","",IFERROR(INDEX('الباقات'!$B$3:$B$302,MATCH($B319,'الباقات'!$A$3:$A$302,0)),""))</f>
        <v/>
      </c>
      <c r="D319" s="9">
        <f>IF($B319="","",IFERROR(INDEX('الباقات'!$D$3:$D$302,MATCH($B319,'الباقات'!$A$3:$A$302,0)),""))</f>
        <v/>
      </c>
      <c r="E319" s="4" t="n"/>
      <c r="F319" s="14">
        <f>IF($B319="","",COUNTIFS($B$3:$B319,$B319))</f>
        <v/>
      </c>
    </row>
    <row r="320">
      <c r="A320" s="5" t="n"/>
      <c r="B320" s="4" t="n"/>
      <c r="C320" s="9">
        <f>IF($B320="","",IFERROR(INDEX('الباقات'!$B$3:$B$302,MATCH($B320,'الباقات'!$A$3:$A$302,0)),""))</f>
        <v/>
      </c>
      <c r="D320" s="9">
        <f>IF($B320="","",IFERROR(INDEX('الباقات'!$D$3:$D$302,MATCH($B320,'الباقات'!$A$3:$A$302,0)),""))</f>
        <v/>
      </c>
      <c r="E320" s="4" t="n"/>
      <c r="F320" s="14">
        <f>IF($B320="","",COUNTIFS($B$3:$B320,$B320))</f>
        <v/>
      </c>
    </row>
    <row r="321">
      <c r="A321" s="5" t="n"/>
      <c r="B321" s="4" t="n"/>
      <c r="C321" s="9">
        <f>IF($B321="","",IFERROR(INDEX('الباقات'!$B$3:$B$302,MATCH($B321,'الباقات'!$A$3:$A$302,0)),""))</f>
        <v/>
      </c>
      <c r="D321" s="9">
        <f>IF($B321="","",IFERROR(INDEX('الباقات'!$D$3:$D$302,MATCH($B321,'الباقات'!$A$3:$A$302,0)),""))</f>
        <v/>
      </c>
      <c r="E321" s="4" t="n"/>
      <c r="F321" s="14">
        <f>IF($B321="","",COUNTIFS($B$3:$B321,$B321))</f>
        <v/>
      </c>
    </row>
    <row r="322">
      <c r="A322" s="5" t="n"/>
      <c r="B322" s="4" t="n"/>
      <c r="C322" s="9">
        <f>IF($B322="","",IFERROR(INDEX('الباقات'!$B$3:$B$302,MATCH($B322,'الباقات'!$A$3:$A$302,0)),""))</f>
        <v/>
      </c>
      <c r="D322" s="9">
        <f>IF($B322="","",IFERROR(INDEX('الباقات'!$D$3:$D$302,MATCH($B322,'الباقات'!$A$3:$A$302,0)),""))</f>
        <v/>
      </c>
      <c r="E322" s="4" t="n"/>
      <c r="F322" s="14">
        <f>IF($B322="","",COUNTIFS($B$3:$B322,$B322))</f>
        <v/>
      </c>
    </row>
    <row r="323">
      <c r="A323" s="5" t="n"/>
      <c r="B323" s="4" t="n"/>
      <c r="C323" s="9">
        <f>IF($B323="","",IFERROR(INDEX('الباقات'!$B$3:$B$302,MATCH($B323,'الباقات'!$A$3:$A$302,0)),""))</f>
        <v/>
      </c>
      <c r="D323" s="9">
        <f>IF($B323="","",IFERROR(INDEX('الباقات'!$D$3:$D$302,MATCH($B323,'الباقات'!$A$3:$A$302,0)),""))</f>
        <v/>
      </c>
      <c r="E323" s="4" t="n"/>
      <c r="F323" s="14">
        <f>IF($B323="","",COUNTIFS($B$3:$B323,$B323))</f>
        <v/>
      </c>
    </row>
    <row r="324">
      <c r="A324" s="5" t="n"/>
      <c r="B324" s="4" t="n"/>
      <c r="C324" s="9">
        <f>IF($B324="","",IFERROR(INDEX('الباقات'!$B$3:$B$302,MATCH($B324,'الباقات'!$A$3:$A$302,0)),""))</f>
        <v/>
      </c>
      <c r="D324" s="9">
        <f>IF($B324="","",IFERROR(INDEX('الباقات'!$D$3:$D$302,MATCH($B324,'الباقات'!$A$3:$A$302,0)),""))</f>
        <v/>
      </c>
      <c r="E324" s="4" t="n"/>
      <c r="F324" s="14">
        <f>IF($B324="","",COUNTIFS($B$3:$B324,$B324))</f>
        <v/>
      </c>
    </row>
    <row r="325">
      <c r="A325" s="5" t="n"/>
      <c r="B325" s="4" t="n"/>
      <c r="C325" s="9">
        <f>IF($B325="","",IFERROR(INDEX('الباقات'!$B$3:$B$302,MATCH($B325,'الباقات'!$A$3:$A$302,0)),""))</f>
        <v/>
      </c>
      <c r="D325" s="9">
        <f>IF($B325="","",IFERROR(INDEX('الباقات'!$D$3:$D$302,MATCH($B325,'الباقات'!$A$3:$A$302,0)),""))</f>
        <v/>
      </c>
      <c r="E325" s="4" t="n"/>
      <c r="F325" s="14">
        <f>IF($B325="","",COUNTIFS($B$3:$B325,$B325))</f>
        <v/>
      </c>
    </row>
    <row r="326">
      <c r="A326" s="5" t="n"/>
      <c r="B326" s="4" t="n"/>
      <c r="C326" s="9">
        <f>IF($B326="","",IFERROR(INDEX('الباقات'!$B$3:$B$302,MATCH($B326,'الباقات'!$A$3:$A$302,0)),""))</f>
        <v/>
      </c>
      <c r="D326" s="9">
        <f>IF($B326="","",IFERROR(INDEX('الباقات'!$D$3:$D$302,MATCH($B326,'الباقات'!$A$3:$A$302,0)),""))</f>
        <v/>
      </c>
      <c r="E326" s="4" t="n"/>
      <c r="F326" s="14">
        <f>IF($B326="","",COUNTIFS($B$3:$B326,$B326))</f>
        <v/>
      </c>
    </row>
    <row r="327">
      <c r="A327" s="5" t="n"/>
      <c r="B327" s="4" t="n"/>
      <c r="C327" s="9">
        <f>IF($B327="","",IFERROR(INDEX('الباقات'!$B$3:$B$302,MATCH($B327,'الباقات'!$A$3:$A$302,0)),""))</f>
        <v/>
      </c>
      <c r="D327" s="9">
        <f>IF($B327="","",IFERROR(INDEX('الباقات'!$D$3:$D$302,MATCH($B327,'الباقات'!$A$3:$A$302,0)),""))</f>
        <v/>
      </c>
      <c r="E327" s="4" t="n"/>
      <c r="F327" s="14">
        <f>IF($B327="","",COUNTIFS($B$3:$B327,$B327))</f>
        <v/>
      </c>
    </row>
    <row r="328">
      <c r="A328" s="5" t="n"/>
      <c r="B328" s="4" t="n"/>
      <c r="C328" s="9">
        <f>IF($B328="","",IFERROR(INDEX('الباقات'!$B$3:$B$302,MATCH($B328,'الباقات'!$A$3:$A$302,0)),""))</f>
        <v/>
      </c>
      <c r="D328" s="9">
        <f>IF($B328="","",IFERROR(INDEX('الباقات'!$D$3:$D$302,MATCH($B328,'الباقات'!$A$3:$A$302,0)),""))</f>
        <v/>
      </c>
      <c r="E328" s="4" t="n"/>
      <c r="F328" s="14">
        <f>IF($B328="","",COUNTIFS($B$3:$B328,$B328))</f>
        <v/>
      </c>
    </row>
    <row r="329">
      <c r="A329" s="5" t="n"/>
      <c r="B329" s="4" t="n"/>
      <c r="C329" s="9">
        <f>IF($B329="","",IFERROR(INDEX('الباقات'!$B$3:$B$302,MATCH($B329,'الباقات'!$A$3:$A$302,0)),""))</f>
        <v/>
      </c>
      <c r="D329" s="9">
        <f>IF($B329="","",IFERROR(INDEX('الباقات'!$D$3:$D$302,MATCH($B329,'الباقات'!$A$3:$A$302,0)),""))</f>
        <v/>
      </c>
      <c r="E329" s="4" t="n"/>
      <c r="F329" s="14">
        <f>IF($B329="","",COUNTIFS($B$3:$B329,$B329))</f>
        <v/>
      </c>
    </row>
    <row r="330">
      <c r="A330" s="5" t="n"/>
      <c r="B330" s="4" t="n"/>
      <c r="C330" s="9">
        <f>IF($B330="","",IFERROR(INDEX('الباقات'!$B$3:$B$302,MATCH($B330,'الباقات'!$A$3:$A$302,0)),""))</f>
        <v/>
      </c>
      <c r="D330" s="9">
        <f>IF($B330="","",IFERROR(INDEX('الباقات'!$D$3:$D$302,MATCH($B330,'الباقات'!$A$3:$A$302,0)),""))</f>
        <v/>
      </c>
      <c r="E330" s="4" t="n"/>
      <c r="F330" s="14">
        <f>IF($B330="","",COUNTIFS($B$3:$B330,$B330))</f>
        <v/>
      </c>
    </row>
    <row r="331">
      <c r="A331" s="5" t="n"/>
      <c r="B331" s="4" t="n"/>
      <c r="C331" s="9">
        <f>IF($B331="","",IFERROR(INDEX('الباقات'!$B$3:$B$302,MATCH($B331,'الباقات'!$A$3:$A$302,0)),""))</f>
        <v/>
      </c>
      <c r="D331" s="9">
        <f>IF($B331="","",IFERROR(INDEX('الباقات'!$D$3:$D$302,MATCH($B331,'الباقات'!$A$3:$A$302,0)),""))</f>
        <v/>
      </c>
      <c r="E331" s="4" t="n"/>
      <c r="F331" s="14">
        <f>IF($B331="","",COUNTIFS($B$3:$B331,$B331))</f>
        <v/>
      </c>
    </row>
    <row r="332">
      <c r="A332" s="5" t="n"/>
      <c r="B332" s="4" t="n"/>
      <c r="C332" s="9">
        <f>IF($B332="","",IFERROR(INDEX('الباقات'!$B$3:$B$302,MATCH($B332,'الباقات'!$A$3:$A$302,0)),""))</f>
        <v/>
      </c>
      <c r="D332" s="9">
        <f>IF($B332="","",IFERROR(INDEX('الباقات'!$D$3:$D$302,MATCH($B332,'الباقات'!$A$3:$A$302,0)),""))</f>
        <v/>
      </c>
      <c r="E332" s="4" t="n"/>
      <c r="F332" s="14">
        <f>IF($B332="","",COUNTIFS($B$3:$B332,$B332))</f>
        <v/>
      </c>
    </row>
    <row r="333">
      <c r="A333" s="5" t="n"/>
      <c r="B333" s="4" t="n"/>
      <c r="C333" s="9">
        <f>IF($B333="","",IFERROR(INDEX('الباقات'!$B$3:$B$302,MATCH($B333,'الباقات'!$A$3:$A$302,0)),""))</f>
        <v/>
      </c>
      <c r="D333" s="9">
        <f>IF($B333="","",IFERROR(INDEX('الباقات'!$D$3:$D$302,MATCH($B333,'الباقات'!$A$3:$A$302,0)),""))</f>
        <v/>
      </c>
      <c r="E333" s="4" t="n"/>
      <c r="F333" s="14">
        <f>IF($B333="","",COUNTIFS($B$3:$B333,$B333))</f>
        <v/>
      </c>
    </row>
    <row r="334">
      <c r="A334" s="5" t="n"/>
      <c r="B334" s="4" t="n"/>
      <c r="C334" s="9">
        <f>IF($B334="","",IFERROR(INDEX('الباقات'!$B$3:$B$302,MATCH($B334,'الباقات'!$A$3:$A$302,0)),""))</f>
        <v/>
      </c>
      <c r="D334" s="9">
        <f>IF($B334="","",IFERROR(INDEX('الباقات'!$D$3:$D$302,MATCH($B334,'الباقات'!$A$3:$A$302,0)),""))</f>
        <v/>
      </c>
      <c r="E334" s="4" t="n"/>
      <c r="F334" s="14">
        <f>IF($B334="","",COUNTIFS($B$3:$B334,$B334))</f>
        <v/>
      </c>
    </row>
    <row r="335">
      <c r="A335" s="5" t="n"/>
      <c r="B335" s="4" t="n"/>
      <c r="C335" s="9">
        <f>IF($B335="","",IFERROR(INDEX('الباقات'!$B$3:$B$302,MATCH($B335,'الباقات'!$A$3:$A$302,0)),""))</f>
        <v/>
      </c>
      <c r="D335" s="9">
        <f>IF($B335="","",IFERROR(INDEX('الباقات'!$D$3:$D$302,MATCH($B335,'الباقات'!$A$3:$A$302,0)),""))</f>
        <v/>
      </c>
      <c r="E335" s="4" t="n"/>
      <c r="F335" s="14">
        <f>IF($B335="","",COUNTIFS($B$3:$B335,$B335))</f>
        <v/>
      </c>
    </row>
    <row r="336">
      <c r="A336" s="5" t="n"/>
      <c r="B336" s="4" t="n"/>
      <c r="C336" s="9">
        <f>IF($B336="","",IFERROR(INDEX('الباقات'!$B$3:$B$302,MATCH($B336,'الباقات'!$A$3:$A$302,0)),""))</f>
        <v/>
      </c>
      <c r="D336" s="9">
        <f>IF($B336="","",IFERROR(INDEX('الباقات'!$D$3:$D$302,MATCH($B336,'الباقات'!$A$3:$A$302,0)),""))</f>
        <v/>
      </c>
      <c r="E336" s="4" t="n"/>
      <c r="F336" s="14">
        <f>IF($B336="","",COUNTIFS($B$3:$B336,$B336))</f>
        <v/>
      </c>
    </row>
    <row r="337">
      <c r="A337" s="5" t="n"/>
      <c r="B337" s="4" t="n"/>
      <c r="C337" s="9">
        <f>IF($B337="","",IFERROR(INDEX('الباقات'!$B$3:$B$302,MATCH($B337,'الباقات'!$A$3:$A$302,0)),""))</f>
        <v/>
      </c>
      <c r="D337" s="9">
        <f>IF($B337="","",IFERROR(INDEX('الباقات'!$D$3:$D$302,MATCH($B337,'الباقات'!$A$3:$A$302,0)),""))</f>
        <v/>
      </c>
      <c r="E337" s="4" t="n"/>
      <c r="F337" s="14">
        <f>IF($B337="","",COUNTIFS($B$3:$B337,$B337))</f>
        <v/>
      </c>
    </row>
    <row r="338">
      <c r="A338" s="5" t="n"/>
      <c r="B338" s="4" t="n"/>
      <c r="C338" s="9">
        <f>IF($B338="","",IFERROR(INDEX('الباقات'!$B$3:$B$302,MATCH($B338,'الباقات'!$A$3:$A$302,0)),""))</f>
        <v/>
      </c>
      <c r="D338" s="9">
        <f>IF($B338="","",IFERROR(INDEX('الباقات'!$D$3:$D$302,MATCH($B338,'الباقات'!$A$3:$A$302,0)),""))</f>
        <v/>
      </c>
      <c r="E338" s="4" t="n"/>
      <c r="F338" s="14">
        <f>IF($B338="","",COUNTIFS($B$3:$B338,$B338))</f>
        <v/>
      </c>
    </row>
    <row r="339">
      <c r="A339" s="5" t="n"/>
      <c r="B339" s="4" t="n"/>
      <c r="C339" s="9">
        <f>IF($B339="","",IFERROR(INDEX('الباقات'!$B$3:$B$302,MATCH($B339,'الباقات'!$A$3:$A$302,0)),""))</f>
        <v/>
      </c>
      <c r="D339" s="9">
        <f>IF($B339="","",IFERROR(INDEX('الباقات'!$D$3:$D$302,MATCH($B339,'الباقات'!$A$3:$A$302,0)),""))</f>
        <v/>
      </c>
      <c r="E339" s="4" t="n"/>
      <c r="F339" s="14">
        <f>IF($B339="","",COUNTIFS($B$3:$B339,$B339))</f>
        <v/>
      </c>
    </row>
    <row r="340">
      <c r="A340" s="5" t="n"/>
      <c r="B340" s="4" t="n"/>
      <c r="C340" s="9">
        <f>IF($B340="","",IFERROR(INDEX('الباقات'!$B$3:$B$302,MATCH($B340,'الباقات'!$A$3:$A$302,0)),""))</f>
        <v/>
      </c>
      <c r="D340" s="9">
        <f>IF($B340="","",IFERROR(INDEX('الباقات'!$D$3:$D$302,MATCH($B340,'الباقات'!$A$3:$A$302,0)),""))</f>
        <v/>
      </c>
      <c r="E340" s="4" t="n"/>
      <c r="F340" s="14">
        <f>IF($B340="","",COUNTIFS($B$3:$B340,$B340))</f>
        <v/>
      </c>
    </row>
    <row r="341">
      <c r="A341" s="5" t="n"/>
      <c r="B341" s="4" t="n"/>
      <c r="C341" s="9">
        <f>IF($B341="","",IFERROR(INDEX('الباقات'!$B$3:$B$302,MATCH($B341,'الباقات'!$A$3:$A$302,0)),""))</f>
        <v/>
      </c>
      <c r="D341" s="9">
        <f>IF($B341="","",IFERROR(INDEX('الباقات'!$D$3:$D$302,MATCH($B341,'الباقات'!$A$3:$A$302,0)),""))</f>
        <v/>
      </c>
      <c r="E341" s="4" t="n"/>
      <c r="F341" s="14">
        <f>IF($B341="","",COUNTIFS($B$3:$B341,$B341))</f>
        <v/>
      </c>
    </row>
    <row r="342">
      <c r="A342" s="5" t="n"/>
      <c r="B342" s="4" t="n"/>
      <c r="C342" s="9">
        <f>IF($B342="","",IFERROR(INDEX('الباقات'!$B$3:$B$302,MATCH($B342,'الباقات'!$A$3:$A$302,0)),""))</f>
        <v/>
      </c>
      <c r="D342" s="9">
        <f>IF($B342="","",IFERROR(INDEX('الباقات'!$D$3:$D$302,MATCH($B342,'الباقات'!$A$3:$A$302,0)),""))</f>
        <v/>
      </c>
      <c r="E342" s="4" t="n"/>
      <c r="F342" s="14">
        <f>IF($B342="","",COUNTIFS($B$3:$B342,$B342))</f>
        <v/>
      </c>
    </row>
    <row r="343">
      <c r="A343" s="5" t="n"/>
      <c r="B343" s="4" t="n"/>
      <c r="C343" s="9">
        <f>IF($B343="","",IFERROR(INDEX('الباقات'!$B$3:$B$302,MATCH($B343,'الباقات'!$A$3:$A$302,0)),""))</f>
        <v/>
      </c>
      <c r="D343" s="9">
        <f>IF($B343="","",IFERROR(INDEX('الباقات'!$D$3:$D$302,MATCH($B343,'الباقات'!$A$3:$A$302,0)),""))</f>
        <v/>
      </c>
      <c r="E343" s="4" t="n"/>
      <c r="F343" s="14">
        <f>IF($B343="","",COUNTIFS($B$3:$B343,$B343))</f>
        <v/>
      </c>
    </row>
    <row r="344">
      <c r="A344" s="5" t="n"/>
      <c r="B344" s="4" t="n"/>
      <c r="C344" s="9">
        <f>IF($B344="","",IFERROR(INDEX('الباقات'!$B$3:$B$302,MATCH($B344,'الباقات'!$A$3:$A$302,0)),""))</f>
        <v/>
      </c>
      <c r="D344" s="9">
        <f>IF($B344="","",IFERROR(INDEX('الباقات'!$D$3:$D$302,MATCH($B344,'الباقات'!$A$3:$A$302,0)),""))</f>
        <v/>
      </c>
      <c r="E344" s="4" t="n"/>
      <c r="F344" s="14">
        <f>IF($B344="","",COUNTIFS($B$3:$B344,$B344))</f>
        <v/>
      </c>
    </row>
    <row r="345">
      <c r="A345" s="5" t="n"/>
      <c r="B345" s="4" t="n"/>
      <c r="C345" s="9">
        <f>IF($B345="","",IFERROR(INDEX('الباقات'!$B$3:$B$302,MATCH($B345,'الباقات'!$A$3:$A$302,0)),""))</f>
        <v/>
      </c>
      <c r="D345" s="9">
        <f>IF($B345="","",IFERROR(INDEX('الباقات'!$D$3:$D$302,MATCH($B345,'الباقات'!$A$3:$A$302,0)),""))</f>
        <v/>
      </c>
      <c r="E345" s="4" t="n"/>
      <c r="F345" s="14">
        <f>IF($B345="","",COUNTIFS($B$3:$B345,$B345))</f>
        <v/>
      </c>
    </row>
    <row r="346">
      <c r="A346" s="5" t="n"/>
      <c r="B346" s="4" t="n"/>
      <c r="C346" s="9">
        <f>IF($B346="","",IFERROR(INDEX('الباقات'!$B$3:$B$302,MATCH($B346,'الباقات'!$A$3:$A$302,0)),""))</f>
        <v/>
      </c>
      <c r="D346" s="9">
        <f>IF($B346="","",IFERROR(INDEX('الباقات'!$D$3:$D$302,MATCH($B346,'الباقات'!$A$3:$A$302,0)),""))</f>
        <v/>
      </c>
      <c r="E346" s="4" t="n"/>
      <c r="F346" s="14">
        <f>IF($B346="","",COUNTIFS($B$3:$B346,$B346))</f>
        <v/>
      </c>
    </row>
    <row r="347">
      <c r="A347" s="5" t="n"/>
      <c r="B347" s="4" t="n"/>
      <c r="C347" s="9">
        <f>IF($B347="","",IFERROR(INDEX('الباقات'!$B$3:$B$302,MATCH($B347,'الباقات'!$A$3:$A$302,0)),""))</f>
        <v/>
      </c>
      <c r="D347" s="9">
        <f>IF($B347="","",IFERROR(INDEX('الباقات'!$D$3:$D$302,MATCH($B347,'الباقات'!$A$3:$A$302,0)),""))</f>
        <v/>
      </c>
      <c r="E347" s="4" t="n"/>
      <c r="F347" s="14">
        <f>IF($B347="","",COUNTIFS($B$3:$B347,$B347))</f>
        <v/>
      </c>
    </row>
    <row r="348">
      <c r="A348" s="5" t="n"/>
      <c r="B348" s="4" t="n"/>
      <c r="C348" s="9">
        <f>IF($B348="","",IFERROR(INDEX('الباقات'!$B$3:$B$302,MATCH($B348,'الباقات'!$A$3:$A$302,0)),""))</f>
        <v/>
      </c>
      <c r="D348" s="9">
        <f>IF($B348="","",IFERROR(INDEX('الباقات'!$D$3:$D$302,MATCH($B348,'الباقات'!$A$3:$A$302,0)),""))</f>
        <v/>
      </c>
      <c r="E348" s="4" t="n"/>
      <c r="F348" s="14">
        <f>IF($B348="","",COUNTIFS($B$3:$B348,$B348))</f>
        <v/>
      </c>
    </row>
    <row r="349">
      <c r="A349" s="5" t="n"/>
      <c r="B349" s="4" t="n"/>
      <c r="C349" s="9">
        <f>IF($B349="","",IFERROR(INDEX('الباقات'!$B$3:$B$302,MATCH($B349,'الباقات'!$A$3:$A$302,0)),""))</f>
        <v/>
      </c>
      <c r="D349" s="9">
        <f>IF($B349="","",IFERROR(INDEX('الباقات'!$D$3:$D$302,MATCH($B349,'الباقات'!$A$3:$A$302,0)),""))</f>
        <v/>
      </c>
      <c r="E349" s="4" t="n"/>
      <c r="F349" s="14">
        <f>IF($B349="","",COUNTIFS($B$3:$B349,$B349))</f>
        <v/>
      </c>
    </row>
    <row r="350">
      <c r="A350" s="5" t="n"/>
      <c r="B350" s="4" t="n"/>
      <c r="C350" s="9">
        <f>IF($B350="","",IFERROR(INDEX('الباقات'!$B$3:$B$302,MATCH($B350,'الباقات'!$A$3:$A$302,0)),""))</f>
        <v/>
      </c>
      <c r="D350" s="9">
        <f>IF($B350="","",IFERROR(INDEX('الباقات'!$D$3:$D$302,MATCH($B350,'الباقات'!$A$3:$A$302,0)),""))</f>
        <v/>
      </c>
      <c r="E350" s="4" t="n"/>
      <c r="F350" s="14">
        <f>IF($B350="","",COUNTIFS($B$3:$B350,$B350))</f>
        <v/>
      </c>
    </row>
    <row r="351">
      <c r="A351" s="5" t="n"/>
      <c r="B351" s="4" t="n"/>
      <c r="C351" s="9">
        <f>IF($B351="","",IFERROR(INDEX('الباقات'!$B$3:$B$302,MATCH($B351,'الباقات'!$A$3:$A$302,0)),""))</f>
        <v/>
      </c>
      <c r="D351" s="9">
        <f>IF($B351="","",IFERROR(INDEX('الباقات'!$D$3:$D$302,MATCH($B351,'الباقات'!$A$3:$A$302,0)),""))</f>
        <v/>
      </c>
      <c r="E351" s="4" t="n"/>
      <c r="F351" s="14">
        <f>IF($B351="","",COUNTIFS($B$3:$B351,$B351))</f>
        <v/>
      </c>
    </row>
    <row r="352">
      <c r="A352" s="5" t="n"/>
      <c r="B352" s="4" t="n"/>
      <c r="C352" s="9">
        <f>IF($B352="","",IFERROR(INDEX('الباقات'!$B$3:$B$302,MATCH($B352,'الباقات'!$A$3:$A$302,0)),""))</f>
        <v/>
      </c>
      <c r="D352" s="9">
        <f>IF($B352="","",IFERROR(INDEX('الباقات'!$D$3:$D$302,MATCH($B352,'الباقات'!$A$3:$A$302,0)),""))</f>
        <v/>
      </c>
      <c r="E352" s="4" t="n"/>
      <c r="F352" s="14">
        <f>IF($B352="","",COUNTIFS($B$3:$B352,$B352))</f>
        <v/>
      </c>
    </row>
    <row r="353">
      <c r="A353" s="5" t="n"/>
      <c r="B353" s="4" t="n"/>
      <c r="C353" s="9">
        <f>IF($B353="","",IFERROR(INDEX('الباقات'!$B$3:$B$302,MATCH($B353,'الباقات'!$A$3:$A$302,0)),""))</f>
        <v/>
      </c>
      <c r="D353" s="9">
        <f>IF($B353="","",IFERROR(INDEX('الباقات'!$D$3:$D$302,MATCH($B353,'الباقات'!$A$3:$A$302,0)),""))</f>
        <v/>
      </c>
      <c r="E353" s="4" t="n"/>
      <c r="F353" s="14">
        <f>IF($B353="","",COUNTIFS($B$3:$B353,$B353))</f>
        <v/>
      </c>
    </row>
    <row r="354">
      <c r="A354" s="5" t="n"/>
      <c r="B354" s="4" t="n"/>
      <c r="C354" s="9">
        <f>IF($B354="","",IFERROR(INDEX('الباقات'!$B$3:$B$302,MATCH($B354,'الباقات'!$A$3:$A$302,0)),""))</f>
        <v/>
      </c>
      <c r="D354" s="9">
        <f>IF($B354="","",IFERROR(INDEX('الباقات'!$D$3:$D$302,MATCH($B354,'الباقات'!$A$3:$A$302,0)),""))</f>
        <v/>
      </c>
      <c r="E354" s="4" t="n"/>
      <c r="F354" s="14">
        <f>IF($B354="","",COUNTIFS($B$3:$B354,$B354))</f>
        <v/>
      </c>
    </row>
    <row r="355">
      <c r="A355" s="5" t="n"/>
      <c r="B355" s="4" t="n"/>
      <c r="C355" s="9">
        <f>IF($B355="","",IFERROR(INDEX('الباقات'!$B$3:$B$302,MATCH($B355,'الباقات'!$A$3:$A$302,0)),""))</f>
        <v/>
      </c>
      <c r="D355" s="9">
        <f>IF($B355="","",IFERROR(INDEX('الباقات'!$D$3:$D$302,MATCH($B355,'الباقات'!$A$3:$A$302,0)),""))</f>
        <v/>
      </c>
      <c r="E355" s="4" t="n"/>
      <c r="F355" s="14">
        <f>IF($B355="","",COUNTIFS($B$3:$B355,$B355))</f>
        <v/>
      </c>
    </row>
    <row r="356">
      <c r="A356" s="5" t="n"/>
      <c r="B356" s="4" t="n"/>
      <c r="C356" s="9">
        <f>IF($B356="","",IFERROR(INDEX('الباقات'!$B$3:$B$302,MATCH($B356,'الباقات'!$A$3:$A$302,0)),""))</f>
        <v/>
      </c>
      <c r="D356" s="9">
        <f>IF($B356="","",IFERROR(INDEX('الباقات'!$D$3:$D$302,MATCH($B356,'الباقات'!$A$3:$A$302,0)),""))</f>
        <v/>
      </c>
      <c r="E356" s="4" t="n"/>
      <c r="F356" s="14">
        <f>IF($B356="","",COUNTIFS($B$3:$B356,$B356))</f>
        <v/>
      </c>
    </row>
    <row r="357">
      <c r="A357" s="5" t="n"/>
      <c r="B357" s="4" t="n"/>
      <c r="C357" s="9">
        <f>IF($B357="","",IFERROR(INDEX('الباقات'!$B$3:$B$302,MATCH($B357,'الباقات'!$A$3:$A$302,0)),""))</f>
        <v/>
      </c>
      <c r="D357" s="9">
        <f>IF($B357="","",IFERROR(INDEX('الباقات'!$D$3:$D$302,MATCH($B357,'الباقات'!$A$3:$A$302,0)),""))</f>
        <v/>
      </c>
      <c r="E357" s="4" t="n"/>
      <c r="F357" s="14">
        <f>IF($B357="","",COUNTIFS($B$3:$B357,$B357))</f>
        <v/>
      </c>
    </row>
    <row r="358">
      <c r="A358" s="5" t="n"/>
      <c r="B358" s="4" t="n"/>
      <c r="C358" s="9">
        <f>IF($B358="","",IFERROR(INDEX('الباقات'!$B$3:$B$302,MATCH($B358,'الباقات'!$A$3:$A$302,0)),""))</f>
        <v/>
      </c>
      <c r="D358" s="9">
        <f>IF($B358="","",IFERROR(INDEX('الباقات'!$D$3:$D$302,MATCH($B358,'الباقات'!$A$3:$A$302,0)),""))</f>
        <v/>
      </c>
      <c r="E358" s="4" t="n"/>
      <c r="F358" s="14">
        <f>IF($B358="","",COUNTIFS($B$3:$B358,$B358))</f>
        <v/>
      </c>
    </row>
    <row r="359">
      <c r="A359" s="5" t="n"/>
      <c r="B359" s="4" t="n"/>
      <c r="C359" s="9">
        <f>IF($B359="","",IFERROR(INDEX('الباقات'!$B$3:$B$302,MATCH($B359,'الباقات'!$A$3:$A$302,0)),""))</f>
        <v/>
      </c>
      <c r="D359" s="9">
        <f>IF($B359="","",IFERROR(INDEX('الباقات'!$D$3:$D$302,MATCH($B359,'الباقات'!$A$3:$A$302,0)),""))</f>
        <v/>
      </c>
      <c r="E359" s="4" t="n"/>
      <c r="F359" s="14">
        <f>IF($B359="","",COUNTIFS($B$3:$B359,$B359))</f>
        <v/>
      </c>
    </row>
    <row r="360">
      <c r="A360" s="5" t="n"/>
      <c r="B360" s="4" t="n"/>
      <c r="C360" s="9">
        <f>IF($B360="","",IFERROR(INDEX('الباقات'!$B$3:$B$302,MATCH($B360,'الباقات'!$A$3:$A$302,0)),""))</f>
        <v/>
      </c>
      <c r="D360" s="9">
        <f>IF($B360="","",IFERROR(INDEX('الباقات'!$D$3:$D$302,MATCH($B360,'الباقات'!$A$3:$A$302,0)),""))</f>
        <v/>
      </c>
      <c r="E360" s="4" t="n"/>
      <c r="F360" s="14">
        <f>IF($B360="","",COUNTIFS($B$3:$B360,$B360))</f>
        <v/>
      </c>
    </row>
    <row r="361">
      <c r="A361" s="5" t="n"/>
      <c r="B361" s="4" t="n"/>
      <c r="C361" s="9">
        <f>IF($B361="","",IFERROR(INDEX('الباقات'!$B$3:$B$302,MATCH($B361,'الباقات'!$A$3:$A$302,0)),""))</f>
        <v/>
      </c>
      <c r="D361" s="9">
        <f>IF($B361="","",IFERROR(INDEX('الباقات'!$D$3:$D$302,MATCH($B361,'الباقات'!$A$3:$A$302,0)),""))</f>
        <v/>
      </c>
      <c r="E361" s="4" t="n"/>
      <c r="F361" s="14">
        <f>IF($B361="","",COUNTIFS($B$3:$B361,$B361))</f>
        <v/>
      </c>
    </row>
    <row r="362">
      <c r="A362" s="5" t="n"/>
      <c r="B362" s="4" t="n"/>
      <c r="C362" s="9">
        <f>IF($B362="","",IFERROR(INDEX('الباقات'!$B$3:$B$302,MATCH($B362,'الباقات'!$A$3:$A$302,0)),""))</f>
        <v/>
      </c>
      <c r="D362" s="9">
        <f>IF($B362="","",IFERROR(INDEX('الباقات'!$D$3:$D$302,MATCH($B362,'الباقات'!$A$3:$A$302,0)),""))</f>
        <v/>
      </c>
      <c r="E362" s="4" t="n"/>
      <c r="F362" s="14">
        <f>IF($B362="","",COUNTIFS($B$3:$B362,$B362))</f>
        <v/>
      </c>
    </row>
    <row r="363">
      <c r="A363" s="5" t="n"/>
      <c r="B363" s="4" t="n"/>
      <c r="C363" s="9">
        <f>IF($B363="","",IFERROR(INDEX('الباقات'!$B$3:$B$302,MATCH($B363,'الباقات'!$A$3:$A$302,0)),""))</f>
        <v/>
      </c>
      <c r="D363" s="9">
        <f>IF($B363="","",IFERROR(INDEX('الباقات'!$D$3:$D$302,MATCH($B363,'الباقات'!$A$3:$A$302,0)),""))</f>
        <v/>
      </c>
      <c r="E363" s="4" t="n"/>
      <c r="F363" s="14">
        <f>IF($B363="","",COUNTIFS($B$3:$B363,$B363))</f>
        <v/>
      </c>
    </row>
    <row r="364">
      <c r="A364" s="5" t="n"/>
      <c r="B364" s="4" t="n"/>
      <c r="C364" s="9">
        <f>IF($B364="","",IFERROR(INDEX('الباقات'!$B$3:$B$302,MATCH($B364,'الباقات'!$A$3:$A$302,0)),""))</f>
        <v/>
      </c>
      <c r="D364" s="9">
        <f>IF($B364="","",IFERROR(INDEX('الباقات'!$D$3:$D$302,MATCH($B364,'الباقات'!$A$3:$A$302,0)),""))</f>
        <v/>
      </c>
      <c r="E364" s="4" t="n"/>
      <c r="F364" s="14">
        <f>IF($B364="","",COUNTIFS($B$3:$B364,$B364))</f>
        <v/>
      </c>
    </row>
    <row r="365">
      <c r="A365" s="5" t="n"/>
      <c r="B365" s="4" t="n"/>
      <c r="C365" s="9">
        <f>IF($B365="","",IFERROR(INDEX('الباقات'!$B$3:$B$302,MATCH($B365,'الباقات'!$A$3:$A$302,0)),""))</f>
        <v/>
      </c>
      <c r="D365" s="9">
        <f>IF($B365="","",IFERROR(INDEX('الباقات'!$D$3:$D$302,MATCH($B365,'الباقات'!$A$3:$A$302,0)),""))</f>
        <v/>
      </c>
      <c r="E365" s="4" t="n"/>
      <c r="F365" s="14">
        <f>IF($B365="","",COUNTIFS($B$3:$B365,$B365))</f>
        <v/>
      </c>
    </row>
    <row r="366">
      <c r="A366" s="5" t="n"/>
      <c r="B366" s="4" t="n"/>
      <c r="C366" s="9">
        <f>IF($B366="","",IFERROR(INDEX('الباقات'!$B$3:$B$302,MATCH($B366,'الباقات'!$A$3:$A$302,0)),""))</f>
        <v/>
      </c>
      <c r="D366" s="9">
        <f>IF($B366="","",IFERROR(INDEX('الباقات'!$D$3:$D$302,MATCH($B366,'الباقات'!$A$3:$A$302,0)),""))</f>
        <v/>
      </c>
      <c r="E366" s="4" t="n"/>
      <c r="F366" s="14">
        <f>IF($B366="","",COUNTIFS($B$3:$B366,$B366))</f>
        <v/>
      </c>
    </row>
    <row r="367">
      <c r="A367" s="5" t="n"/>
      <c r="B367" s="4" t="n"/>
      <c r="C367" s="9">
        <f>IF($B367="","",IFERROR(INDEX('الباقات'!$B$3:$B$302,MATCH($B367,'الباقات'!$A$3:$A$302,0)),""))</f>
        <v/>
      </c>
      <c r="D367" s="9">
        <f>IF($B367="","",IFERROR(INDEX('الباقات'!$D$3:$D$302,MATCH($B367,'الباقات'!$A$3:$A$302,0)),""))</f>
        <v/>
      </c>
      <c r="E367" s="4" t="n"/>
      <c r="F367" s="14">
        <f>IF($B367="","",COUNTIFS($B$3:$B367,$B367))</f>
        <v/>
      </c>
    </row>
    <row r="368">
      <c r="A368" s="5" t="n"/>
      <c r="B368" s="4" t="n"/>
      <c r="C368" s="9">
        <f>IF($B368="","",IFERROR(INDEX('الباقات'!$B$3:$B$302,MATCH($B368,'الباقات'!$A$3:$A$302,0)),""))</f>
        <v/>
      </c>
      <c r="D368" s="9">
        <f>IF($B368="","",IFERROR(INDEX('الباقات'!$D$3:$D$302,MATCH($B368,'الباقات'!$A$3:$A$302,0)),""))</f>
        <v/>
      </c>
      <c r="E368" s="4" t="n"/>
      <c r="F368" s="14">
        <f>IF($B368="","",COUNTIFS($B$3:$B368,$B368))</f>
        <v/>
      </c>
    </row>
    <row r="369">
      <c r="A369" s="5" t="n"/>
      <c r="B369" s="4" t="n"/>
      <c r="C369" s="9">
        <f>IF($B369="","",IFERROR(INDEX('الباقات'!$B$3:$B$302,MATCH($B369,'الباقات'!$A$3:$A$302,0)),""))</f>
        <v/>
      </c>
      <c r="D369" s="9">
        <f>IF($B369="","",IFERROR(INDEX('الباقات'!$D$3:$D$302,MATCH($B369,'الباقات'!$A$3:$A$302,0)),""))</f>
        <v/>
      </c>
      <c r="E369" s="4" t="n"/>
      <c r="F369" s="14">
        <f>IF($B369="","",COUNTIFS($B$3:$B369,$B369))</f>
        <v/>
      </c>
    </row>
    <row r="370">
      <c r="A370" s="5" t="n"/>
      <c r="B370" s="4" t="n"/>
      <c r="C370" s="9">
        <f>IF($B370="","",IFERROR(INDEX('الباقات'!$B$3:$B$302,MATCH($B370,'الباقات'!$A$3:$A$302,0)),""))</f>
        <v/>
      </c>
      <c r="D370" s="9">
        <f>IF($B370="","",IFERROR(INDEX('الباقات'!$D$3:$D$302,MATCH($B370,'الباقات'!$A$3:$A$302,0)),""))</f>
        <v/>
      </c>
      <c r="E370" s="4" t="n"/>
      <c r="F370" s="14">
        <f>IF($B370="","",COUNTIFS($B$3:$B370,$B370))</f>
        <v/>
      </c>
    </row>
    <row r="371">
      <c r="A371" s="5" t="n"/>
      <c r="B371" s="4" t="n"/>
      <c r="C371" s="9">
        <f>IF($B371="","",IFERROR(INDEX('الباقات'!$B$3:$B$302,MATCH($B371,'الباقات'!$A$3:$A$302,0)),""))</f>
        <v/>
      </c>
      <c r="D371" s="9">
        <f>IF($B371="","",IFERROR(INDEX('الباقات'!$D$3:$D$302,MATCH($B371,'الباقات'!$A$3:$A$302,0)),""))</f>
        <v/>
      </c>
      <c r="E371" s="4" t="n"/>
      <c r="F371" s="14">
        <f>IF($B371="","",COUNTIFS($B$3:$B371,$B371))</f>
        <v/>
      </c>
    </row>
    <row r="372">
      <c r="A372" s="5" t="n"/>
      <c r="B372" s="4" t="n"/>
      <c r="C372" s="9">
        <f>IF($B372="","",IFERROR(INDEX('الباقات'!$B$3:$B$302,MATCH($B372,'الباقات'!$A$3:$A$302,0)),""))</f>
        <v/>
      </c>
      <c r="D372" s="9">
        <f>IF($B372="","",IFERROR(INDEX('الباقات'!$D$3:$D$302,MATCH($B372,'الباقات'!$A$3:$A$302,0)),""))</f>
        <v/>
      </c>
      <c r="E372" s="4" t="n"/>
      <c r="F372" s="14">
        <f>IF($B372="","",COUNTIFS($B$3:$B372,$B372))</f>
        <v/>
      </c>
    </row>
    <row r="373">
      <c r="A373" s="5" t="n"/>
      <c r="B373" s="4" t="n"/>
      <c r="C373" s="9">
        <f>IF($B373="","",IFERROR(INDEX('الباقات'!$B$3:$B$302,MATCH($B373,'الباقات'!$A$3:$A$302,0)),""))</f>
        <v/>
      </c>
      <c r="D373" s="9">
        <f>IF($B373="","",IFERROR(INDEX('الباقات'!$D$3:$D$302,MATCH($B373,'الباقات'!$A$3:$A$302,0)),""))</f>
        <v/>
      </c>
      <c r="E373" s="4" t="n"/>
      <c r="F373" s="14">
        <f>IF($B373="","",COUNTIFS($B$3:$B373,$B373))</f>
        <v/>
      </c>
    </row>
    <row r="374">
      <c r="A374" s="5" t="n"/>
      <c r="B374" s="4" t="n"/>
      <c r="C374" s="9">
        <f>IF($B374="","",IFERROR(INDEX('الباقات'!$B$3:$B$302,MATCH($B374,'الباقات'!$A$3:$A$302,0)),""))</f>
        <v/>
      </c>
      <c r="D374" s="9">
        <f>IF($B374="","",IFERROR(INDEX('الباقات'!$D$3:$D$302,MATCH($B374,'الباقات'!$A$3:$A$302,0)),""))</f>
        <v/>
      </c>
      <c r="E374" s="4" t="n"/>
      <c r="F374" s="14">
        <f>IF($B374="","",COUNTIFS($B$3:$B374,$B374))</f>
        <v/>
      </c>
    </row>
    <row r="375">
      <c r="A375" s="5" t="n"/>
      <c r="B375" s="4" t="n"/>
      <c r="C375" s="9">
        <f>IF($B375="","",IFERROR(INDEX('الباقات'!$B$3:$B$302,MATCH($B375,'الباقات'!$A$3:$A$302,0)),""))</f>
        <v/>
      </c>
      <c r="D375" s="9">
        <f>IF($B375="","",IFERROR(INDEX('الباقات'!$D$3:$D$302,MATCH($B375,'الباقات'!$A$3:$A$302,0)),""))</f>
        <v/>
      </c>
      <c r="E375" s="4" t="n"/>
      <c r="F375" s="14">
        <f>IF($B375="","",COUNTIFS($B$3:$B375,$B375))</f>
        <v/>
      </c>
    </row>
    <row r="376">
      <c r="A376" s="5" t="n"/>
      <c r="B376" s="4" t="n"/>
      <c r="C376" s="9">
        <f>IF($B376="","",IFERROR(INDEX('الباقات'!$B$3:$B$302,MATCH($B376,'الباقات'!$A$3:$A$302,0)),""))</f>
        <v/>
      </c>
      <c r="D376" s="9">
        <f>IF($B376="","",IFERROR(INDEX('الباقات'!$D$3:$D$302,MATCH($B376,'الباقات'!$A$3:$A$302,0)),""))</f>
        <v/>
      </c>
      <c r="E376" s="4" t="n"/>
      <c r="F376" s="14">
        <f>IF($B376="","",COUNTIFS($B$3:$B376,$B376))</f>
        <v/>
      </c>
    </row>
    <row r="377">
      <c r="A377" s="5" t="n"/>
      <c r="B377" s="4" t="n"/>
      <c r="C377" s="9">
        <f>IF($B377="","",IFERROR(INDEX('الباقات'!$B$3:$B$302,MATCH($B377,'الباقات'!$A$3:$A$302,0)),""))</f>
        <v/>
      </c>
      <c r="D377" s="9">
        <f>IF($B377="","",IFERROR(INDEX('الباقات'!$D$3:$D$302,MATCH($B377,'الباقات'!$A$3:$A$302,0)),""))</f>
        <v/>
      </c>
      <c r="E377" s="4" t="n"/>
      <c r="F377" s="14">
        <f>IF($B377="","",COUNTIFS($B$3:$B377,$B377))</f>
        <v/>
      </c>
    </row>
    <row r="378">
      <c r="A378" s="5" t="n"/>
      <c r="B378" s="4" t="n"/>
      <c r="C378" s="9">
        <f>IF($B378="","",IFERROR(INDEX('الباقات'!$B$3:$B$302,MATCH($B378,'الباقات'!$A$3:$A$302,0)),""))</f>
        <v/>
      </c>
      <c r="D378" s="9">
        <f>IF($B378="","",IFERROR(INDEX('الباقات'!$D$3:$D$302,MATCH($B378,'الباقات'!$A$3:$A$302,0)),""))</f>
        <v/>
      </c>
      <c r="E378" s="4" t="n"/>
      <c r="F378" s="14">
        <f>IF($B378="","",COUNTIFS($B$3:$B378,$B378))</f>
        <v/>
      </c>
    </row>
    <row r="379">
      <c r="A379" s="5" t="n"/>
      <c r="B379" s="4" t="n"/>
      <c r="C379" s="9">
        <f>IF($B379="","",IFERROR(INDEX('الباقات'!$B$3:$B$302,MATCH($B379,'الباقات'!$A$3:$A$302,0)),""))</f>
        <v/>
      </c>
      <c r="D379" s="9">
        <f>IF($B379="","",IFERROR(INDEX('الباقات'!$D$3:$D$302,MATCH($B379,'الباقات'!$A$3:$A$302,0)),""))</f>
        <v/>
      </c>
      <c r="E379" s="4" t="n"/>
      <c r="F379" s="14">
        <f>IF($B379="","",COUNTIFS($B$3:$B379,$B379))</f>
        <v/>
      </c>
    </row>
    <row r="380">
      <c r="A380" s="5" t="n"/>
      <c r="B380" s="4" t="n"/>
      <c r="C380" s="9">
        <f>IF($B380="","",IFERROR(INDEX('الباقات'!$B$3:$B$302,MATCH($B380,'الباقات'!$A$3:$A$302,0)),""))</f>
        <v/>
      </c>
      <c r="D380" s="9">
        <f>IF($B380="","",IFERROR(INDEX('الباقات'!$D$3:$D$302,MATCH($B380,'الباقات'!$A$3:$A$302,0)),""))</f>
        <v/>
      </c>
      <c r="E380" s="4" t="n"/>
      <c r="F380" s="14">
        <f>IF($B380="","",COUNTIFS($B$3:$B380,$B380))</f>
        <v/>
      </c>
    </row>
    <row r="381">
      <c r="A381" s="5" t="n"/>
      <c r="B381" s="4" t="n"/>
      <c r="C381" s="9">
        <f>IF($B381="","",IFERROR(INDEX('الباقات'!$B$3:$B$302,MATCH($B381,'الباقات'!$A$3:$A$302,0)),""))</f>
        <v/>
      </c>
      <c r="D381" s="9">
        <f>IF($B381="","",IFERROR(INDEX('الباقات'!$D$3:$D$302,MATCH($B381,'الباقات'!$A$3:$A$302,0)),""))</f>
        <v/>
      </c>
      <c r="E381" s="4" t="n"/>
      <c r="F381" s="14">
        <f>IF($B381="","",COUNTIFS($B$3:$B381,$B381))</f>
        <v/>
      </c>
    </row>
    <row r="382">
      <c r="A382" s="5" t="n"/>
      <c r="B382" s="4" t="n"/>
      <c r="C382" s="9">
        <f>IF($B382="","",IFERROR(INDEX('الباقات'!$B$3:$B$302,MATCH($B382,'الباقات'!$A$3:$A$302,0)),""))</f>
        <v/>
      </c>
      <c r="D382" s="9">
        <f>IF($B382="","",IFERROR(INDEX('الباقات'!$D$3:$D$302,MATCH($B382,'الباقات'!$A$3:$A$302,0)),""))</f>
        <v/>
      </c>
      <c r="E382" s="4" t="n"/>
      <c r="F382" s="14">
        <f>IF($B382="","",COUNTIFS($B$3:$B382,$B382))</f>
        <v/>
      </c>
    </row>
    <row r="383">
      <c r="A383" s="5" t="n"/>
      <c r="B383" s="4" t="n"/>
      <c r="C383" s="9">
        <f>IF($B383="","",IFERROR(INDEX('الباقات'!$B$3:$B$302,MATCH($B383,'الباقات'!$A$3:$A$302,0)),""))</f>
        <v/>
      </c>
      <c r="D383" s="9">
        <f>IF($B383="","",IFERROR(INDEX('الباقات'!$D$3:$D$302,MATCH($B383,'الباقات'!$A$3:$A$302,0)),""))</f>
        <v/>
      </c>
      <c r="E383" s="4" t="n"/>
      <c r="F383" s="14">
        <f>IF($B383="","",COUNTIFS($B$3:$B383,$B383))</f>
        <v/>
      </c>
    </row>
    <row r="384">
      <c r="A384" s="5" t="n"/>
      <c r="B384" s="4" t="n"/>
      <c r="C384" s="9">
        <f>IF($B384="","",IFERROR(INDEX('الباقات'!$B$3:$B$302,MATCH($B384,'الباقات'!$A$3:$A$302,0)),""))</f>
        <v/>
      </c>
      <c r="D384" s="9">
        <f>IF($B384="","",IFERROR(INDEX('الباقات'!$D$3:$D$302,MATCH($B384,'الباقات'!$A$3:$A$302,0)),""))</f>
        <v/>
      </c>
      <c r="E384" s="4" t="n"/>
      <c r="F384" s="14">
        <f>IF($B384="","",COUNTIFS($B$3:$B384,$B384))</f>
        <v/>
      </c>
    </row>
    <row r="385">
      <c r="A385" s="5" t="n"/>
      <c r="B385" s="4" t="n"/>
      <c r="C385" s="9">
        <f>IF($B385="","",IFERROR(INDEX('الباقات'!$B$3:$B$302,MATCH($B385,'الباقات'!$A$3:$A$302,0)),""))</f>
        <v/>
      </c>
      <c r="D385" s="9">
        <f>IF($B385="","",IFERROR(INDEX('الباقات'!$D$3:$D$302,MATCH($B385,'الباقات'!$A$3:$A$302,0)),""))</f>
        <v/>
      </c>
      <c r="E385" s="4" t="n"/>
      <c r="F385" s="14">
        <f>IF($B385="","",COUNTIFS($B$3:$B385,$B385))</f>
        <v/>
      </c>
    </row>
    <row r="386">
      <c r="A386" s="5" t="n"/>
      <c r="B386" s="4" t="n"/>
      <c r="C386" s="9">
        <f>IF($B386="","",IFERROR(INDEX('الباقات'!$B$3:$B$302,MATCH($B386,'الباقات'!$A$3:$A$302,0)),""))</f>
        <v/>
      </c>
      <c r="D386" s="9">
        <f>IF($B386="","",IFERROR(INDEX('الباقات'!$D$3:$D$302,MATCH($B386,'الباقات'!$A$3:$A$302,0)),""))</f>
        <v/>
      </c>
      <c r="E386" s="4" t="n"/>
      <c r="F386" s="14">
        <f>IF($B386="","",COUNTIFS($B$3:$B386,$B386))</f>
        <v/>
      </c>
    </row>
    <row r="387">
      <c r="A387" s="5" t="n"/>
      <c r="B387" s="4" t="n"/>
      <c r="C387" s="9">
        <f>IF($B387="","",IFERROR(INDEX('الباقات'!$B$3:$B$302,MATCH($B387,'الباقات'!$A$3:$A$302,0)),""))</f>
        <v/>
      </c>
      <c r="D387" s="9">
        <f>IF($B387="","",IFERROR(INDEX('الباقات'!$D$3:$D$302,MATCH($B387,'الباقات'!$A$3:$A$302,0)),""))</f>
        <v/>
      </c>
      <c r="E387" s="4" t="n"/>
      <c r="F387" s="14">
        <f>IF($B387="","",COUNTIFS($B$3:$B387,$B387))</f>
        <v/>
      </c>
    </row>
    <row r="388">
      <c r="A388" s="5" t="n"/>
      <c r="B388" s="4" t="n"/>
      <c r="C388" s="9">
        <f>IF($B388="","",IFERROR(INDEX('الباقات'!$B$3:$B$302,MATCH($B388,'الباقات'!$A$3:$A$302,0)),""))</f>
        <v/>
      </c>
      <c r="D388" s="9">
        <f>IF($B388="","",IFERROR(INDEX('الباقات'!$D$3:$D$302,MATCH($B388,'الباقات'!$A$3:$A$302,0)),""))</f>
        <v/>
      </c>
      <c r="E388" s="4" t="n"/>
      <c r="F388" s="14">
        <f>IF($B388="","",COUNTIFS($B$3:$B388,$B388))</f>
        <v/>
      </c>
    </row>
    <row r="389">
      <c r="A389" s="5" t="n"/>
      <c r="B389" s="4" t="n"/>
      <c r="C389" s="9">
        <f>IF($B389="","",IFERROR(INDEX('الباقات'!$B$3:$B$302,MATCH($B389,'الباقات'!$A$3:$A$302,0)),""))</f>
        <v/>
      </c>
      <c r="D389" s="9">
        <f>IF($B389="","",IFERROR(INDEX('الباقات'!$D$3:$D$302,MATCH($B389,'الباقات'!$A$3:$A$302,0)),""))</f>
        <v/>
      </c>
      <c r="E389" s="4" t="n"/>
      <c r="F389" s="14">
        <f>IF($B389="","",COUNTIFS($B$3:$B389,$B389))</f>
        <v/>
      </c>
    </row>
    <row r="390">
      <c r="A390" s="5" t="n"/>
      <c r="B390" s="4" t="n"/>
      <c r="C390" s="9">
        <f>IF($B390="","",IFERROR(INDEX('الباقات'!$B$3:$B$302,MATCH($B390,'الباقات'!$A$3:$A$302,0)),""))</f>
        <v/>
      </c>
      <c r="D390" s="9">
        <f>IF($B390="","",IFERROR(INDEX('الباقات'!$D$3:$D$302,MATCH($B390,'الباقات'!$A$3:$A$302,0)),""))</f>
        <v/>
      </c>
      <c r="E390" s="4" t="n"/>
      <c r="F390" s="14">
        <f>IF($B390="","",COUNTIFS($B$3:$B390,$B390))</f>
        <v/>
      </c>
    </row>
    <row r="391">
      <c r="A391" s="5" t="n"/>
      <c r="B391" s="4" t="n"/>
      <c r="C391" s="9">
        <f>IF($B391="","",IFERROR(INDEX('الباقات'!$B$3:$B$302,MATCH($B391,'الباقات'!$A$3:$A$302,0)),""))</f>
        <v/>
      </c>
      <c r="D391" s="9">
        <f>IF($B391="","",IFERROR(INDEX('الباقات'!$D$3:$D$302,MATCH($B391,'الباقات'!$A$3:$A$302,0)),""))</f>
        <v/>
      </c>
      <c r="E391" s="4" t="n"/>
      <c r="F391" s="14">
        <f>IF($B391="","",COUNTIFS($B$3:$B391,$B391))</f>
        <v/>
      </c>
    </row>
    <row r="392">
      <c r="A392" s="5" t="n"/>
      <c r="B392" s="4" t="n"/>
      <c r="C392" s="9">
        <f>IF($B392="","",IFERROR(INDEX('الباقات'!$B$3:$B$302,MATCH($B392,'الباقات'!$A$3:$A$302,0)),""))</f>
        <v/>
      </c>
      <c r="D392" s="9">
        <f>IF($B392="","",IFERROR(INDEX('الباقات'!$D$3:$D$302,MATCH($B392,'الباقات'!$A$3:$A$302,0)),""))</f>
        <v/>
      </c>
      <c r="E392" s="4" t="n"/>
      <c r="F392" s="14">
        <f>IF($B392="","",COUNTIFS($B$3:$B392,$B392))</f>
        <v/>
      </c>
    </row>
    <row r="393">
      <c r="A393" s="5" t="n"/>
      <c r="B393" s="4" t="n"/>
      <c r="C393" s="9">
        <f>IF($B393="","",IFERROR(INDEX('الباقات'!$B$3:$B$302,MATCH($B393,'الباقات'!$A$3:$A$302,0)),""))</f>
        <v/>
      </c>
      <c r="D393" s="9">
        <f>IF($B393="","",IFERROR(INDEX('الباقات'!$D$3:$D$302,MATCH($B393,'الباقات'!$A$3:$A$302,0)),""))</f>
        <v/>
      </c>
      <c r="E393" s="4" t="n"/>
      <c r="F393" s="14">
        <f>IF($B393="","",COUNTIFS($B$3:$B393,$B393))</f>
        <v/>
      </c>
    </row>
    <row r="394">
      <c r="A394" s="5" t="n"/>
      <c r="B394" s="4" t="n"/>
      <c r="C394" s="9">
        <f>IF($B394="","",IFERROR(INDEX('الباقات'!$B$3:$B$302,MATCH($B394,'الباقات'!$A$3:$A$302,0)),""))</f>
        <v/>
      </c>
      <c r="D394" s="9">
        <f>IF($B394="","",IFERROR(INDEX('الباقات'!$D$3:$D$302,MATCH($B394,'الباقات'!$A$3:$A$302,0)),""))</f>
        <v/>
      </c>
      <c r="E394" s="4" t="n"/>
      <c r="F394" s="14">
        <f>IF($B394="","",COUNTIFS($B$3:$B394,$B394))</f>
        <v/>
      </c>
    </row>
    <row r="395">
      <c r="A395" s="5" t="n"/>
      <c r="B395" s="4" t="n"/>
      <c r="C395" s="9">
        <f>IF($B395="","",IFERROR(INDEX('الباقات'!$B$3:$B$302,MATCH($B395,'الباقات'!$A$3:$A$302,0)),""))</f>
        <v/>
      </c>
      <c r="D395" s="9">
        <f>IF($B395="","",IFERROR(INDEX('الباقات'!$D$3:$D$302,MATCH($B395,'الباقات'!$A$3:$A$302,0)),""))</f>
        <v/>
      </c>
      <c r="E395" s="4" t="n"/>
      <c r="F395" s="14">
        <f>IF($B395="","",COUNTIFS($B$3:$B395,$B395))</f>
        <v/>
      </c>
    </row>
    <row r="396">
      <c r="A396" s="5" t="n"/>
      <c r="B396" s="4" t="n"/>
      <c r="C396" s="9">
        <f>IF($B396="","",IFERROR(INDEX('الباقات'!$B$3:$B$302,MATCH($B396,'الباقات'!$A$3:$A$302,0)),""))</f>
        <v/>
      </c>
      <c r="D396" s="9">
        <f>IF($B396="","",IFERROR(INDEX('الباقات'!$D$3:$D$302,MATCH($B396,'الباقات'!$A$3:$A$302,0)),""))</f>
        <v/>
      </c>
      <c r="E396" s="4" t="n"/>
      <c r="F396" s="14">
        <f>IF($B396="","",COUNTIFS($B$3:$B396,$B396))</f>
        <v/>
      </c>
    </row>
    <row r="397">
      <c r="A397" s="5" t="n"/>
      <c r="B397" s="4" t="n"/>
      <c r="C397" s="9">
        <f>IF($B397="","",IFERROR(INDEX('الباقات'!$B$3:$B$302,MATCH($B397,'الباقات'!$A$3:$A$302,0)),""))</f>
        <v/>
      </c>
      <c r="D397" s="9">
        <f>IF($B397="","",IFERROR(INDEX('الباقات'!$D$3:$D$302,MATCH($B397,'الباقات'!$A$3:$A$302,0)),""))</f>
        <v/>
      </c>
      <c r="E397" s="4" t="n"/>
      <c r="F397" s="14">
        <f>IF($B397="","",COUNTIFS($B$3:$B397,$B397))</f>
        <v/>
      </c>
    </row>
    <row r="398">
      <c r="A398" s="5" t="n"/>
      <c r="B398" s="4" t="n"/>
      <c r="C398" s="9">
        <f>IF($B398="","",IFERROR(INDEX('الباقات'!$B$3:$B$302,MATCH($B398,'الباقات'!$A$3:$A$302,0)),""))</f>
        <v/>
      </c>
      <c r="D398" s="9">
        <f>IF($B398="","",IFERROR(INDEX('الباقات'!$D$3:$D$302,MATCH($B398,'الباقات'!$A$3:$A$302,0)),""))</f>
        <v/>
      </c>
      <c r="E398" s="4" t="n"/>
      <c r="F398" s="14">
        <f>IF($B398="","",COUNTIFS($B$3:$B398,$B398))</f>
        <v/>
      </c>
    </row>
    <row r="399">
      <c r="A399" s="5" t="n"/>
      <c r="B399" s="4" t="n"/>
      <c r="C399" s="9">
        <f>IF($B399="","",IFERROR(INDEX('الباقات'!$B$3:$B$302,MATCH($B399,'الباقات'!$A$3:$A$302,0)),""))</f>
        <v/>
      </c>
      <c r="D399" s="9">
        <f>IF($B399="","",IFERROR(INDEX('الباقات'!$D$3:$D$302,MATCH($B399,'الباقات'!$A$3:$A$302,0)),""))</f>
        <v/>
      </c>
      <c r="E399" s="4" t="n"/>
      <c r="F399" s="14">
        <f>IF($B399="","",COUNTIFS($B$3:$B399,$B399))</f>
        <v/>
      </c>
    </row>
    <row r="400">
      <c r="A400" s="5" t="n"/>
      <c r="B400" s="4" t="n"/>
      <c r="C400" s="9">
        <f>IF($B400="","",IFERROR(INDEX('الباقات'!$B$3:$B$302,MATCH($B400,'الباقات'!$A$3:$A$302,0)),""))</f>
        <v/>
      </c>
      <c r="D400" s="9">
        <f>IF($B400="","",IFERROR(INDEX('الباقات'!$D$3:$D$302,MATCH($B400,'الباقات'!$A$3:$A$302,0)),""))</f>
        <v/>
      </c>
      <c r="E400" s="4" t="n"/>
      <c r="F400" s="14">
        <f>IF($B400="","",COUNTIFS($B$3:$B400,$B400))</f>
        <v/>
      </c>
    </row>
    <row r="401">
      <c r="A401" s="5" t="n"/>
      <c r="B401" s="4" t="n"/>
      <c r="C401" s="9">
        <f>IF($B401="","",IFERROR(INDEX('الباقات'!$B$3:$B$302,MATCH($B401,'الباقات'!$A$3:$A$302,0)),""))</f>
        <v/>
      </c>
      <c r="D401" s="9">
        <f>IF($B401="","",IFERROR(INDEX('الباقات'!$D$3:$D$302,MATCH($B401,'الباقات'!$A$3:$A$302,0)),""))</f>
        <v/>
      </c>
      <c r="E401" s="4" t="n"/>
      <c r="F401" s="14">
        <f>IF($B401="","",COUNTIFS($B$3:$B401,$B401))</f>
        <v/>
      </c>
    </row>
    <row r="402">
      <c r="A402" s="5" t="n"/>
      <c r="B402" s="4" t="n"/>
      <c r="C402" s="9">
        <f>IF($B402="","",IFERROR(INDEX('الباقات'!$B$3:$B$302,MATCH($B402,'الباقات'!$A$3:$A$302,0)),""))</f>
        <v/>
      </c>
      <c r="D402" s="9">
        <f>IF($B402="","",IFERROR(INDEX('الباقات'!$D$3:$D$302,MATCH($B402,'الباقات'!$A$3:$A$302,0)),""))</f>
        <v/>
      </c>
      <c r="E402" s="4" t="n"/>
      <c r="F402" s="14">
        <f>IF($B402="","",COUNTIFS($B$3:$B402,$B402))</f>
        <v/>
      </c>
    </row>
    <row r="403">
      <c r="A403" s="5" t="n"/>
      <c r="B403" s="4" t="n"/>
      <c r="C403" s="9">
        <f>IF($B403="","",IFERROR(INDEX('الباقات'!$B$3:$B$302,MATCH($B403,'الباقات'!$A$3:$A$302,0)),""))</f>
        <v/>
      </c>
      <c r="D403" s="9">
        <f>IF($B403="","",IFERROR(INDEX('الباقات'!$D$3:$D$302,MATCH($B403,'الباقات'!$A$3:$A$302,0)),""))</f>
        <v/>
      </c>
      <c r="E403" s="4" t="n"/>
      <c r="F403" s="14">
        <f>IF($B403="","",COUNTIFS($B$3:$B403,$B403))</f>
        <v/>
      </c>
    </row>
    <row r="404">
      <c r="A404" s="5" t="n"/>
      <c r="B404" s="4" t="n"/>
      <c r="C404" s="9">
        <f>IF($B404="","",IFERROR(INDEX('الباقات'!$B$3:$B$302,MATCH($B404,'الباقات'!$A$3:$A$302,0)),""))</f>
        <v/>
      </c>
      <c r="D404" s="9">
        <f>IF($B404="","",IFERROR(INDEX('الباقات'!$D$3:$D$302,MATCH($B404,'الباقات'!$A$3:$A$302,0)),""))</f>
        <v/>
      </c>
      <c r="E404" s="4" t="n"/>
      <c r="F404" s="14">
        <f>IF($B404="","",COUNTIFS($B$3:$B404,$B404))</f>
        <v/>
      </c>
    </row>
    <row r="405">
      <c r="A405" s="5" t="n"/>
      <c r="B405" s="4" t="n"/>
      <c r="C405" s="9">
        <f>IF($B405="","",IFERROR(INDEX('الباقات'!$B$3:$B$302,MATCH($B405,'الباقات'!$A$3:$A$302,0)),""))</f>
        <v/>
      </c>
      <c r="D405" s="9">
        <f>IF($B405="","",IFERROR(INDEX('الباقات'!$D$3:$D$302,MATCH($B405,'الباقات'!$A$3:$A$302,0)),""))</f>
        <v/>
      </c>
      <c r="E405" s="4" t="n"/>
      <c r="F405" s="14">
        <f>IF($B405="","",COUNTIFS($B$3:$B405,$B405))</f>
        <v/>
      </c>
    </row>
    <row r="406">
      <c r="A406" s="5" t="n"/>
      <c r="B406" s="4" t="n"/>
      <c r="C406" s="9">
        <f>IF($B406="","",IFERROR(INDEX('الباقات'!$B$3:$B$302,MATCH($B406,'الباقات'!$A$3:$A$302,0)),""))</f>
        <v/>
      </c>
      <c r="D406" s="9">
        <f>IF($B406="","",IFERROR(INDEX('الباقات'!$D$3:$D$302,MATCH($B406,'الباقات'!$A$3:$A$302,0)),""))</f>
        <v/>
      </c>
      <c r="E406" s="4" t="n"/>
      <c r="F406" s="14">
        <f>IF($B406="","",COUNTIFS($B$3:$B406,$B406))</f>
        <v/>
      </c>
    </row>
    <row r="407">
      <c r="A407" s="5" t="n"/>
      <c r="B407" s="4" t="n"/>
      <c r="C407" s="9">
        <f>IF($B407="","",IFERROR(INDEX('الباقات'!$B$3:$B$302,MATCH($B407,'الباقات'!$A$3:$A$302,0)),""))</f>
        <v/>
      </c>
      <c r="D407" s="9">
        <f>IF($B407="","",IFERROR(INDEX('الباقات'!$D$3:$D$302,MATCH($B407,'الباقات'!$A$3:$A$302,0)),""))</f>
        <v/>
      </c>
      <c r="E407" s="4" t="n"/>
      <c r="F407" s="14">
        <f>IF($B407="","",COUNTIFS($B$3:$B407,$B407))</f>
        <v/>
      </c>
    </row>
    <row r="408">
      <c r="A408" s="5" t="n"/>
      <c r="B408" s="4" t="n"/>
      <c r="C408" s="9">
        <f>IF($B408="","",IFERROR(INDEX('الباقات'!$B$3:$B$302,MATCH($B408,'الباقات'!$A$3:$A$302,0)),""))</f>
        <v/>
      </c>
      <c r="D408" s="9">
        <f>IF($B408="","",IFERROR(INDEX('الباقات'!$D$3:$D$302,MATCH($B408,'الباقات'!$A$3:$A$302,0)),""))</f>
        <v/>
      </c>
      <c r="E408" s="4" t="n"/>
      <c r="F408" s="14">
        <f>IF($B408="","",COUNTIFS($B$3:$B408,$B408))</f>
        <v/>
      </c>
    </row>
    <row r="409">
      <c r="A409" s="5" t="n"/>
      <c r="B409" s="4" t="n"/>
      <c r="C409" s="9">
        <f>IF($B409="","",IFERROR(INDEX('الباقات'!$B$3:$B$302,MATCH($B409,'الباقات'!$A$3:$A$302,0)),""))</f>
        <v/>
      </c>
      <c r="D409" s="9">
        <f>IF($B409="","",IFERROR(INDEX('الباقات'!$D$3:$D$302,MATCH($B409,'الباقات'!$A$3:$A$302,0)),""))</f>
        <v/>
      </c>
      <c r="E409" s="4" t="n"/>
      <c r="F409" s="14">
        <f>IF($B409="","",COUNTIFS($B$3:$B409,$B409))</f>
        <v/>
      </c>
    </row>
    <row r="410">
      <c r="A410" s="5" t="n"/>
      <c r="B410" s="4" t="n"/>
      <c r="C410" s="9">
        <f>IF($B410="","",IFERROR(INDEX('الباقات'!$B$3:$B$302,MATCH($B410,'الباقات'!$A$3:$A$302,0)),""))</f>
        <v/>
      </c>
      <c r="D410" s="9">
        <f>IF($B410="","",IFERROR(INDEX('الباقات'!$D$3:$D$302,MATCH($B410,'الباقات'!$A$3:$A$302,0)),""))</f>
        <v/>
      </c>
      <c r="E410" s="4" t="n"/>
      <c r="F410" s="14">
        <f>IF($B410="","",COUNTIFS($B$3:$B410,$B410))</f>
        <v/>
      </c>
    </row>
    <row r="411">
      <c r="A411" s="5" t="n"/>
      <c r="B411" s="4" t="n"/>
      <c r="C411" s="9">
        <f>IF($B411="","",IFERROR(INDEX('الباقات'!$B$3:$B$302,MATCH($B411,'الباقات'!$A$3:$A$302,0)),""))</f>
        <v/>
      </c>
      <c r="D411" s="9">
        <f>IF($B411="","",IFERROR(INDEX('الباقات'!$D$3:$D$302,MATCH($B411,'الباقات'!$A$3:$A$302,0)),""))</f>
        <v/>
      </c>
      <c r="E411" s="4" t="n"/>
      <c r="F411" s="14">
        <f>IF($B411="","",COUNTIFS($B$3:$B411,$B411))</f>
        <v/>
      </c>
    </row>
    <row r="412">
      <c r="A412" s="5" t="n"/>
      <c r="B412" s="4" t="n"/>
      <c r="C412" s="9">
        <f>IF($B412="","",IFERROR(INDEX('الباقات'!$B$3:$B$302,MATCH($B412,'الباقات'!$A$3:$A$302,0)),""))</f>
        <v/>
      </c>
      <c r="D412" s="9">
        <f>IF($B412="","",IFERROR(INDEX('الباقات'!$D$3:$D$302,MATCH($B412,'الباقات'!$A$3:$A$302,0)),""))</f>
        <v/>
      </c>
      <c r="E412" s="4" t="n"/>
      <c r="F412" s="14">
        <f>IF($B412="","",COUNTIFS($B$3:$B412,$B412))</f>
        <v/>
      </c>
    </row>
    <row r="413">
      <c r="A413" s="5" t="n"/>
      <c r="B413" s="4" t="n"/>
      <c r="C413" s="9">
        <f>IF($B413="","",IFERROR(INDEX('الباقات'!$B$3:$B$302,MATCH($B413,'الباقات'!$A$3:$A$302,0)),""))</f>
        <v/>
      </c>
      <c r="D413" s="9">
        <f>IF($B413="","",IFERROR(INDEX('الباقات'!$D$3:$D$302,MATCH($B413,'الباقات'!$A$3:$A$302,0)),""))</f>
        <v/>
      </c>
      <c r="E413" s="4" t="n"/>
      <c r="F413" s="14">
        <f>IF($B413="","",COUNTIFS($B$3:$B413,$B413))</f>
        <v/>
      </c>
    </row>
    <row r="414">
      <c r="A414" s="5" t="n"/>
      <c r="B414" s="4" t="n"/>
      <c r="C414" s="9">
        <f>IF($B414="","",IFERROR(INDEX('الباقات'!$B$3:$B$302,MATCH($B414,'الباقات'!$A$3:$A$302,0)),""))</f>
        <v/>
      </c>
      <c r="D414" s="9">
        <f>IF($B414="","",IFERROR(INDEX('الباقات'!$D$3:$D$302,MATCH($B414,'الباقات'!$A$3:$A$302,0)),""))</f>
        <v/>
      </c>
      <c r="E414" s="4" t="n"/>
      <c r="F414" s="14">
        <f>IF($B414="","",COUNTIFS($B$3:$B414,$B414))</f>
        <v/>
      </c>
    </row>
    <row r="415">
      <c r="A415" s="5" t="n"/>
      <c r="B415" s="4" t="n"/>
      <c r="C415" s="9">
        <f>IF($B415="","",IFERROR(INDEX('الباقات'!$B$3:$B$302,MATCH($B415,'الباقات'!$A$3:$A$302,0)),""))</f>
        <v/>
      </c>
      <c r="D415" s="9">
        <f>IF($B415="","",IFERROR(INDEX('الباقات'!$D$3:$D$302,MATCH($B415,'الباقات'!$A$3:$A$302,0)),""))</f>
        <v/>
      </c>
      <c r="E415" s="4" t="n"/>
      <c r="F415" s="14">
        <f>IF($B415="","",COUNTIFS($B$3:$B415,$B415))</f>
        <v/>
      </c>
    </row>
    <row r="416">
      <c r="A416" s="5" t="n"/>
      <c r="B416" s="4" t="n"/>
      <c r="C416" s="9">
        <f>IF($B416="","",IFERROR(INDEX('الباقات'!$B$3:$B$302,MATCH($B416,'الباقات'!$A$3:$A$302,0)),""))</f>
        <v/>
      </c>
      <c r="D416" s="9">
        <f>IF($B416="","",IFERROR(INDEX('الباقات'!$D$3:$D$302,MATCH($B416,'الباقات'!$A$3:$A$302,0)),""))</f>
        <v/>
      </c>
      <c r="E416" s="4" t="n"/>
      <c r="F416" s="14">
        <f>IF($B416="","",COUNTIFS($B$3:$B416,$B416))</f>
        <v/>
      </c>
    </row>
    <row r="417">
      <c r="A417" s="5" t="n"/>
      <c r="B417" s="4" t="n"/>
      <c r="C417" s="9">
        <f>IF($B417="","",IFERROR(INDEX('الباقات'!$B$3:$B$302,MATCH($B417,'الباقات'!$A$3:$A$302,0)),""))</f>
        <v/>
      </c>
      <c r="D417" s="9">
        <f>IF($B417="","",IFERROR(INDEX('الباقات'!$D$3:$D$302,MATCH($B417,'الباقات'!$A$3:$A$302,0)),""))</f>
        <v/>
      </c>
      <c r="E417" s="4" t="n"/>
      <c r="F417" s="14">
        <f>IF($B417="","",COUNTIFS($B$3:$B417,$B417))</f>
        <v/>
      </c>
    </row>
    <row r="418">
      <c r="A418" s="5" t="n"/>
      <c r="B418" s="4" t="n"/>
      <c r="C418" s="9">
        <f>IF($B418="","",IFERROR(INDEX('الباقات'!$B$3:$B$302,MATCH($B418,'الباقات'!$A$3:$A$302,0)),""))</f>
        <v/>
      </c>
      <c r="D418" s="9">
        <f>IF($B418="","",IFERROR(INDEX('الباقات'!$D$3:$D$302,MATCH($B418,'الباقات'!$A$3:$A$302,0)),""))</f>
        <v/>
      </c>
      <c r="E418" s="4" t="n"/>
      <c r="F418" s="14">
        <f>IF($B418="","",COUNTIFS($B$3:$B418,$B418))</f>
        <v/>
      </c>
    </row>
    <row r="419">
      <c r="A419" s="5" t="n"/>
      <c r="B419" s="4" t="n"/>
      <c r="C419" s="9">
        <f>IF($B419="","",IFERROR(INDEX('الباقات'!$B$3:$B$302,MATCH($B419,'الباقات'!$A$3:$A$302,0)),""))</f>
        <v/>
      </c>
      <c r="D419" s="9">
        <f>IF($B419="","",IFERROR(INDEX('الباقات'!$D$3:$D$302,MATCH($B419,'الباقات'!$A$3:$A$302,0)),""))</f>
        <v/>
      </c>
      <c r="E419" s="4" t="n"/>
      <c r="F419" s="14">
        <f>IF($B419="","",COUNTIFS($B$3:$B419,$B419))</f>
        <v/>
      </c>
    </row>
    <row r="420">
      <c r="A420" s="5" t="n"/>
      <c r="B420" s="4" t="n"/>
      <c r="C420" s="9">
        <f>IF($B420="","",IFERROR(INDEX('الباقات'!$B$3:$B$302,MATCH($B420,'الباقات'!$A$3:$A$302,0)),""))</f>
        <v/>
      </c>
      <c r="D420" s="9">
        <f>IF($B420="","",IFERROR(INDEX('الباقات'!$D$3:$D$302,MATCH($B420,'الباقات'!$A$3:$A$302,0)),""))</f>
        <v/>
      </c>
      <c r="E420" s="4" t="n"/>
      <c r="F420" s="14">
        <f>IF($B420="","",COUNTIFS($B$3:$B420,$B420))</f>
        <v/>
      </c>
    </row>
    <row r="421">
      <c r="A421" s="5" t="n"/>
      <c r="B421" s="4" t="n"/>
      <c r="C421" s="9">
        <f>IF($B421="","",IFERROR(INDEX('الباقات'!$B$3:$B$302,MATCH($B421,'الباقات'!$A$3:$A$302,0)),""))</f>
        <v/>
      </c>
      <c r="D421" s="9">
        <f>IF($B421="","",IFERROR(INDEX('الباقات'!$D$3:$D$302,MATCH($B421,'الباقات'!$A$3:$A$302,0)),""))</f>
        <v/>
      </c>
      <c r="E421" s="4" t="n"/>
      <c r="F421" s="14">
        <f>IF($B421="","",COUNTIFS($B$3:$B421,$B421))</f>
        <v/>
      </c>
    </row>
    <row r="422">
      <c r="A422" s="5" t="n"/>
      <c r="B422" s="4" t="n"/>
      <c r="C422" s="9">
        <f>IF($B422="","",IFERROR(INDEX('الباقات'!$B$3:$B$302,MATCH($B422,'الباقات'!$A$3:$A$302,0)),""))</f>
        <v/>
      </c>
      <c r="D422" s="9">
        <f>IF($B422="","",IFERROR(INDEX('الباقات'!$D$3:$D$302,MATCH($B422,'الباقات'!$A$3:$A$302,0)),""))</f>
        <v/>
      </c>
      <c r="E422" s="4" t="n"/>
      <c r="F422" s="14">
        <f>IF($B422="","",COUNTIFS($B$3:$B422,$B422))</f>
        <v/>
      </c>
    </row>
    <row r="423">
      <c r="A423" s="5" t="n"/>
      <c r="B423" s="4" t="n"/>
      <c r="C423" s="9">
        <f>IF($B423="","",IFERROR(INDEX('الباقات'!$B$3:$B$302,MATCH($B423,'الباقات'!$A$3:$A$302,0)),""))</f>
        <v/>
      </c>
      <c r="D423" s="9">
        <f>IF($B423="","",IFERROR(INDEX('الباقات'!$D$3:$D$302,MATCH($B423,'الباقات'!$A$3:$A$302,0)),""))</f>
        <v/>
      </c>
      <c r="E423" s="4" t="n"/>
      <c r="F423" s="14">
        <f>IF($B423="","",COUNTIFS($B$3:$B423,$B423))</f>
        <v/>
      </c>
    </row>
    <row r="424">
      <c r="A424" s="5" t="n"/>
      <c r="B424" s="4" t="n"/>
      <c r="C424" s="9">
        <f>IF($B424="","",IFERROR(INDEX('الباقات'!$B$3:$B$302,MATCH($B424,'الباقات'!$A$3:$A$302,0)),""))</f>
        <v/>
      </c>
      <c r="D424" s="9">
        <f>IF($B424="","",IFERROR(INDEX('الباقات'!$D$3:$D$302,MATCH($B424,'الباقات'!$A$3:$A$302,0)),""))</f>
        <v/>
      </c>
      <c r="E424" s="4" t="n"/>
      <c r="F424" s="14">
        <f>IF($B424="","",COUNTIFS($B$3:$B424,$B424))</f>
        <v/>
      </c>
    </row>
    <row r="425">
      <c r="A425" s="5" t="n"/>
      <c r="B425" s="4" t="n"/>
      <c r="C425" s="9">
        <f>IF($B425="","",IFERROR(INDEX('الباقات'!$B$3:$B$302,MATCH($B425,'الباقات'!$A$3:$A$302,0)),""))</f>
        <v/>
      </c>
      <c r="D425" s="9">
        <f>IF($B425="","",IFERROR(INDEX('الباقات'!$D$3:$D$302,MATCH($B425,'الباقات'!$A$3:$A$302,0)),""))</f>
        <v/>
      </c>
      <c r="E425" s="4" t="n"/>
      <c r="F425" s="14">
        <f>IF($B425="","",COUNTIFS($B$3:$B425,$B425))</f>
        <v/>
      </c>
    </row>
    <row r="426">
      <c r="A426" s="5" t="n"/>
      <c r="B426" s="4" t="n"/>
      <c r="C426" s="9">
        <f>IF($B426="","",IFERROR(INDEX('الباقات'!$B$3:$B$302,MATCH($B426,'الباقات'!$A$3:$A$302,0)),""))</f>
        <v/>
      </c>
      <c r="D426" s="9">
        <f>IF($B426="","",IFERROR(INDEX('الباقات'!$D$3:$D$302,MATCH($B426,'الباقات'!$A$3:$A$302,0)),""))</f>
        <v/>
      </c>
      <c r="E426" s="4" t="n"/>
      <c r="F426" s="14">
        <f>IF($B426="","",COUNTIFS($B$3:$B426,$B426))</f>
        <v/>
      </c>
    </row>
    <row r="427">
      <c r="A427" s="5" t="n"/>
      <c r="B427" s="4" t="n"/>
      <c r="C427" s="9">
        <f>IF($B427="","",IFERROR(INDEX('الباقات'!$B$3:$B$302,MATCH($B427,'الباقات'!$A$3:$A$302,0)),""))</f>
        <v/>
      </c>
      <c r="D427" s="9">
        <f>IF($B427="","",IFERROR(INDEX('الباقات'!$D$3:$D$302,MATCH($B427,'الباقات'!$A$3:$A$302,0)),""))</f>
        <v/>
      </c>
      <c r="E427" s="4" t="n"/>
      <c r="F427" s="14">
        <f>IF($B427="","",COUNTIFS($B$3:$B427,$B427))</f>
        <v/>
      </c>
    </row>
    <row r="428">
      <c r="A428" s="5" t="n"/>
      <c r="B428" s="4" t="n"/>
      <c r="C428" s="9">
        <f>IF($B428="","",IFERROR(INDEX('الباقات'!$B$3:$B$302,MATCH($B428,'الباقات'!$A$3:$A$302,0)),""))</f>
        <v/>
      </c>
      <c r="D428" s="9">
        <f>IF($B428="","",IFERROR(INDEX('الباقات'!$D$3:$D$302,MATCH($B428,'الباقات'!$A$3:$A$302,0)),""))</f>
        <v/>
      </c>
      <c r="E428" s="4" t="n"/>
      <c r="F428" s="14">
        <f>IF($B428="","",COUNTIFS($B$3:$B428,$B428))</f>
        <v/>
      </c>
    </row>
    <row r="429">
      <c r="A429" s="5" t="n"/>
      <c r="B429" s="4" t="n"/>
      <c r="C429" s="9">
        <f>IF($B429="","",IFERROR(INDEX('الباقات'!$B$3:$B$302,MATCH($B429,'الباقات'!$A$3:$A$302,0)),""))</f>
        <v/>
      </c>
      <c r="D429" s="9">
        <f>IF($B429="","",IFERROR(INDEX('الباقات'!$D$3:$D$302,MATCH($B429,'الباقات'!$A$3:$A$302,0)),""))</f>
        <v/>
      </c>
      <c r="E429" s="4" t="n"/>
      <c r="F429" s="14">
        <f>IF($B429="","",COUNTIFS($B$3:$B429,$B429))</f>
        <v/>
      </c>
    </row>
    <row r="430">
      <c r="A430" s="5" t="n"/>
      <c r="B430" s="4" t="n"/>
      <c r="C430" s="9">
        <f>IF($B430="","",IFERROR(INDEX('الباقات'!$B$3:$B$302,MATCH($B430,'الباقات'!$A$3:$A$302,0)),""))</f>
        <v/>
      </c>
      <c r="D430" s="9">
        <f>IF($B430="","",IFERROR(INDEX('الباقات'!$D$3:$D$302,MATCH($B430,'الباقات'!$A$3:$A$302,0)),""))</f>
        <v/>
      </c>
      <c r="E430" s="4" t="n"/>
      <c r="F430" s="14">
        <f>IF($B430="","",COUNTIFS($B$3:$B430,$B430))</f>
        <v/>
      </c>
    </row>
    <row r="431">
      <c r="A431" s="5" t="n"/>
      <c r="B431" s="4" t="n"/>
      <c r="C431" s="9">
        <f>IF($B431="","",IFERROR(INDEX('الباقات'!$B$3:$B$302,MATCH($B431,'الباقات'!$A$3:$A$302,0)),""))</f>
        <v/>
      </c>
      <c r="D431" s="9">
        <f>IF($B431="","",IFERROR(INDEX('الباقات'!$D$3:$D$302,MATCH($B431,'الباقات'!$A$3:$A$302,0)),""))</f>
        <v/>
      </c>
      <c r="E431" s="4" t="n"/>
      <c r="F431" s="14">
        <f>IF($B431="","",COUNTIFS($B$3:$B431,$B431))</f>
        <v/>
      </c>
    </row>
    <row r="432">
      <c r="A432" s="5" t="n"/>
      <c r="B432" s="4" t="n"/>
      <c r="C432" s="9">
        <f>IF($B432="","",IFERROR(INDEX('الباقات'!$B$3:$B$302,MATCH($B432,'الباقات'!$A$3:$A$302,0)),""))</f>
        <v/>
      </c>
      <c r="D432" s="9">
        <f>IF($B432="","",IFERROR(INDEX('الباقات'!$D$3:$D$302,MATCH($B432,'الباقات'!$A$3:$A$302,0)),""))</f>
        <v/>
      </c>
      <c r="E432" s="4" t="n"/>
      <c r="F432" s="14">
        <f>IF($B432="","",COUNTIFS($B$3:$B432,$B432))</f>
        <v/>
      </c>
    </row>
    <row r="433">
      <c r="A433" s="5" t="n"/>
      <c r="B433" s="4" t="n"/>
      <c r="C433" s="9">
        <f>IF($B433="","",IFERROR(INDEX('الباقات'!$B$3:$B$302,MATCH($B433,'الباقات'!$A$3:$A$302,0)),""))</f>
        <v/>
      </c>
      <c r="D433" s="9">
        <f>IF($B433="","",IFERROR(INDEX('الباقات'!$D$3:$D$302,MATCH($B433,'الباقات'!$A$3:$A$302,0)),""))</f>
        <v/>
      </c>
      <c r="E433" s="4" t="n"/>
      <c r="F433" s="14">
        <f>IF($B433="","",COUNTIFS($B$3:$B433,$B433))</f>
        <v/>
      </c>
    </row>
    <row r="434">
      <c r="A434" s="5" t="n"/>
      <c r="B434" s="4" t="n"/>
      <c r="C434" s="9">
        <f>IF($B434="","",IFERROR(INDEX('الباقات'!$B$3:$B$302,MATCH($B434,'الباقات'!$A$3:$A$302,0)),""))</f>
        <v/>
      </c>
      <c r="D434" s="9">
        <f>IF($B434="","",IFERROR(INDEX('الباقات'!$D$3:$D$302,MATCH($B434,'الباقات'!$A$3:$A$302,0)),""))</f>
        <v/>
      </c>
      <c r="E434" s="4" t="n"/>
      <c r="F434" s="14">
        <f>IF($B434="","",COUNTIFS($B$3:$B434,$B434))</f>
        <v/>
      </c>
    </row>
    <row r="435">
      <c r="A435" s="5" t="n"/>
      <c r="B435" s="4" t="n"/>
      <c r="C435" s="9">
        <f>IF($B435="","",IFERROR(INDEX('الباقات'!$B$3:$B$302,MATCH($B435,'الباقات'!$A$3:$A$302,0)),""))</f>
        <v/>
      </c>
      <c r="D435" s="9">
        <f>IF($B435="","",IFERROR(INDEX('الباقات'!$D$3:$D$302,MATCH($B435,'الباقات'!$A$3:$A$302,0)),""))</f>
        <v/>
      </c>
      <c r="E435" s="4" t="n"/>
      <c r="F435" s="14">
        <f>IF($B435="","",COUNTIFS($B$3:$B435,$B435))</f>
        <v/>
      </c>
    </row>
    <row r="436">
      <c r="A436" s="5" t="n"/>
      <c r="B436" s="4" t="n"/>
      <c r="C436" s="9">
        <f>IF($B436="","",IFERROR(INDEX('الباقات'!$B$3:$B$302,MATCH($B436,'الباقات'!$A$3:$A$302,0)),""))</f>
        <v/>
      </c>
      <c r="D436" s="9">
        <f>IF($B436="","",IFERROR(INDEX('الباقات'!$D$3:$D$302,MATCH($B436,'الباقات'!$A$3:$A$302,0)),""))</f>
        <v/>
      </c>
      <c r="E436" s="4" t="n"/>
      <c r="F436" s="14">
        <f>IF($B436="","",COUNTIFS($B$3:$B436,$B436))</f>
        <v/>
      </c>
    </row>
    <row r="437">
      <c r="A437" s="5" t="n"/>
      <c r="B437" s="4" t="n"/>
      <c r="C437" s="9">
        <f>IF($B437="","",IFERROR(INDEX('الباقات'!$B$3:$B$302,MATCH($B437,'الباقات'!$A$3:$A$302,0)),""))</f>
        <v/>
      </c>
      <c r="D437" s="9">
        <f>IF($B437="","",IFERROR(INDEX('الباقات'!$D$3:$D$302,MATCH($B437,'الباقات'!$A$3:$A$302,0)),""))</f>
        <v/>
      </c>
      <c r="E437" s="4" t="n"/>
      <c r="F437" s="14">
        <f>IF($B437="","",COUNTIFS($B$3:$B437,$B437))</f>
        <v/>
      </c>
    </row>
    <row r="438">
      <c r="A438" s="5" t="n"/>
      <c r="B438" s="4" t="n"/>
      <c r="C438" s="9">
        <f>IF($B438="","",IFERROR(INDEX('الباقات'!$B$3:$B$302,MATCH($B438,'الباقات'!$A$3:$A$302,0)),""))</f>
        <v/>
      </c>
      <c r="D438" s="9">
        <f>IF($B438="","",IFERROR(INDEX('الباقات'!$D$3:$D$302,MATCH($B438,'الباقات'!$A$3:$A$302,0)),""))</f>
        <v/>
      </c>
      <c r="E438" s="4" t="n"/>
      <c r="F438" s="14">
        <f>IF($B438="","",COUNTIFS($B$3:$B438,$B438))</f>
        <v/>
      </c>
    </row>
    <row r="439">
      <c r="A439" s="5" t="n"/>
      <c r="B439" s="4" t="n"/>
      <c r="C439" s="9">
        <f>IF($B439="","",IFERROR(INDEX('الباقات'!$B$3:$B$302,MATCH($B439,'الباقات'!$A$3:$A$302,0)),""))</f>
        <v/>
      </c>
      <c r="D439" s="9">
        <f>IF($B439="","",IFERROR(INDEX('الباقات'!$D$3:$D$302,MATCH($B439,'الباقات'!$A$3:$A$302,0)),""))</f>
        <v/>
      </c>
      <c r="E439" s="4" t="n"/>
      <c r="F439" s="14">
        <f>IF($B439="","",COUNTIFS($B$3:$B439,$B439))</f>
        <v/>
      </c>
    </row>
    <row r="440">
      <c r="A440" s="5" t="n"/>
      <c r="B440" s="4" t="n"/>
      <c r="C440" s="9">
        <f>IF($B440="","",IFERROR(INDEX('الباقات'!$B$3:$B$302,MATCH($B440,'الباقات'!$A$3:$A$302,0)),""))</f>
        <v/>
      </c>
      <c r="D440" s="9">
        <f>IF($B440="","",IFERROR(INDEX('الباقات'!$D$3:$D$302,MATCH($B440,'الباقات'!$A$3:$A$302,0)),""))</f>
        <v/>
      </c>
      <c r="E440" s="4" t="n"/>
      <c r="F440" s="14">
        <f>IF($B440="","",COUNTIFS($B$3:$B440,$B440))</f>
        <v/>
      </c>
    </row>
    <row r="441">
      <c r="A441" s="5" t="n"/>
      <c r="B441" s="4" t="n"/>
      <c r="C441" s="9">
        <f>IF($B441="","",IFERROR(INDEX('الباقات'!$B$3:$B$302,MATCH($B441,'الباقات'!$A$3:$A$302,0)),""))</f>
        <v/>
      </c>
      <c r="D441" s="9">
        <f>IF($B441="","",IFERROR(INDEX('الباقات'!$D$3:$D$302,MATCH($B441,'الباقات'!$A$3:$A$302,0)),""))</f>
        <v/>
      </c>
      <c r="E441" s="4" t="n"/>
      <c r="F441" s="14">
        <f>IF($B441="","",COUNTIFS($B$3:$B441,$B441))</f>
        <v/>
      </c>
    </row>
    <row r="442">
      <c r="A442" s="5" t="n"/>
      <c r="B442" s="4" t="n"/>
      <c r="C442" s="9">
        <f>IF($B442="","",IFERROR(INDEX('الباقات'!$B$3:$B$302,MATCH($B442,'الباقات'!$A$3:$A$302,0)),""))</f>
        <v/>
      </c>
      <c r="D442" s="9">
        <f>IF($B442="","",IFERROR(INDEX('الباقات'!$D$3:$D$302,MATCH($B442,'الباقات'!$A$3:$A$302,0)),""))</f>
        <v/>
      </c>
      <c r="E442" s="4" t="n"/>
      <c r="F442" s="14">
        <f>IF($B442="","",COUNTIFS($B$3:$B442,$B442))</f>
        <v/>
      </c>
    </row>
    <row r="443">
      <c r="A443" s="5" t="n"/>
      <c r="B443" s="4" t="n"/>
      <c r="C443" s="9">
        <f>IF($B443="","",IFERROR(INDEX('الباقات'!$B$3:$B$302,MATCH($B443,'الباقات'!$A$3:$A$302,0)),""))</f>
        <v/>
      </c>
      <c r="D443" s="9">
        <f>IF($B443="","",IFERROR(INDEX('الباقات'!$D$3:$D$302,MATCH($B443,'الباقات'!$A$3:$A$302,0)),""))</f>
        <v/>
      </c>
      <c r="E443" s="4" t="n"/>
      <c r="F443" s="14">
        <f>IF($B443="","",COUNTIFS($B$3:$B443,$B443))</f>
        <v/>
      </c>
    </row>
    <row r="444">
      <c r="A444" s="5" t="n"/>
      <c r="B444" s="4" t="n"/>
      <c r="C444" s="9">
        <f>IF($B444="","",IFERROR(INDEX('الباقات'!$B$3:$B$302,MATCH($B444,'الباقات'!$A$3:$A$302,0)),""))</f>
        <v/>
      </c>
      <c r="D444" s="9">
        <f>IF($B444="","",IFERROR(INDEX('الباقات'!$D$3:$D$302,MATCH($B444,'الباقات'!$A$3:$A$302,0)),""))</f>
        <v/>
      </c>
      <c r="E444" s="4" t="n"/>
      <c r="F444" s="14">
        <f>IF($B444="","",COUNTIFS($B$3:$B444,$B444))</f>
        <v/>
      </c>
    </row>
    <row r="445">
      <c r="A445" s="5" t="n"/>
      <c r="B445" s="4" t="n"/>
      <c r="C445" s="9">
        <f>IF($B445="","",IFERROR(INDEX('الباقات'!$B$3:$B$302,MATCH($B445,'الباقات'!$A$3:$A$302,0)),""))</f>
        <v/>
      </c>
      <c r="D445" s="9">
        <f>IF($B445="","",IFERROR(INDEX('الباقات'!$D$3:$D$302,MATCH($B445,'الباقات'!$A$3:$A$302,0)),""))</f>
        <v/>
      </c>
      <c r="E445" s="4" t="n"/>
      <c r="F445" s="14">
        <f>IF($B445="","",COUNTIFS($B$3:$B445,$B445))</f>
        <v/>
      </c>
    </row>
    <row r="446">
      <c r="A446" s="5" t="n"/>
      <c r="B446" s="4" t="n"/>
      <c r="C446" s="9">
        <f>IF($B446="","",IFERROR(INDEX('الباقات'!$B$3:$B$302,MATCH($B446,'الباقات'!$A$3:$A$302,0)),""))</f>
        <v/>
      </c>
      <c r="D446" s="9">
        <f>IF($B446="","",IFERROR(INDEX('الباقات'!$D$3:$D$302,MATCH($B446,'الباقات'!$A$3:$A$302,0)),""))</f>
        <v/>
      </c>
      <c r="E446" s="4" t="n"/>
      <c r="F446" s="14">
        <f>IF($B446="","",COUNTIFS($B$3:$B446,$B446))</f>
        <v/>
      </c>
    </row>
    <row r="447">
      <c r="A447" s="5" t="n"/>
      <c r="B447" s="4" t="n"/>
      <c r="C447" s="9">
        <f>IF($B447="","",IFERROR(INDEX('الباقات'!$B$3:$B$302,MATCH($B447,'الباقات'!$A$3:$A$302,0)),""))</f>
        <v/>
      </c>
      <c r="D447" s="9">
        <f>IF($B447="","",IFERROR(INDEX('الباقات'!$D$3:$D$302,MATCH($B447,'الباقات'!$A$3:$A$302,0)),""))</f>
        <v/>
      </c>
      <c r="E447" s="4" t="n"/>
      <c r="F447" s="14">
        <f>IF($B447="","",COUNTIFS($B$3:$B447,$B447))</f>
        <v/>
      </c>
    </row>
    <row r="448">
      <c r="A448" s="5" t="n"/>
      <c r="B448" s="4" t="n"/>
      <c r="C448" s="9">
        <f>IF($B448="","",IFERROR(INDEX('الباقات'!$B$3:$B$302,MATCH($B448,'الباقات'!$A$3:$A$302,0)),""))</f>
        <v/>
      </c>
      <c r="D448" s="9">
        <f>IF($B448="","",IFERROR(INDEX('الباقات'!$D$3:$D$302,MATCH($B448,'الباقات'!$A$3:$A$302,0)),""))</f>
        <v/>
      </c>
      <c r="E448" s="4" t="n"/>
      <c r="F448" s="14">
        <f>IF($B448="","",COUNTIFS($B$3:$B448,$B448))</f>
        <v/>
      </c>
    </row>
    <row r="449">
      <c r="A449" s="5" t="n"/>
      <c r="B449" s="4" t="n"/>
      <c r="C449" s="9">
        <f>IF($B449="","",IFERROR(INDEX('الباقات'!$B$3:$B$302,MATCH($B449,'الباقات'!$A$3:$A$302,0)),""))</f>
        <v/>
      </c>
      <c r="D449" s="9">
        <f>IF($B449="","",IFERROR(INDEX('الباقات'!$D$3:$D$302,MATCH($B449,'الباقات'!$A$3:$A$302,0)),""))</f>
        <v/>
      </c>
      <c r="E449" s="4" t="n"/>
      <c r="F449" s="14">
        <f>IF($B449="","",COUNTIFS($B$3:$B449,$B449))</f>
        <v/>
      </c>
    </row>
    <row r="450">
      <c r="A450" s="5" t="n"/>
      <c r="B450" s="4" t="n"/>
      <c r="C450" s="9">
        <f>IF($B450="","",IFERROR(INDEX('الباقات'!$B$3:$B$302,MATCH($B450,'الباقات'!$A$3:$A$302,0)),""))</f>
        <v/>
      </c>
      <c r="D450" s="9">
        <f>IF($B450="","",IFERROR(INDEX('الباقات'!$D$3:$D$302,MATCH($B450,'الباقات'!$A$3:$A$302,0)),""))</f>
        <v/>
      </c>
      <c r="E450" s="4" t="n"/>
      <c r="F450" s="14">
        <f>IF($B450="","",COUNTIFS($B$3:$B450,$B450))</f>
        <v/>
      </c>
    </row>
    <row r="451">
      <c r="A451" s="5" t="n"/>
      <c r="B451" s="4" t="n"/>
      <c r="C451" s="9">
        <f>IF($B451="","",IFERROR(INDEX('الباقات'!$B$3:$B$302,MATCH($B451,'الباقات'!$A$3:$A$302,0)),""))</f>
        <v/>
      </c>
      <c r="D451" s="9">
        <f>IF($B451="","",IFERROR(INDEX('الباقات'!$D$3:$D$302,MATCH($B451,'الباقات'!$A$3:$A$302,0)),""))</f>
        <v/>
      </c>
      <c r="E451" s="4" t="n"/>
      <c r="F451" s="14">
        <f>IF($B451="","",COUNTIFS($B$3:$B451,$B451))</f>
        <v/>
      </c>
    </row>
    <row r="452">
      <c r="A452" s="5" t="n"/>
      <c r="B452" s="4" t="n"/>
      <c r="C452" s="9">
        <f>IF($B452="","",IFERROR(INDEX('الباقات'!$B$3:$B$302,MATCH($B452,'الباقات'!$A$3:$A$302,0)),""))</f>
        <v/>
      </c>
      <c r="D452" s="9">
        <f>IF($B452="","",IFERROR(INDEX('الباقات'!$D$3:$D$302,MATCH($B452,'الباقات'!$A$3:$A$302,0)),""))</f>
        <v/>
      </c>
      <c r="E452" s="4" t="n"/>
      <c r="F452" s="14">
        <f>IF($B452="","",COUNTIFS($B$3:$B452,$B452))</f>
        <v/>
      </c>
    </row>
    <row r="453">
      <c r="A453" s="5" t="n"/>
      <c r="B453" s="4" t="n"/>
      <c r="C453" s="9">
        <f>IF($B453="","",IFERROR(INDEX('الباقات'!$B$3:$B$302,MATCH($B453,'الباقات'!$A$3:$A$302,0)),""))</f>
        <v/>
      </c>
      <c r="D453" s="9">
        <f>IF($B453="","",IFERROR(INDEX('الباقات'!$D$3:$D$302,MATCH($B453,'الباقات'!$A$3:$A$302,0)),""))</f>
        <v/>
      </c>
      <c r="E453" s="4" t="n"/>
      <c r="F453" s="14">
        <f>IF($B453="","",COUNTIFS($B$3:$B453,$B453))</f>
        <v/>
      </c>
    </row>
    <row r="454">
      <c r="A454" s="5" t="n"/>
      <c r="B454" s="4" t="n"/>
      <c r="C454" s="9">
        <f>IF($B454="","",IFERROR(INDEX('الباقات'!$B$3:$B$302,MATCH($B454,'الباقات'!$A$3:$A$302,0)),""))</f>
        <v/>
      </c>
      <c r="D454" s="9">
        <f>IF($B454="","",IFERROR(INDEX('الباقات'!$D$3:$D$302,MATCH($B454,'الباقات'!$A$3:$A$302,0)),""))</f>
        <v/>
      </c>
      <c r="E454" s="4" t="n"/>
      <c r="F454" s="14">
        <f>IF($B454="","",COUNTIFS($B$3:$B454,$B454))</f>
        <v/>
      </c>
    </row>
    <row r="455">
      <c r="A455" s="5" t="n"/>
      <c r="B455" s="4" t="n"/>
      <c r="C455" s="9">
        <f>IF($B455="","",IFERROR(INDEX('الباقات'!$B$3:$B$302,MATCH($B455,'الباقات'!$A$3:$A$302,0)),""))</f>
        <v/>
      </c>
      <c r="D455" s="9">
        <f>IF($B455="","",IFERROR(INDEX('الباقات'!$D$3:$D$302,MATCH($B455,'الباقات'!$A$3:$A$302,0)),""))</f>
        <v/>
      </c>
      <c r="E455" s="4" t="n"/>
      <c r="F455" s="14">
        <f>IF($B455="","",COUNTIFS($B$3:$B455,$B455))</f>
        <v/>
      </c>
    </row>
    <row r="456">
      <c r="A456" s="5" t="n"/>
      <c r="B456" s="4" t="n"/>
      <c r="C456" s="9">
        <f>IF($B456="","",IFERROR(INDEX('الباقات'!$B$3:$B$302,MATCH($B456,'الباقات'!$A$3:$A$302,0)),""))</f>
        <v/>
      </c>
      <c r="D456" s="9">
        <f>IF($B456="","",IFERROR(INDEX('الباقات'!$D$3:$D$302,MATCH($B456,'الباقات'!$A$3:$A$302,0)),""))</f>
        <v/>
      </c>
      <c r="E456" s="4" t="n"/>
      <c r="F456" s="14">
        <f>IF($B456="","",COUNTIFS($B$3:$B456,$B456))</f>
        <v/>
      </c>
    </row>
    <row r="457">
      <c r="A457" s="5" t="n"/>
      <c r="B457" s="4" t="n"/>
      <c r="C457" s="9">
        <f>IF($B457="","",IFERROR(INDEX('الباقات'!$B$3:$B$302,MATCH($B457,'الباقات'!$A$3:$A$302,0)),""))</f>
        <v/>
      </c>
      <c r="D457" s="9">
        <f>IF($B457="","",IFERROR(INDEX('الباقات'!$D$3:$D$302,MATCH($B457,'الباقات'!$A$3:$A$302,0)),""))</f>
        <v/>
      </c>
      <c r="E457" s="4" t="n"/>
      <c r="F457" s="14">
        <f>IF($B457="","",COUNTIFS($B$3:$B457,$B457))</f>
        <v/>
      </c>
    </row>
    <row r="458">
      <c r="A458" s="5" t="n"/>
      <c r="B458" s="4" t="n"/>
      <c r="C458" s="9">
        <f>IF($B458="","",IFERROR(INDEX('الباقات'!$B$3:$B$302,MATCH($B458,'الباقات'!$A$3:$A$302,0)),""))</f>
        <v/>
      </c>
      <c r="D458" s="9">
        <f>IF($B458="","",IFERROR(INDEX('الباقات'!$D$3:$D$302,MATCH($B458,'الباقات'!$A$3:$A$302,0)),""))</f>
        <v/>
      </c>
      <c r="E458" s="4" t="n"/>
      <c r="F458" s="14">
        <f>IF($B458="","",COUNTIFS($B$3:$B458,$B458))</f>
        <v/>
      </c>
    </row>
    <row r="459">
      <c r="A459" s="5" t="n"/>
      <c r="B459" s="4" t="n"/>
      <c r="C459" s="9">
        <f>IF($B459="","",IFERROR(INDEX('الباقات'!$B$3:$B$302,MATCH($B459,'الباقات'!$A$3:$A$302,0)),""))</f>
        <v/>
      </c>
      <c r="D459" s="9">
        <f>IF($B459="","",IFERROR(INDEX('الباقات'!$D$3:$D$302,MATCH($B459,'الباقات'!$A$3:$A$302,0)),""))</f>
        <v/>
      </c>
      <c r="E459" s="4" t="n"/>
      <c r="F459" s="14">
        <f>IF($B459="","",COUNTIFS($B$3:$B459,$B459))</f>
        <v/>
      </c>
    </row>
    <row r="460">
      <c r="A460" s="5" t="n"/>
      <c r="B460" s="4" t="n"/>
      <c r="C460" s="9">
        <f>IF($B460="","",IFERROR(INDEX('الباقات'!$B$3:$B$302,MATCH($B460,'الباقات'!$A$3:$A$302,0)),""))</f>
        <v/>
      </c>
      <c r="D460" s="9">
        <f>IF($B460="","",IFERROR(INDEX('الباقات'!$D$3:$D$302,MATCH($B460,'الباقات'!$A$3:$A$302,0)),""))</f>
        <v/>
      </c>
      <c r="E460" s="4" t="n"/>
      <c r="F460" s="14">
        <f>IF($B460="","",COUNTIFS($B$3:$B460,$B460))</f>
        <v/>
      </c>
    </row>
    <row r="461">
      <c r="A461" s="5" t="n"/>
      <c r="B461" s="4" t="n"/>
      <c r="C461" s="9">
        <f>IF($B461="","",IFERROR(INDEX('الباقات'!$B$3:$B$302,MATCH($B461,'الباقات'!$A$3:$A$302,0)),""))</f>
        <v/>
      </c>
      <c r="D461" s="9">
        <f>IF($B461="","",IFERROR(INDEX('الباقات'!$D$3:$D$302,MATCH($B461,'الباقات'!$A$3:$A$302,0)),""))</f>
        <v/>
      </c>
      <c r="E461" s="4" t="n"/>
      <c r="F461" s="14">
        <f>IF($B461="","",COUNTIFS($B$3:$B461,$B461))</f>
        <v/>
      </c>
    </row>
    <row r="462">
      <c r="A462" s="5" t="n"/>
      <c r="B462" s="4" t="n"/>
      <c r="C462" s="9">
        <f>IF($B462="","",IFERROR(INDEX('الباقات'!$B$3:$B$302,MATCH($B462,'الباقات'!$A$3:$A$302,0)),""))</f>
        <v/>
      </c>
      <c r="D462" s="9">
        <f>IF($B462="","",IFERROR(INDEX('الباقات'!$D$3:$D$302,MATCH($B462,'الباقات'!$A$3:$A$302,0)),""))</f>
        <v/>
      </c>
      <c r="E462" s="4" t="n"/>
      <c r="F462" s="14">
        <f>IF($B462="","",COUNTIFS($B$3:$B462,$B462))</f>
        <v/>
      </c>
    </row>
    <row r="463">
      <c r="A463" s="5" t="n"/>
      <c r="B463" s="4" t="n"/>
      <c r="C463" s="9">
        <f>IF($B463="","",IFERROR(INDEX('الباقات'!$B$3:$B$302,MATCH($B463,'الباقات'!$A$3:$A$302,0)),""))</f>
        <v/>
      </c>
      <c r="D463" s="9">
        <f>IF($B463="","",IFERROR(INDEX('الباقات'!$D$3:$D$302,MATCH($B463,'الباقات'!$A$3:$A$302,0)),""))</f>
        <v/>
      </c>
      <c r="E463" s="4" t="n"/>
      <c r="F463" s="14">
        <f>IF($B463="","",COUNTIFS($B$3:$B463,$B463))</f>
        <v/>
      </c>
    </row>
    <row r="464">
      <c r="A464" s="5" t="n"/>
      <c r="B464" s="4" t="n"/>
      <c r="C464" s="9">
        <f>IF($B464="","",IFERROR(INDEX('الباقات'!$B$3:$B$302,MATCH($B464,'الباقات'!$A$3:$A$302,0)),""))</f>
        <v/>
      </c>
      <c r="D464" s="9">
        <f>IF($B464="","",IFERROR(INDEX('الباقات'!$D$3:$D$302,MATCH($B464,'الباقات'!$A$3:$A$302,0)),""))</f>
        <v/>
      </c>
      <c r="E464" s="4" t="n"/>
      <c r="F464" s="14">
        <f>IF($B464="","",COUNTIFS($B$3:$B464,$B464))</f>
        <v/>
      </c>
    </row>
    <row r="465">
      <c r="A465" s="5" t="n"/>
      <c r="B465" s="4" t="n"/>
      <c r="C465" s="9">
        <f>IF($B465="","",IFERROR(INDEX('الباقات'!$B$3:$B$302,MATCH($B465,'الباقات'!$A$3:$A$302,0)),""))</f>
        <v/>
      </c>
      <c r="D465" s="9">
        <f>IF($B465="","",IFERROR(INDEX('الباقات'!$D$3:$D$302,MATCH($B465,'الباقات'!$A$3:$A$302,0)),""))</f>
        <v/>
      </c>
      <c r="E465" s="4" t="n"/>
      <c r="F465" s="14">
        <f>IF($B465="","",COUNTIFS($B$3:$B465,$B465))</f>
        <v/>
      </c>
    </row>
    <row r="466">
      <c r="A466" s="5" t="n"/>
      <c r="B466" s="4" t="n"/>
      <c r="C466" s="9">
        <f>IF($B466="","",IFERROR(INDEX('الباقات'!$B$3:$B$302,MATCH($B466,'الباقات'!$A$3:$A$302,0)),""))</f>
        <v/>
      </c>
      <c r="D466" s="9">
        <f>IF($B466="","",IFERROR(INDEX('الباقات'!$D$3:$D$302,MATCH($B466,'الباقات'!$A$3:$A$302,0)),""))</f>
        <v/>
      </c>
      <c r="E466" s="4" t="n"/>
      <c r="F466" s="14">
        <f>IF($B466="","",COUNTIFS($B$3:$B466,$B466))</f>
        <v/>
      </c>
    </row>
    <row r="467">
      <c r="A467" s="5" t="n"/>
      <c r="B467" s="4" t="n"/>
      <c r="C467" s="9">
        <f>IF($B467="","",IFERROR(INDEX('الباقات'!$B$3:$B$302,MATCH($B467,'الباقات'!$A$3:$A$302,0)),""))</f>
        <v/>
      </c>
      <c r="D467" s="9">
        <f>IF($B467="","",IFERROR(INDEX('الباقات'!$D$3:$D$302,MATCH($B467,'الباقات'!$A$3:$A$302,0)),""))</f>
        <v/>
      </c>
      <c r="E467" s="4" t="n"/>
      <c r="F467" s="14">
        <f>IF($B467="","",COUNTIFS($B$3:$B467,$B467))</f>
        <v/>
      </c>
    </row>
    <row r="468">
      <c r="A468" s="5" t="n"/>
      <c r="B468" s="4" t="n"/>
      <c r="C468" s="9">
        <f>IF($B468="","",IFERROR(INDEX('الباقات'!$B$3:$B$302,MATCH($B468,'الباقات'!$A$3:$A$302,0)),""))</f>
        <v/>
      </c>
      <c r="D468" s="9">
        <f>IF($B468="","",IFERROR(INDEX('الباقات'!$D$3:$D$302,MATCH($B468,'الباقات'!$A$3:$A$302,0)),""))</f>
        <v/>
      </c>
      <c r="E468" s="4" t="n"/>
      <c r="F468" s="14">
        <f>IF($B468="","",COUNTIFS($B$3:$B468,$B468))</f>
        <v/>
      </c>
    </row>
    <row r="469">
      <c r="A469" s="5" t="n"/>
      <c r="B469" s="4" t="n"/>
      <c r="C469" s="9">
        <f>IF($B469="","",IFERROR(INDEX('الباقات'!$B$3:$B$302,MATCH($B469,'الباقات'!$A$3:$A$302,0)),""))</f>
        <v/>
      </c>
      <c r="D469" s="9">
        <f>IF($B469="","",IFERROR(INDEX('الباقات'!$D$3:$D$302,MATCH($B469,'الباقات'!$A$3:$A$302,0)),""))</f>
        <v/>
      </c>
      <c r="E469" s="4" t="n"/>
      <c r="F469" s="14">
        <f>IF($B469="","",COUNTIFS($B$3:$B469,$B469))</f>
        <v/>
      </c>
    </row>
    <row r="470">
      <c r="A470" s="5" t="n"/>
      <c r="B470" s="4" t="n"/>
      <c r="C470" s="9">
        <f>IF($B470="","",IFERROR(INDEX('الباقات'!$B$3:$B$302,MATCH($B470,'الباقات'!$A$3:$A$302,0)),""))</f>
        <v/>
      </c>
      <c r="D470" s="9">
        <f>IF($B470="","",IFERROR(INDEX('الباقات'!$D$3:$D$302,MATCH($B470,'الباقات'!$A$3:$A$302,0)),""))</f>
        <v/>
      </c>
      <c r="E470" s="4" t="n"/>
      <c r="F470" s="14">
        <f>IF($B470="","",COUNTIFS($B$3:$B470,$B470))</f>
        <v/>
      </c>
    </row>
    <row r="471">
      <c r="A471" s="5" t="n"/>
      <c r="B471" s="4" t="n"/>
      <c r="C471" s="9">
        <f>IF($B471="","",IFERROR(INDEX('الباقات'!$B$3:$B$302,MATCH($B471,'الباقات'!$A$3:$A$302,0)),""))</f>
        <v/>
      </c>
      <c r="D471" s="9">
        <f>IF($B471="","",IFERROR(INDEX('الباقات'!$D$3:$D$302,MATCH($B471,'الباقات'!$A$3:$A$302,0)),""))</f>
        <v/>
      </c>
      <c r="E471" s="4" t="n"/>
      <c r="F471" s="14">
        <f>IF($B471="","",COUNTIFS($B$3:$B471,$B471))</f>
        <v/>
      </c>
    </row>
    <row r="472">
      <c r="A472" s="5" t="n"/>
      <c r="B472" s="4" t="n"/>
      <c r="C472" s="9">
        <f>IF($B472="","",IFERROR(INDEX('الباقات'!$B$3:$B$302,MATCH($B472,'الباقات'!$A$3:$A$302,0)),""))</f>
        <v/>
      </c>
      <c r="D472" s="9">
        <f>IF($B472="","",IFERROR(INDEX('الباقات'!$D$3:$D$302,MATCH($B472,'الباقات'!$A$3:$A$302,0)),""))</f>
        <v/>
      </c>
      <c r="E472" s="4" t="n"/>
      <c r="F472" s="14">
        <f>IF($B472="","",COUNTIFS($B$3:$B472,$B472))</f>
        <v/>
      </c>
    </row>
    <row r="473">
      <c r="A473" s="5" t="n"/>
      <c r="B473" s="4" t="n"/>
      <c r="C473" s="9">
        <f>IF($B473="","",IFERROR(INDEX('الباقات'!$B$3:$B$302,MATCH($B473,'الباقات'!$A$3:$A$302,0)),""))</f>
        <v/>
      </c>
      <c r="D473" s="9">
        <f>IF($B473="","",IFERROR(INDEX('الباقات'!$D$3:$D$302,MATCH($B473,'الباقات'!$A$3:$A$302,0)),""))</f>
        <v/>
      </c>
      <c r="E473" s="4" t="n"/>
      <c r="F473" s="14">
        <f>IF($B473="","",COUNTIFS($B$3:$B473,$B473))</f>
        <v/>
      </c>
    </row>
    <row r="474">
      <c r="A474" s="5" t="n"/>
      <c r="B474" s="4" t="n"/>
      <c r="C474" s="9">
        <f>IF($B474="","",IFERROR(INDEX('الباقات'!$B$3:$B$302,MATCH($B474,'الباقات'!$A$3:$A$302,0)),""))</f>
        <v/>
      </c>
      <c r="D474" s="9">
        <f>IF($B474="","",IFERROR(INDEX('الباقات'!$D$3:$D$302,MATCH($B474,'الباقات'!$A$3:$A$302,0)),""))</f>
        <v/>
      </c>
      <c r="E474" s="4" t="n"/>
      <c r="F474" s="14">
        <f>IF($B474="","",COUNTIFS($B$3:$B474,$B474))</f>
        <v/>
      </c>
    </row>
    <row r="475">
      <c r="A475" s="5" t="n"/>
      <c r="B475" s="4" t="n"/>
      <c r="C475" s="9">
        <f>IF($B475="","",IFERROR(INDEX('الباقات'!$B$3:$B$302,MATCH($B475,'الباقات'!$A$3:$A$302,0)),""))</f>
        <v/>
      </c>
      <c r="D475" s="9">
        <f>IF($B475="","",IFERROR(INDEX('الباقات'!$D$3:$D$302,MATCH($B475,'الباقات'!$A$3:$A$302,0)),""))</f>
        <v/>
      </c>
      <c r="E475" s="4" t="n"/>
      <c r="F475" s="14">
        <f>IF($B475="","",COUNTIFS($B$3:$B475,$B475))</f>
        <v/>
      </c>
    </row>
    <row r="476">
      <c r="A476" s="5" t="n"/>
      <c r="B476" s="4" t="n"/>
      <c r="C476" s="9">
        <f>IF($B476="","",IFERROR(INDEX('الباقات'!$B$3:$B$302,MATCH($B476,'الباقات'!$A$3:$A$302,0)),""))</f>
        <v/>
      </c>
      <c r="D476" s="9">
        <f>IF($B476="","",IFERROR(INDEX('الباقات'!$D$3:$D$302,MATCH($B476,'الباقات'!$A$3:$A$302,0)),""))</f>
        <v/>
      </c>
      <c r="E476" s="4" t="n"/>
      <c r="F476" s="14">
        <f>IF($B476="","",COUNTIFS($B$3:$B476,$B476))</f>
        <v/>
      </c>
    </row>
    <row r="477">
      <c r="A477" s="5" t="n"/>
      <c r="B477" s="4" t="n"/>
      <c r="C477" s="9">
        <f>IF($B477="","",IFERROR(INDEX('الباقات'!$B$3:$B$302,MATCH($B477,'الباقات'!$A$3:$A$302,0)),""))</f>
        <v/>
      </c>
      <c r="D477" s="9">
        <f>IF($B477="","",IFERROR(INDEX('الباقات'!$D$3:$D$302,MATCH($B477,'الباقات'!$A$3:$A$302,0)),""))</f>
        <v/>
      </c>
      <c r="E477" s="4" t="n"/>
      <c r="F477" s="14">
        <f>IF($B477="","",COUNTIFS($B$3:$B477,$B477))</f>
        <v/>
      </c>
    </row>
    <row r="478">
      <c r="A478" s="5" t="n"/>
      <c r="B478" s="4" t="n"/>
      <c r="C478" s="9">
        <f>IF($B478="","",IFERROR(INDEX('الباقات'!$B$3:$B$302,MATCH($B478,'الباقات'!$A$3:$A$302,0)),""))</f>
        <v/>
      </c>
      <c r="D478" s="9">
        <f>IF($B478="","",IFERROR(INDEX('الباقات'!$D$3:$D$302,MATCH($B478,'الباقات'!$A$3:$A$302,0)),""))</f>
        <v/>
      </c>
      <c r="E478" s="4" t="n"/>
      <c r="F478" s="14">
        <f>IF($B478="","",COUNTIFS($B$3:$B478,$B478))</f>
        <v/>
      </c>
    </row>
    <row r="479">
      <c r="A479" s="5" t="n"/>
      <c r="B479" s="4" t="n"/>
      <c r="C479" s="9">
        <f>IF($B479="","",IFERROR(INDEX('الباقات'!$B$3:$B$302,MATCH($B479,'الباقات'!$A$3:$A$302,0)),""))</f>
        <v/>
      </c>
      <c r="D479" s="9">
        <f>IF($B479="","",IFERROR(INDEX('الباقات'!$D$3:$D$302,MATCH($B479,'الباقات'!$A$3:$A$302,0)),""))</f>
        <v/>
      </c>
      <c r="E479" s="4" t="n"/>
      <c r="F479" s="14">
        <f>IF($B479="","",COUNTIFS($B$3:$B479,$B479))</f>
        <v/>
      </c>
    </row>
    <row r="480">
      <c r="A480" s="5" t="n"/>
      <c r="B480" s="4" t="n"/>
      <c r="C480" s="9">
        <f>IF($B480="","",IFERROR(INDEX('الباقات'!$B$3:$B$302,MATCH($B480,'الباقات'!$A$3:$A$302,0)),""))</f>
        <v/>
      </c>
      <c r="D480" s="9">
        <f>IF($B480="","",IFERROR(INDEX('الباقات'!$D$3:$D$302,MATCH($B480,'الباقات'!$A$3:$A$302,0)),""))</f>
        <v/>
      </c>
      <c r="E480" s="4" t="n"/>
      <c r="F480" s="14">
        <f>IF($B480="","",COUNTIFS($B$3:$B480,$B480))</f>
        <v/>
      </c>
    </row>
    <row r="481">
      <c r="A481" s="5" t="n"/>
      <c r="B481" s="4" t="n"/>
      <c r="C481" s="9">
        <f>IF($B481="","",IFERROR(INDEX('الباقات'!$B$3:$B$302,MATCH($B481,'الباقات'!$A$3:$A$302,0)),""))</f>
        <v/>
      </c>
      <c r="D481" s="9">
        <f>IF($B481="","",IFERROR(INDEX('الباقات'!$D$3:$D$302,MATCH($B481,'الباقات'!$A$3:$A$302,0)),""))</f>
        <v/>
      </c>
      <c r="E481" s="4" t="n"/>
      <c r="F481" s="14">
        <f>IF($B481="","",COUNTIFS($B$3:$B481,$B481))</f>
        <v/>
      </c>
    </row>
    <row r="482">
      <c r="A482" s="5" t="n"/>
      <c r="B482" s="4" t="n"/>
      <c r="C482" s="9">
        <f>IF($B482="","",IFERROR(INDEX('الباقات'!$B$3:$B$302,MATCH($B482,'الباقات'!$A$3:$A$302,0)),""))</f>
        <v/>
      </c>
      <c r="D482" s="9">
        <f>IF($B482="","",IFERROR(INDEX('الباقات'!$D$3:$D$302,MATCH($B482,'الباقات'!$A$3:$A$302,0)),""))</f>
        <v/>
      </c>
      <c r="E482" s="4" t="n"/>
      <c r="F482" s="14">
        <f>IF($B482="","",COUNTIFS($B$3:$B482,$B482))</f>
        <v/>
      </c>
    </row>
    <row r="483">
      <c r="A483" s="5" t="n"/>
      <c r="B483" s="4" t="n"/>
      <c r="C483" s="9">
        <f>IF($B483="","",IFERROR(INDEX('الباقات'!$B$3:$B$302,MATCH($B483,'الباقات'!$A$3:$A$302,0)),""))</f>
        <v/>
      </c>
      <c r="D483" s="9">
        <f>IF($B483="","",IFERROR(INDEX('الباقات'!$D$3:$D$302,MATCH($B483,'الباقات'!$A$3:$A$302,0)),""))</f>
        <v/>
      </c>
      <c r="E483" s="4" t="n"/>
      <c r="F483" s="14">
        <f>IF($B483="","",COUNTIFS($B$3:$B483,$B483))</f>
        <v/>
      </c>
    </row>
    <row r="484">
      <c r="A484" s="5" t="n"/>
      <c r="B484" s="4" t="n"/>
      <c r="C484" s="9">
        <f>IF($B484="","",IFERROR(INDEX('الباقات'!$B$3:$B$302,MATCH($B484,'الباقات'!$A$3:$A$302,0)),""))</f>
        <v/>
      </c>
      <c r="D484" s="9">
        <f>IF($B484="","",IFERROR(INDEX('الباقات'!$D$3:$D$302,MATCH($B484,'الباقات'!$A$3:$A$302,0)),""))</f>
        <v/>
      </c>
      <c r="E484" s="4" t="n"/>
      <c r="F484" s="14">
        <f>IF($B484="","",COUNTIFS($B$3:$B484,$B484))</f>
        <v/>
      </c>
    </row>
    <row r="485">
      <c r="A485" s="5" t="n"/>
      <c r="B485" s="4" t="n"/>
      <c r="C485" s="9">
        <f>IF($B485="","",IFERROR(INDEX('الباقات'!$B$3:$B$302,MATCH($B485,'الباقات'!$A$3:$A$302,0)),""))</f>
        <v/>
      </c>
      <c r="D485" s="9">
        <f>IF($B485="","",IFERROR(INDEX('الباقات'!$D$3:$D$302,MATCH($B485,'الباقات'!$A$3:$A$302,0)),""))</f>
        <v/>
      </c>
      <c r="E485" s="4" t="n"/>
      <c r="F485" s="14">
        <f>IF($B485="","",COUNTIFS($B$3:$B485,$B485))</f>
        <v/>
      </c>
    </row>
    <row r="486">
      <c r="A486" s="5" t="n"/>
      <c r="B486" s="4" t="n"/>
      <c r="C486" s="9">
        <f>IF($B486="","",IFERROR(INDEX('الباقات'!$B$3:$B$302,MATCH($B486,'الباقات'!$A$3:$A$302,0)),""))</f>
        <v/>
      </c>
      <c r="D486" s="9">
        <f>IF($B486="","",IFERROR(INDEX('الباقات'!$D$3:$D$302,MATCH($B486,'الباقات'!$A$3:$A$302,0)),""))</f>
        <v/>
      </c>
      <c r="E486" s="4" t="n"/>
      <c r="F486" s="14">
        <f>IF($B486="","",COUNTIFS($B$3:$B486,$B486))</f>
        <v/>
      </c>
    </row>
    <row r="487">
      <c r="A487" s="5" t="n"/>
      <c r="B487" s="4" t="n"/>
      <c r="C487" s="9">
        <f>IF($B487="","",IFERROR(INDEX('الباقات'!$B$3:$B$302,MATCH($B487,'الباقات'!$A$3:$A$302,0)),""))</f>
        <v/>
      </c>
      <c r="D487" s="9">
        <f>IF($B487="","",IFERROR(INDEX('الباقات'!$D$3:$D$302,MATCH($B487,'الباقات'!$A$3:$A$302,0)),""))</f>
        <v/>
      </c>
      <c r="E487" s="4" t="n"/>
      <c r="F487" s="14">
        <f>IF($B487="","",COUNTIFS($B$3:$B487,$B487))</f>
        <v/>
      </c>
    </row>
    <row r="488">
      <c r="A488" s="5" t="n"/>
      <c r="B488" s="4" t="n"/>
      <c r="C488" s="9">
        <f>IF($B488="","",IFERROR(INDEX('الباقات'!$B$3:$B$302,MATCH($B488,'الباقات'!$A$3:$A$302,0)),""))</f>
        <v/>
      </c>
      <c r="D488" s="9">
        <f>IF($B488="","",IFERROR(INDEX('الباقات'!$D$3:$D$302,MATCH($B488,'الباقات'!$A$3:$A$302,0)),""))</f>
        <v/>
      </c>
      <c r="E488" s="4" t="n"/>
      <c r="F488" s="14">
        <f>IF($B488="","",COUNTIFS($B$3:$B488,$B488))</f>
        <v/>
      </c>
    </row>
    <row r="489">
      <c r="A489" s="5" t="n"/>
      <c r="B489" s="4" t="n"/>
      <c r="C489" s="9">
        <f>IF($B489="","",IFERROR(INDEX('الباقات'!$B$3:$B$302,MATCH($B489,'الباقات'!$A$3:$A$302,0)),""))</f>
        <v/>
      </c>
      <c r="D489" s="9">
        <f>IF($B489="","",IFERROR(INDEX('الباقات'!$D$3:$D$302,MATCH($B489,'الباقات'!$A$3:$A$302,0)),""))</f>
        <v/>
      </c>
      <c r="E489" s="4" t="n"/>
      <c r="F489" s="14">
        <f>IF($B489="","",COUNTIFS($B$3:$B489,$B489))</f>
        <v/>
      </c>
    </row>
    <row r="490">
      <c r="A490" s="5" t="n"/>
      <c r="B490" s="4" t="n"/>
      <c r="C490" s="9">
        <f>IF($B490="","",IFERROR(INDEX('الباقات'!$B$3:$B$302,MATCH($B490,'الباقات'!$A$3:$A$302,0)),""))</f>
        <v/>
      </c>
      <c r="D490" s="9">
        <f>IF($B490="","",IFERROR(INDEX('الباقات'!$D$3:$D$302,MATCH($B490,'الباقات'!$A$3:$A$302,0)),""))</f>
        <v/>
      </c>
      <c r="E490" s="4" t="n"/>
      <c r="F490" s="14">
        <f>IF($B490="","",COUNTIFS($B$3:$B490,$B490))</f>
        <v/>
      </c>
    </row>
    <row r="491">
      <c r="A491" s="5" t="n"/>
      <c r="B491" s="4" t="n"/>
      <c r="C491" s="9">
        <f>IF($B491="","",IFERROR(INDEX('الباقات'!$B$3:$B$302,MATCH($B491,'الباقات'!$A$3:$A$302,0)),""))</f>
        <v/>
      </c>
      <c r="D491" s="9">
        <f>IF($B491="","",IFERROR(INDEX('الباقات'!$D$3:$D$302,MATCH($B491,'الباقات'!$A$3:$A$302,0)),""))</f>
        <v/>
      </c>
      <c r="E491" s="4" t="n"/>
      <c r="F491" s="14">
        <f>IF($B491="","",COUNTIFS($B$3:$B491,$B491))</f>
        <v/>
      </c>
    </row>
    <row r="492">
      <c r="A492" s="5" t="n"/>
      <c r="B492" s="4" t="n"/>
      <c r="C492" s="9">
        <f>IF($B492="","",IFERROR(INDEX('الباقات'!$B$3:$B$302,MATCH($B492,'الباقات'!$A$3:$A$302,0)),""))</f>
        <v/>
      </c>
      <c r="D492" s="9">
        <f>IF($B492="","",IFERROR(INDEX('الباقات'!$D$3:$D$302,MATCH($B492,'الباقات'!$A$3:$A$302,0)),""))</f>
        <v/>
      </c>
      <c r="E492" s="4" t="n"/>
      <c r="F492" s="14">
        <f>IF($B492="","",COUNTIFS($B$3:$B492,$B492))</f>
        <v/>
      </c>
    </row>
    <row r="493">
      <c r="A493" s="5" t="n"/>
      <c r="B493" s="4" t="n"/>
      <c r="C493" s="9">
        <f>IF($B493="","",IFERROR(INDEX('الباقات'!$B$3:$B$302,MATCH($B493,'الباقات'!$A$3:$A$302,0)),""))</f>
        <v/>
      </c>
      <c r="D493" s="9">
        <f>IF($B493="","",IFERROR(INDEX('الباقات'!$D$3:$D$302,MATCH($B493,'الباقات'!$A$3:$A$302,0)),""))</f>
        <v/>
      </c>
      <c r="E493" s="4" t="n"/>
      <c r="F493" s="14">
        <f>IF($B493="","",COUNTIFS($B$3:$B493,$B493))</f>
        <v/>
      </c>
    </row>
    <row r="494">
      <c r="A494" s="5" t="n"/>
      <c r="B494" s="4" t="n"/>
      <c r="C494" s="9">
        <f>IF($B494="","",IFERROR(INDEX('الباقات'!$B$3:$B$302,MATCH($B494,'الباقات'!$A$3:$A$302,0)),""))</f>
        <v/>
      </c>
      <c r="D494" s="9">
        <f>IF($B494="","",IFERROR(INDEX('الباقات'!$D$3:$D$302,MATCH($B494,'الباقات'!$A$3:$A$302,0)),""))</f>
        <v/>
      </c>
      <c r="E494" s="4" t="n"/>
      <c r="F494" s="14">
        <f>IF($B494="","",COUNTIFS($B$3:$B494,$B494))</f>
        <v/>
      </c>
    </row>
    <row r="495">
      <c r="A495" s="5" t="n"/>
      <c r="B495" s="4" t="n"/>
      <c r="C495" s="9">
        <f>IF($B495="","",IFERROR(INDEX('الباقات'!$B$3:$B$302,MATCH($B495,'الباقات'!$A$3:$A$302,0)),""))</f>
        <v/>
      </c>
      <c r="D495" s="9">
        <f>IF($B495="","",IFERROR(INDEX('الباقات'!$D$3:$D$302,MATCH($B495,'الباقات'!$A$3:$A$302,0)),""))</f>
        <v/>
      </c>
      <c r="E495" s="4" t="n"/>
      <c r="F495" s="14">
        <f>IF($B495="","",COUNTIFS($B$3:$B495,$B495))</f>
        <v/>
      </c>
    </row>
    <row r="496">
      <c r="A496" s="5" t="n"/>
      <c r="B496" s="4" t="n"/>
      <c r="C496" s="9">
        <f>IF($B496="","",IFERROR(INDEX('الباقات'!$B$3:$B$302,MATCH($B496,'الباقات'!$A$3:$A$302,0)),""))</f>
        <v/>
      </c>
      <c r="D496" s="9">
        <f>IF($B496="","",IFERROR(INDEX('الباقات'!$D$3:$D$302,MATCH($B496,'الباقات'!$A$3:$A$302,0)),""))</f>
        <v/>
      </c>
      <c r="E496" s="4" t="n"/>
      <c r="F496" s="14">
        <f>IF($B496="","",COUNTIFS($B$3:$B496,$B496))</f>
        <v/>
      </c>
    </row>
    <row r="497">
      <c r="A497" s="5" t="n"/>
      <c r="B497" s="4" t="n"/>
      <c r="C497" s="9">
        <f>IF($B497="","",IFERROR(INDEX('الباقات'!$B$3:$B$302,MATCH($B497,'الباقات'!$A$3:$A$302,0)),""))</f>
        <v/>
      </c>
      <c r="D497" s="9">
        <f>IF($B497="","",IFERROR(INDEX('الباقات'!$D$3:$D$302,MATCH($B497,'الباقات'!$A$3:$A$302,0)),""))</f>
        <v/>
      </c>
      <c r="E497" s="4" t="n"/>
      <c r="F497" s="14">
        <f>IF($B497="","",COUNTIFS($B$3:$B497,$B497))</f>
        <v/>
      </c>
    </row>
    <row r="498">
      <c r="A498" s="5" t="n"/>
      <c r="B498" s="4" t="n"/>
      <c r="C498" s="9">
        <f>IF($B498="","",IFERROR(INDEX('الباقات'!$B$3:$B$302,MATCH($B498,'الباقات'!$A$3:$A$302,0)),""))</f>
        <v/>
      </c>
      <c r="D498" s="9">
        <f>IF($B498="","",IFERROR(INDEX('الباقات'!$D$3:$D$302,MATCH($B498,'الباقات'!$A$3:$A$302,0)),""))</f>
        <v/>
      </c>
      <c r="E498" s="4" t="n"/>
      <c r="F498" s="14">
        <f>IF($B498="","",COUNTIFS($B$3:$B498,$B498))</f>
        <v/>
      </c>
    </row>
    <row r="499">
      <c r="A499" s="5" t="n"/>
      <c r="B499" s="4" t="n"/>
      <c r="C499" s="9">
        <f>IF($B499="","",IFERROR(INDEX('الباقات'!$B$3:$B$302,MATCH($B499,'الباقات'!$A$3:$A$302,0)),""))</f>
        <v/>
      </c>
      <c r="D499" s="9">
        <f>IF($B499="","",IFERROR(INDEX('الباقات'!$D$3:$D$302,MATCH($B499,'الباقات'!$A$3:$A$302,0)),""))</f>
        <v/>
      </c>
      <c r="E499" s="4" t="n"/>
      <c r="F499" s="14">
        <f>IF($B499="","",COUNTIFS($B$3:$B499,$B499))</f>
        <v/>
      </c>
    </row>
    <row r="500">
      <c r="A500" s="5" t="n"/>
      <c r="B500" s="4" t="n"/>
      <c r="C500" s="9">
        <f>IF($B500="","",IFERROR(INDEX('الباقات'!$B$3:$B$302,MATCH($B500,'الباقات'!$A$3:$A$302,0)),""))</f>
        <v/>
      </c>
      <c r="D500" s="9">
        <f>IF($B500="","",IFERROR(INDEX('الباقات'!$D$3:$D$302,MATCH($B500,'الباقات'!$A$3:$A$302,0)),""))</f>
        <v/>
      </c>
      <c r="E500" s="4" t="n"/>
      <c r="F500" s="14">
        <f>IF($B500="","",COUNTIFS($B$3:$B500,$B500))</f>
        <v/>
      </c>
    </row>
    <row r="501">
      <c r="A501" s="5" t="n"/>
      <c r="B501" s="4" t="n"/>
      <c r="C501" s="9">
        <f>IF($B501="","",IFERROR(INDEX('الباقات'!$B$3:$B$302,MATCH($B501,'الباقات'!$A$3:$A$302,0)),""))</f>
        <v/>
      </c>
      <c r="D501" s="9">
        <f>IF($B501="","",IFERROR(INDEX('الباقات'!$D$3:$D$302,MATCH($B501,'الباقات'!$A$3:$A$302,0)),""))</f>
        <v/>
      </c>
      <c r="E501" s="4" t="n"/>
      <c r="F501" s="14">
        <f>IF($B501="","",COUNTIFS($B$3:$B501,$B501))</f>
        <v/>
      </c>
    </row>
    <row r="502">
      <c r="A502" s="5" t="n"/>
      <c r="B502" s="4" t="n"/>
      <c r="C502" s="9">
        <f>IF($B502="","",IFERROR(INDEX('الباقات'!$B$3:$B$302,MATCH($B502,'الباقات'!$A$3:$A$302,0)),""))</f>
        <v/>
      </c>
      <c r="D502" s="9">
        <f>IF($B502="","",IFERROR(INDEX('الباقات'!$D$3:$D$302,MATCH($B502,'الباقات'!$A$3:$A$302,0)),""))</f>
        <v/>
      </c>
      <c r="E502" s="4" t="n"/>
      <c r="F502" s="14">
        <f>IF($B502="","",COUNTIFS($B$3:$B502,$B502))</f>
        <v/>
      </c>
    </row>
    <row r="503">
      <c r="A503" s="5" t="n"/>
      <c r="B503" s="4" t="n"/>
      <c r="C503" s="9">
        <f>IF($B503="","",IFERROR(INDEX('الباقات'!$B$3:$B$302,MATCH($B503,'الباقات'!$A$3:$A$302,0)),""))</f>
        <v/>
      </c>
      <c r="D503" s="9">
        <f>IF($B503="","",IFERROR(INDEX('الباقات'!$D$3:$D$302,MATCH($B503,'الباقات'!$A$3:$A$302,0)),""))</f>
        <v/>
      </c>
      <c r="E503" s="4" t="n"/>
      <c r="F503" s="14">
        <f>IF($B503="","",COUNTIFS($B$3:$B503,$B503))</f>
        <v/>
      </c>
    </row>
    <row r="504">
      <c r="A504" s="5" t="n"/>
      <c r="B504" s="4" t="n"/>
      <c r="C504" s="9">
        <f>IF($B504="","",IFERROR(INDEX('الباقات'!$B$3:$B$302,MATCH($B504,'الباقات'!$A$3:$A$302,0)),""))</f>
        <v/>
      </c>
      <c r="D504" s="9">
        <f>IF($B504="","",IFERROR(INDEX('الباقات'!$D$3:$D$302,MATCH($B504,'الباقات'!$A$3:$A$302,0)),""))</f>
        <v/>
      </c>
      <c r="E504" s="4" t="n"/>
      <c r="F504" s="14">
        <f>IF($B504="","",COUNTIFS($B$3:$B504,$B504))</f>
        <v/>
      </c>
    </row>
    <row r="505">
      <c r="A505" s="5" t="n"/>
      <c r="B505" s="4" t="n"/>
      <c r="C505" s="9">
        <f>IF($B505="","",IFERROR(INDEX('الباقات'!$B$3:$B$302,MATCH($B505,'الباقات'!$A$3:$A$302,0)),""))</f>
        <v/>
      </c>
      <c r="D505" s="9">
        <f>IF($B505="","",IFERROR(INDEX('الباقات'!$D$3:$D$302,MATCH($B505,'الباقات'!$A$3:$A$302,0)),""))</f>
        <v/>
      </c>
      <c r="E505" s="4" t="n"/>
      <c r="F505" s="14">
        <f>IF($B505="","",COUNTIFS($B$3:$B505,$B505))</f>
        <v/>
      </c>
    </row>
    <row r="506">
      <c r="A506" s="5" t="n"/>
      <c r="B506" s="4" t="n"/>
      <c r="C506" s="9">
        <f>IF($B506="","",IFERROR(INDEX('الباقات'!$B$3:$B$302,MATCH($B506,'الباقات'!$A$3:$A$302,0)),""))</f>
        <v/>
      </c>
      <c r="D506" s="9">
        <f>IF($B506="","",IFERROR(INDEX('الباقات'!$D$3:$D$302,MATCH($B506,'الباقات'!$A$3:$A$302,0)),""))</f>
        <v/>
      </c>
      <c r="E506" s="4" t="n"/>
      <c r="F506" s="14">
        <f>IF($B506="","",COUNTIFS($B$3:$B506,$B506))</f>
        <v/>
      </c>
    </row>
    <row r="507">
      <c r="A507" s="5" t="n"/>
      <c r="B507" s="4" t="n"/>
      <c r="C507" s="9">
        <f>IF($B507="","",IFERROR(INDEX('الباقات'!$B$3:$B$302,MATCH($B507,'الباقات'!$A$3:$A$302,0)),""))</f>
        <v/>
      </c>
      <c r="D507" s="9">
        <f>IF($B507="","",IFERROR(INDEX('الباقات'!$D$3:$D$302,MATCH($B507,'الباقات'!$A$3:$A$302,0)),""))</f>
        <v/>
      </c>
      <c r="E507" s="4" t="n"/>
      <c r="F507" s="14">
        <f>IF($B507="","",COUNTIFS($B$3:$B507,$B507))</f>
        <v/>
      </c>
    </row>
    <row r="508">
      <c r="A508" s="5" t="n"/>
      <c r="B508" s="4" t="n"/>
      <c r="C508" s="9">
        <f>IF($B508="","",IFERROR(INDEX('الباقات'!$B$3:$B$302,MATCH($B508,'الباقات'!$A$3:$A$302,0)),""))</f>
        <v/>
      </c>
      <c r="D508" s="9">
        <f>IF($B508="","",IFERROR(INDEX('الباقات'!$D$3:$D$302,MATCH($B508,'الباقات'!$A$3:$A$302,0)),""))</f>
        <v/>
      </c>
      <c r="E508" s="4" t="n"/>
      <c r="F508" s="14">
        <f>IF($B508="","",COUNTIFS($B$3:$B508,$B508))</f>
        <v/>
      </c>
    </row>
    <row r="509">
      <c r="A509" s="5" t="n"/>
      <c r="B509" s="4" t="n"/>
      <c r="C509" s="9">
        <f>IF($B509="","",IFERROR(INDEX('الباقات'!$B$3:$B$302,MATCH($B509,'الباقات'!$A$3:$A$302,0)),""))</f>
        <v/>
      </c>
      <c r="D509" s="9">
        <f>IF($B509="","",IFERROR(INDEX('الباقات'!$D$3:$D$302,MATCH($B509,'الباقات'!$A$3:$A$302,0)),""))</f>
        <v/>
      </c>
      <c r="E509" s="4" t="n"/>
      <c r="F509" s="14">
        <f>IF($B509="","",COUNTIFS($B$3:$B509,$B509))</f>
        <v/>
      </c>
    </row>
    <row r="510">
      <c r="A510" s="5" t="n"/>
      <c r="B510" s="4" t="n"/>
      <c r="C510" s="9">
        <f>IF($B510="","",IFERROR(INDEX('الباقات'!$B$3:$B$302,MATCH($B510,'الباقات'!$A$3:$A$302,0)),""))</f>
        <v/>
      </c>
      <c r="D510" s="9">
        <f>IF($B510="","",IFERROR(INDEX('الباقات'!$D$3:$D$302,MATCH($B510,'الباقات'!$A$3:$A$302,0)),""))</f>
        <v/>
      </c>
      <c r="E510" s="4" t="n"/>
      <c r="F510" s="14">
        <f>IF($B510="","",COUNTIFS($B$3:$B510,$B510))</f>
        <v/>
      </c>
    </row>
    <row r="511">
      <c r="A511" s="5" t="n"/>
      <c r="B511" s="4" t="n"/>
      <c r="C511" s="9">
        <f>IF($B511="","",IFERROR(INDEX('الباقات'!$B$3:$B$302,MATCH($B511,'الباقات'!$A$3:$A$302,0)),""))</f>
        <v/>
      </c>
      <c r="D511" s="9">
        <f>IF($B511="","",IFERROR(INDEX('الباقات'!$D$3:$D$302,MATCH($B511,'الباقات'!$A$3:$A$302,0)),""))</f>
        <v/>
      </c>
      <c r="E511" s="4" t="n"/>
      <c r="F511" s="14">
        <f>IF($B511="","",COUNTIFS($B$3:$B511,$B511))</f>
        <v/>
      </c>
    </row>
    <row r="512">
      <c r="A512" s="5" t="n"/>
      <c r="B512" s="4" t="n"/>
      <c r="C512" s="9">
        <f>IF($B512="","",IFERROR(INDEX('الباقات'!$B$3:$B$302,MATCH($B512,'الباقات'!$A$3:$A$302,0)),""))</f>
        <v/>
      </c>
      <c r="D512" s="9">
        <f>IF($B512="","",IFERROR(INDEX('الباقات'!$D$3:$D$302,MATCH($B512,'الباقات'!$A$3:$A$302,0)),""))</f>
        <v/>
      </c>
      <c r="E512" s="4" t="n"/>
      <c r="F512" s="14">
        <f>IF($B512="","",COUNTIFS($B$3:$B512,$B512))</f>
        <v/>
      </c>
    </row>
    <row r="513">
      <c r="A513" s="5" t="n"/>
      <c r="B513" s="4" t="n"/>
      <c r="C513" s="9">
        <f>IF($B513="","",IFERROR(INDEX('الباقات'!$B$3:$B$302,MATCH($B513,'الباقات'!$A$3:$A$302,0)),""))</f>
        <v/>
      </c>
      <c r="D513" s="9">
        <f>IF($B513="","",IFERROR(INDEX('الباقات'!$D$3:$D$302,MATCH($B513,'الباقات'!$A$3:$A$302,0)),""))</f>
        <v/>
      </c>
      <c r="E513" s="4" t="n"/>
      <c r="F513" s="14">
        <f>IF($B513="","",COUNTIFS($B$3:$B513,$B513))</f>
        <v/>
      </c>
    </row>
    <row r="514">
      <c r="A514" s="5" t="n"/>
      <c r="B514" s="4" t="n"/>
      <c r="C514" s="9">
        <f>IF($B514="","",IFERROR(INDEX('الباقات'!$B$3:$B$302,MATCH($B514,'الباقات'!$A$3:$A$302,0)),""))</f>
        <v/>
      </c>
      <c r="D514" s="9">
        <f>IF($B514="","",IFERROR(INDEX('الباقات'!$D$3:$D$302,MATCH($B514,'الباقات'!$A$3:$A$302,0)),""))</f>
        <v/>
      </c>
      <c r="E514" s="4" t="n"/>
      <c r="F514" s="14">
        <f>IF($B514="","",COUNTIFS($B$3:$B514,$B514))</f>
        <v/>
      </c>
    </row>
    <row r="515">
      <c r="A515" s="5" t="n"/>
      <c r="B515" s="4" t="n"/>
      <c r="C515" s="9">
        <f>IF($B515="","",IFERROR(INDEX('الباقات'!$B$3:$B$302,MATCH($B515,'الباقات'!$A$3:$A$302,0)),""))</f>
        <v/>
      </c>
      <c r="D515" s="9">
        <f>IF($B515="","",IFERROR(INDEX('الباقات'!$D$3:$D$302,MATCH($B515,'الباقات'!$A$3:$A$302,0)),""))</f>
        <v/>
      </c>
      <c r="E515" s="4" t="n"/>
      <c r="F515" s="14">
        <f>IF($B515="","",COUNTIFS($B$3:$B515,$B515))</f>
        <v/>
      </c>
    </row>
    <row r="516">
      <c r="A516" s="5" t="n"/>
      <c r="B516" s="4" t="n"/>
      <c r="C516" s="9">
        <f>IF($B516="","",IFERROR(INDEX('الباقات'!$B$3:$B$302,MATCH($B516,'الباقات'!$A$3:$A$302,0)),""))</f>
        <v/>
      </c>
      <c r="D516" s="9">
        <f>IF($B516="","",IFERROR(INDEX('الباقات'!$D$3:$D$302,MATCH($B516,'الباقات'!$A$3:$A$302,0)),""))</f>
        <v/>
      </c>
      <c r="E516" s="4" t="n"/>
      <c r="F516" s="14">
        <f>IF($B516="","",COUNTIFS($B$3:$B516,$B516))</f>
        <v/>
      </c>
    </row>
    <row r="517">
      <c r="A517" s="5" t="n"/>
      <c r="B517" s="4" t="n"/>
      <c r="C517" s="9">
        <f>IF($B517="","",IFERROR(INDEX('الباقات'!$B$3:$B$302,MATCH($B517,'الباقات'!$A$3:$A$302,0)),""))</f>
        <v/>
      </c>
      <c r="D517" s="9">
        <f>IF($B517="","",IFERROR(INDEX('الباقات'!$D$3:$D$302,MATCH($B517,'الباقات'!$A$3:$A$302,0)),""))</f>
        <v/>
      </c>
      <c r="E517" s="4" t="n"/>
      <c r="F517" s="14">
        <f>IF($B517="","",COUNTIFS($B$3:$B517,$B517))</f>
        <v/>
      </c>
    </row>
    <row r="518">
      <c r="A518" s="5" t="n"/>
      <c r="B518" s="4" t="n"/>
      <c r="C518" s="9">
        <f>IF($B518="","",IFERROR(INDEX('الباقات'!$B$3:$B$302,MATCH($B518,'الباقات'!$A$3:$A$302,0)),""))</f>
        <v/>
      </c>
      <c r="D518" s="9">
        <f>IF($B518="","",IFERROR(INDEX('الباقات'!$D$3:$D$302,MATCH($B518,'الباقات'!$A$3:$A$302,0)),""))</f>
        <v/>
      </c>
      <c r="E518" s="4" t="n"/>
      <c r="F518" s="14">
        <f>IF($B518="","",COUNTIFS($B$3:$B518,$B518))</f>
        <v/>
      </c>
    </row>
    <row r="519">
      <c r="A519" s="5" t="n"/>
      <c r="B519" s="4" t="n"/>
      <c r="C519" s="9">
        <f>IF($B519="","",IFERROR(INDEX('الباقات'!$B$3:$B$302,MATCH($B519,'الباقات'!$A$3:$A$302,0)),""))</f>
        <v/>
      </c>
      <c r="D519" s="9">
        <f>IF($B519="","",IFERROR(INDEX('الباقات'!$D$3:$D$302,MATCH($B519,'الباقات'!$A$3:$A$302,0)),""))</f>
        <v/>
      </c>
      <c r="E519" s="4" t="n"/>
      <c r="F519" s="14">
        <f>IF($B519="","",COUNTIFS($B$3:$B519,$B519))</f>
        <v/>
      </c>
    </row>
    <row r="520">
      <c r="A520" s="5" t="n"/>
      <c r="B520" s="4" t="n"/>
      <c r="C520" s="9">
        <f>IF($B520="","",IFERROR(INDEX('الباقات'!$B$3:$B$302,MATCH($B520,'الباقات'!$A$3:$A$302,0)),""))</f>
        <v/>
      </c>
      <c r="D520" s="9">
        <f>IF($B520="","",IFERROR(INDEX('الباقات'!$D$3:$D$302,MATCH($B520,'الباقات'!$A$3:$A$302,0)),""))</f>
        <v/>
      </c>
      <c r="E520" s="4" t="n"/>
      <c r="F520" s="14">
        <f>IF($B520="","",COUNTIFS($B$3:$B520,$B520))</f>
        <v/>
      </c>
    </row>
    <row r="521">
      <c r="A521" s="5" t="n"/>
      <c r="B521" s="4" t="n"/>
      <c r="C521" s="9">
        <f>IF($B521="","",IFERROR(INDEX('الباقات'!$B$3:$B$302,MATCH($B521,'الباقات'!$A$3:$A$302,0)),""))</f>
        <v/>
      </c>
      <c r="D521" s="9">
        <f>IF($B521="","",IFERROR(INDEX('الباقات'!$D$3:$D$302,MATCH($B521,'الباقات'!$A$3:$A$302,0)),""))</f>
        <v/>
      </c>
      <c r="E521" s="4" t="n"/>
      <c r="F521" s="14">
        <f>IF($B521="","",COUNTIFS($B$3:$B521,$B521))</f>
        <v/>
      </c>
    </row>
    <row r="522">
      <c r="A522" s="5" t="n"/>
      <c r="B522" s="4" t="n"/>
      <c r="C522" s="9">
        <f>IF($B522="","",IFERROR(INDEX('الباقات'!$B$3:$B$302,MATCH($B522,'الباقات'!$A$3:$A$302,0)),""))</f>
        <v/>
      </c>
      <c r="D522" s="9">
        <f>IF($B522="","",IFERROR(INDEX('الباقات'!$D$3:$D$302,MATCH($B522,'الباقات'!$A$3:$A$302,0)),""))</f>
        <v/>
      </c>
      <c r="E522" s="4" t="n"/>
      <c r="F522" s="14">
        <f>IF($B522="","",COUNTIFS($B$3:$B522,$B522))</f>
        <v/>
      </c>
    </row>
    <row r="523">
      <c r="A523" s="5" t="n"/>
      <c r="B523" s="4" t="n"/>
      <c r="C523" s="9">
        <f>IF($B523="","",IFERROR(INDEX('الباقات'!$B$3:$B$302,MATCH($B523,'الباقات'!$A$3:$A$302,0)),""))</f>
        <v/>
      </c>
      <c r="D523" s="9">
        <f>IF($B523="","",IFERROR(INDEX('الباقات'!$D$3:$D$302,MATCH($B523,'الباقات'!$A$3:$A$302,0)),""))</f>
        <v/>
      </c>
      <c r="E523" s="4" t="n"/>
      <c r="F523" s="14">
        <f>IF($B523="","",COUNTIFS($B$3:$B523,$B523))</f>
        <v/>
      </c>
    </row>
    <row r="524">
      <c r="A524" s="5" t="n"/>
      <c r="B524" s="4" t="n"/>
      <c r="C524" s="9">
        <f>IF($B524="","",IFERROR(INDEX('الباقات'!$B$3:$B$302,MATCH($B524,'الباقات'!$A$3:$A$302,0)),""))</f>
        <v/>
      </c>
      <c r="D524" s="9">
        <f>IF($B524="","",IFERROR(INDEX('الباقات'!$D$3:$D$302,MATCH($B524,'الباقات'!$A$3:$A$302,0)),""))</f>
        <v/>
      </c>
      <c r="E524" s="4" t="n"/>
      <c r="F524" s="14">
        <f>IF($B524="","",COUNTIFS($B$3:$B524,$B524))</f>
        <v/>
      </c>
    </row>
    <row r="525">
      <c r="A525" s="5" t="n"/>
      <c r="B525" s="4" t="n"/>
      <c r="C525" s="9">
        <f>IF($B525="","",IFERROR(INDEX('الباقات'!$B$3:$B$302,MATCH($B525,'الباقات'!$A$3:$A$302,0)),""))</f>
        <v/>
      </c>
      <c r="D525" s="9">
        <f>IF($B525="","",IFERROR(INDEX('الباقات'!$D$3:$D$302,MATCH($B525,'الباقات'!$A$3:$A$302,0)),""))</f>
        <v/>
      </c>
      <c r="E525" s="4" t="n"/>
      <c r="F525" s="14">
        <f>IF($B525="","",COUNTIFS($B$3:$B525,$B525))</f>
        <v/>
      </c>
    </row>
    <row r="526">
      <c r="A526" s="5" t="n"/>
      <c r="B526" s="4" t="n"/>
      <c r="C526" s="9">
        <f>IF($B526="","",IFERROR(INDEX('الباقات'!$B$3:$B$302,MATCH($B526,'الباقات'!$A$3:$A$302,0)),""))</f>
        <v/>
      </c>
      <c r="D526" s="9">
        <f>IF($B526="","",IFERROR(INDEX('الباقات'!$D$3:$D$302,MATCH($B526,'الباقات'!$A$3:$A$302,0)),""))</f>
        <v/>
      </c>
      <c r="E526" s="4" t="n"/>
      <c r="F526" s="14">
        <f>IF($B526="","",COUNTIFS($B$3:$B526,$B526))</f>
        <v/>
      </c>
    </row>
    <row r="527">
      <c r="A527" s="5" t="n"/>
      <c r="B527" s="4" t="n"/>
      <c r="C527" s="9">
        <f>IF($B527="","",IFERROR(INDEX('الباقات'!$B$3:$B$302,MATCH($B527,'الباقات'!$A$3:$A$302,0)),""))</f>
        <v/>
      </c>
      <c r="D527" s="9">
        <f>IF($B527="","",IFERROR(INDEX('الباقات'!$D$3:$D$302,MATCH($B527,'الباقات'!$A$3:$A$302,0)),""))</f>
        <v/>
      </c>
      <c r="E527" s="4" t="n"/>
      <c r="F527" s="14">
        <f>IF($B527="","",COUNTIFS($B$3:$B527,$B527))</f>
        <v/>
      </c>
    </row>
    <row r="528">
      <c r="A528" s="5" t="n"/>
      <c r="B528" s="4" t="n"/>
      <c r="C528" s="9">
        <f>IF($B528="","",IFERROR(INDEX('الباقات'!$B$3:$B$302,MATCH($B528,'الباقات'!$A$3:$A$302,0)),""))</f>
        <v/>
      </c>
      <c r="D528" s="9">
        <f>IF($B528="","",IFERROR(INDEX('الباقات'!$D$3:$D$302,MATCH($B528,'الباقات'!$A$3:$A$302,0)),""))</f>
        <v/>
      </c>
      <c r="E528" s="4" t="n"/>
      <c r="F528" s="14">
        <f>IF($B528="","",COUNTIFS($B$3:$B528,$B528))</f>
        <v/>
      </c>
    </row>
    <row r="529">
      <c r="A529" s="5" t="n"/>
      <c r="B529" s="4" t="n"/>
      <c r="C529" s="9">
        <f>IF($B529="","",IFERROR(INDEX('الباقات'!$B$3:$B$302,MATCH($B529,'الباقات'!$A$3:$A$302,0)),""))</f>
        <v/>
      </c>
      <c r="D529" s="9">
        <f>IF($B529="","",IFERROR(INDEX('الباقات'!$D$3:$D$302,MATCH($B529,'الباقات'!$A$3:$A$302,0)),""))</f>
        <v/>
      </c>
      <c r="E529" s="4" t="n"/>
      <c r="F529" s="14">
        <f>IF($B529="","",COUNTIFS($B$3:$B529,$B529))</f>
        <v/>
      </c>
    </row>
    <row r="530">
      <c r="A530" s="5" t="n"/>
      <c r="B530" s="4" t="n"/>
      <c r="C530" s="9">
        <f>IF($B530="","",IFERROR(INDEX('الباقات'!$B$3:$B$302,MATCH($B530,'الباقات'!$A$3:$A$302,0)),""))</f>
        <v/>
      </c>
      <c r="D530" s="9">
        <f>IF($B530="","",IFERROR(INDEX('الباقات'!$D$3:$D$302,MATCH($B530,'الباقات'!$A$3:$A$302,0)),""))</f>
        <v/>
      </c>
      <c r="E530" s="4" t="n"/>
      <c r="F530" s="14">
        <f>IF($B530="","",COUNTIFS($B$3:$B530,$B530))</f>
        <v/>
      </c>
    </row>
    <row r="531">
      <c r="A531" s="5" t="n"/>
      <c r="B531" s="4" t="n"/>
      <c r="C531" s="9">
        <f>IF($B531="","",IFERROR(INDEX('الباقات'!$B$3:$B$302,MATCH($B531,'الباقات'!$A$3:$A$302,0)),""))</f>
        <v/>
      </c>
      <c r="D531" s="9">
        <f>IF($B531="","",IFERROR(INDEX('الباقات'!$D$3:$D$302,MATCH($B531,'الباقات'!$A$3:$A$302,0)),""))</f>
        <v/>
      </c>
      <c r="E531" s="4" t="n"/>
      <c r="F531" s="14">
        <f>IF($B531="","",COUNTIFS($B$3:$B531,$B531))</f>
        <v/>
      </c>
    </row>
    <row r="532">
      <c r="A532" s="5" t="n"/>
      <c r="B532" s="4" t="n"/>
      <c r="C532" s="9">
        <f>IF($B532="","",IFERROR(INDEX('الباقات'!$B$3:$B$302,MATCH($B532,'الباقات'!$A$3:$A$302,0)),""))</f>
        <v/>
      </c>
      <c r="D532" s="9">
        <f>IF($B532="","",IFERROR(INDEX('الباقات'!$D$3:$D$302,MATCH($B532,'الباقات'!$A$3:$A$302,0)),""))</f>
        <v/>
      </c>
      <c r="E532" s="4" t="n"/>
      <c r="F532" s="14">
        <f>IF($B532="","",COUNTIFS($B$3:$B532,$B532))</f>
        <v/>
      </c>
    </row>
    <row r="533">
      <c r="A533" s="5" t="n"/>
      <c r="B533" s="4" t="n"/>
      <c r="C533" s="9">
        <f>IF($B533="","",IFERROR(INDEX('الباقات'!$B$3:$B$302,MATCH($B533,'الباقات'!$A$3:$A$302,0)),""))</f>
        <v/>
      </c>
      <c r="D533" s="9">
        <f>IF($B533="","",IFERROR(INDEX('الباقات'!$D$3:$D$302,MATCH($B533,'الباقات'!$A$3:$A$302,0)),""))</f>
        <v/>
      </c>
      <c r="E533" s="4" t="n"/>
      <c r="F533" s="14">
        <f>IF($B533="","",COUNTIFS($B$3:$B533,$B533))</f>
        <v/>
      </c>
    </row>
    <row r="534">
      <c r="A534" s="5" t="n"/>
      <c r="B534" s="4" t="n"/>
      <c r="C534" s="9">
        <f>IF($B534="","",IFERROR(INDEX('الباقات'!$B$3:$B$302,MATCH($B534,'الباقات'!$A$3:$A$302,0)),""))</f>
        <v/>
      </c>
      <c r="D534" s="9">
        <f>IF($B534="","",IFERROR(INDEX('الباقات'!$D$3:$D$302,MATCH($B534,'الباقات'!$A$3:$A$302,0)),""))</f>
        <v/>
      </c>
      <c r="E534" s="4" t="n"/>
      <c r="F534" s="14">
        <f>IF($B534="","",COUNTIFS($B$3:$B534,$B534))</f>
        <v/>
      </c>
    </row>
    <row r="535">
      <c r="A535" s="5" t="n"/>
      <c r="B535" s="4" t="n"/>
      <c r="C535" s="9">
        <f>IF($B535="","",IFERROR(INDEX('الباقات'!$B$3:$B$302,MATCH($B535,'الباقات'!$A$3:$A$302,0)),""))</f>
        <v/>
      </c>
      <c r="D535" s="9">
        <f>IF($B535="","",IFERROR(INDEX('الباقات'!$D$3:$D$302,MATCH($B535,'الباقات'!$A$3:$A$302,0)),""))</f>
        <v/>
      </c>
      <c r="E535" s="4" t="n"/>
      <c r="F535" s="14">
        <f>IF($B535="","",COUNTIFS($B$3:$B535,$B535))</f>
        <v/>
      </c>
    </row>
    <row r="536">
      <c r="A536" s="5" t="n"/>
      <c r="B536" s="4" t="n"/>
      <c r="C536" s="9">
        <f>IF($B536="","",IFERROR(INDEX('الباقات'!$B$3:$B$302,MATCH($B536,'الباقات'!$A$3:$A$302,0)),""))</f>
        <v/>
      </c>
      <c r="D536" s="9">
        <f>IF($B536="","",IFERROR(INDEX('الباقات'!$D$3:$D$302,MATCH($B536,'الباقات'!$A$3:$A$302,0)),""))</f>
        <v/>
      </c>
      <c r="E536" s="4" t="n"/>
      <c r="F536" s="14">
        <f>IF($B536="","",COUNTIFS($B$3:$B536,$B536))</f>
        <v/>
      </c>
    </row>
    <row r="537">
      <c r="A537" s="5" t="n"/>
      <c r="B537" s="4" t="n"/>
      <c r="C537" s="9">
        <f>IF($B537="","",IFERROR(INDEX('الباقات'!$B$3:$B$302,MATCH($B537,'الباقات'!$A$3:$A$302,0)),""))</f>
        <v/>
      </c>
      <c r="D537" s="9">
        <f>IF($B537="","",IFERROR(INDEX('الباقات'!$D$3:$D$302,MATCH($B537,'الباقات'!$A$3:$A$302,0)),""))</f>
        <v/>
      </c>
      <c r="E537" s="4" t="n"/>
      <c r="F537" s="14">
        <f>IF($B537="","",COUNTIFS($B$3:$B537,$B537))</f>
        <v/>
      </c>
    </row>
    <row r="538">
      <c r="A538" s="5" t="n"/>
      <c r="B538" s="4" t="n"/>
      <c r="C538" s="9">
        <f>IF($B538="","",IFERROR(INDEX('الباقات'!$B$3:$B$302,MATCH($B538,'الباقات'!$A$3:$A$302,0)),""))</f>
        <v/>
      </c>
      <c r="D538" s="9">
        <f>IF($B538="","",IFERROR(INDEX('الباقات'!$D$3:$D$302,MATCH($B538,'الباقات'!$A$3:$A$302,0)),""))</f>
        <v/>
      </c>
      <c r="E538" s="4" t="n"/>
      <c r="F538" s="14">
        <f>IF($B538="","",COUNTIFS($B$3:$B538,$B538))</f>
        <v/>
      </c>
    </row>
    <row r="539">
      <c r="A539" s="5" t="n"/>
      <c r="B539" s="4" t="n"/>
      <c r="C539" s="9">
        <f>IF($B539="","",IFERROR(INDEX('الباقات'!$B$3:$B$302,MATCH($B539,'الباقات'!$A$3:$A$302,0)),""))</f>
        <v/>
      </c>
      <c r="D539" s="9">
        <f>IF($B539="","",IFERROR(INDEX('الباقات'!$D$3:$D$302,MATCH($B539,'الباقات'!$A$3:$A$302,0)),""))</f>
        <v/>
      </c>
      <c r="E539" s="4" t="n"/>
      <c r="F539" s="14">
        <f>IF($B539="","",COUNTIFS($B$3:$B539,$B539))</f>
        <v/>
      </c>
    </row>
    <row r="540">
      <c r="A540" s="5" t="n"/>
      <c r="B540" s="4" t="n"/>
      <c r="C540" s="9">
        <f>IF($B540="","",IFERROR(INDEX('الباقات'!$B$3:$B$302,MATCH($B540,'الباقات'!$A$3:$A$302,0)),""))</f>
        <v/>
      </c>
      <c r="D540" s="9">
        <f>IF($B540="","",IFERROR(INDEX('الباقات'!$D$3:$D$302,MATCH($B540,'الباقات'!$A$3:$A$302,0)),""))</f>
        <v/>
      </c>
      <c r="E540" s="4" t="n"/>
      <c r="F540" s="14">
        <f>IF($B540="","",COUNTIFS($B$3:$B540,$B540))</f>
        <v/>
      </c>
    </row>
    <row r="541">
      <c r="A541" s="5" t="n"/>
      <c r="B541" s="4" t="n"/>
      <c r="C541" s="9">
        <f>IF($B541="","",IFERROR(INDEX('الباقات'!$B$3:$B$302,MATCH($B541,'الباقات'!$A$3:$A$302,0)),""))</f>
        <v/>
      </c>
      <c r="D541" s="9">
        <f>IF($B541="","",IFERROR(INDEX('الباقات'!$D$3:$D$302,MATCH($B541,'الباقات'!$A$3:$A$302,0)),""))</f>
        <v/>
      </c>
      <c r="E541" s="4" t="n"/>
      <c r="F541" s="14">
        <f>IF($B541="","",COUNTIFS($B$3:$B541,$B541))</f>
        <v/>
      </c>
    </row>
    <row r="542">
      <c r="A542" s="5" t="n"/>
      <c r="B542" s="4" t="n"/>
      <c r="C542" s="9">
        <f>IF($B542="","",IFERROR(INDEX('الباقات'!$B$3:$B$302,MATCH($B542,'الباقات'!$A$3:$A$302,0)),""))</f>
        <v/>
      </c>
      <c r="D542" s="9">
        <f>IF($B542="","",IFERROR(INDEX('الباقات'!$D$3:$D$302,MATCH($B542,'الباقات'!$A$3:$A$302,0)),""))</f>
        <v/>
      </c>
      <c r="E542" s="4" t="n"/>
      <c r="F542" s="14">
        <f>IF($B542="","",COUNTIFS($B$3:$B542,$B542))</f>
        <v/>
      </c>
    </row>
    <row r="543">
      <c r="A543" s="5" t="n"/>
      <c r="B543" s="4" t="n"/>
      <c r="C543" s="9">
        <f>IF($B543="","",IFERROR(INDEX('الباقات'!$B$3:$B$302,MATCH($B543,'الباقات'!$A$3:$A$302,0)),""))</f>
        <v/>
      </c>
      <c r="D543" s="9">
        <f>IF($B543="","",IFERROR(INDEX('الباقات'!$D$3:$D$302,MATCH($B543,'الباقات'!$A$3:$A$302,0)),""))</f>
        <v/>
      </c>
      <c r="E543" s="4" t="n"/>
      <c r="F543" s="14">
        <f>IF($B543="","",COUNTIFS($B$3:$B543,$B543))</f>
        <v/>
      </c>
    </row>
    <row r="544">
      <c r="A544" s="5" t="n"/>
      <c r="B544" s="4" t="n"/>
      <c r="C544" s="9">
        <f>IF($B544="","",IFERROR(INDEX('الباقات'!$B$3:$B$302,MATCH($B544,'الباقات'!$A$3:$A$302,0)),""))</f>
        <v/>
      </c>
      <c r="D544" s="9">
        <f>IF($B544="","",IFERROR(INDEX('الباقات'!$D$3:$D$302,MATCH($B544,'الباقات'!$A$3:$A$302,0)),""))</f>
        <v/>
      </c>
      <c r="E544" s="4" t="n"/>
      <c r="F544" s="14">
        <f>IF($B544="","",COUNTIFS($B$3:$B544,$B544))</f>
        <v/>
      </c>
    </row>
    <row r="545">
      <c r="A545" s="5" t="n"/>
      <c r="B545" s="4" t="n"/>
      <c r="C545" s="9">
        <f>IF($B545="","",IFERROR(INDEX('الباقات'!$B$3:$B$302,MATCH($B545,'الباقات'!$A$3:$A$302,0)),""))</f>
        <v/>
      </c>
      <c r="D545" s="9">
        <f>IF($B545="","",IFERROR(INDEX('الباقات'!$D$3:$D$302,MATCH($B545,'الباقات'!$A$3:$A$302,0)),""))</f>
        <v/>
      </c>
      <c r="E545" s="4" t="n"/>
      <c r="F545" s="14">
        <f>IF($B545="","",COUNTIFS($B$3:$B545,$B545))</f>
        <v/>
      </c>
    </row>
    <row r="546">
      <c r="A546" s="5" t="n"/>
      <c r="B546" s="4" t="n"/>
      <c r="C546" s="9">
        <f>IF($B546="","",IFERROR(INDEX('الباقات'!$B$3:$B$302,MATCH($B546,'الباقات'!$A$3:$A$302,0)),""))</f>
        <v/>
      </c>
      <c r="D546" s="9">
        <f>IF($B546="","",IFERROR(INDEX('الباقات'!$D$3:$D$302,MATCH($B546,'الباقات'!$A$3:$A$302,0)),""))</f>
        <v/>
      </c>
      <c r="E546" s="4" t="n"/>
      <c r="F546" s="14">
        <f>IF($B546="","",COUNTIFS($B$3:$B546,$B546))</f>
        <v/>
      </c>
    </row>
    <row r="547">
      <c r="A547" s="5" t="n"/>
      <c r="B547" s="4" t="n"/>
      <c r="C547" s="9">
        <f>IF($B547="","",IFERROR(INDEX('الباقات'!$B$3:$B$302,MATCH($B547,'الباقات'!$A$3:$A$302,0)),""))</f>
        <v/>
      </c>
      <c r="D547" s="9">
        <f>IF($B547="","",IFERROR(INDEX('الباقات'!$D$3:$D$302,MATCH($B547,'الباقات'!$A$3:$A$302,0)),""))</f>
        <v/>
      </c>
      <c r="E547" s="4" t="n"/>
      <c r="F547" s="14">
        <f>IF($B547="","",COUNTIFS($B$3:$B547,$B547))</f>
        <v/>
      </c>
    </row>
    <row r="548">
      <c r="A548" s="5" t="n"/>
      <c r="B548" s="4" t="n"/>
      <c r="C548" s="9">
        <f>IF($B548="","",IFERROR(INDEX('الباقات'!$B$3:$B$302,MATCH($B548,'الباقات'!$A$3:$A$302,0)),""))</f>
        <v/>
      </c>
      <c r="D548" s="9">
        <f>IF($B548="","",IFERROR(INDEX('الباقات'!$D$3:$D$302,MATCH($B548,'الباقات'!$A$3:$A$302,0)),""))</f>
        <v/>
      </c>
      <c r="E548" s="4" t="n"/>
      <c r="F548" s="14">
        <f>IF($B548="","",COUNTIFS($B$3:$B548,$B548))</f>
        <v/>
      </c>
    </row>
    <row r="549">
      <c r="A549" s="5" t="n"/>
      <c r="B549" s="4" t="n"/>
      <c r="C549" s="9">
        <f>IF($B549="","",IFERROR(INDEX('الباقات'!$B$3:$B$302,MATCH($B549,'الباقات'!$A$3:$A$302,0)),""))</f>
        <v/>
      </c>
      <c r="D549" s="9">
        <f>IF($B549="","",IFERROR(INDEX('الباقات'!$D$3:$D$302,MATCH($B549,'الباقات'!$A$3:$A$302,0)),""))</f>
        <v/>
      </c>
      <c r="E549" s="4" t="n"/>
      <c r="F549" s="14">
        <f>IF($B549="","",COUNTIFS($B$3:$B549,$B549))</f>
        <v/>
      </c>
    </row>
    <row r="550">
      <c r="A550" s="5" t="n"/>
      <c r="B550" s="4" t="n"/>
      <c r="C550" s="9">
        <f>IF($B550="","",IFERROR(INDEX('الباقات'!$B$3:$B$302,MATCH($B550,'الباقات'!$A$3:$A$302,0)),""))</f>
        <v/>
      </c>
      <c r="D550" s="9">
        <f>IF($B550="","",IFERROR(INDEX('الباقات'!$D$3:$D$302,MATCH($B550,'الباقات'!$A$3:$A$302,0)),""))</f>
        <v/>
      </c>
      <c r="E550" s="4" t="n"/>
      <c r="F550" s="14">
        <f>IF($B550="","",COUNTIFS($B$3:$B550,$B550))</f>
        <v/>
      </c>
    </row>
    <row r="551">
      <c r="A551" s="5" t="n"/>
      <c r="B551" s="4" t="n"/>
      <c r="C551" s="9">
        <f>IF($B551="","",IFERROR(INDEX('الباقات'!$B$3:$B$302,MATCH($B551,'الباقات'!$A$3:$A$302,0)),""))</f>
        <v/>
      </c>
      <c r="D551" s="9">
        <f>IF($B551="","",IFERROR(INDEX('الباقات'!$D$3:$D$302,MATCH($B551,'الباقات'!$A$3:$A$302,0)),""))</f>
        <v/>
      </c>
      <c r="E551" s="4" t="n"/>
      <c r="F551" s="14">
        <f>IF($B551="","",COUNTIFS($B$3:$B551,$B551))</f>
        <v/>
      </c>
    </row>
    <row r="552">
      <c r="A552" s="5" t="n"/>
      <c r="B552" s="4" t="n"/>
      <c r="C552" s="9">
        <f>IF($B552="","",IFERROR(INDEX('الباقات'!$B$3:$B$302,MATCH($B552,'الباقات'!$A$3:$A$302,0)),""))</f>
        <v/>
      </c>
      <c r="D552" s="9">
        <f>IF($B552="","",IFERROR(INDEX('الباقات'!$D$3:$D$302,MATCH($B552,'الباقات'!$A$3:$A$302,0)),""))</f>
        <v/>
      </c>
      <c r="E552" s="4" t="n"/>
      <c r="F552" s="14">
        <f>IF($B552="","",COUNTIFS($B$3:$B552,$B552))</f>
        <v/>
      </c>
    </row>
    <row r="553">
      <c r="A553" s="5" t="n"/>
      <c r="B553" s="4" t="n"/>
      <c r="C553" s="9">
        <f>IF($B553="","",IFERROR(INDEX('الباقات'!$B$3:$B$302,MATCH($B553,'الباقات'!$A$3:$A$302,0)),""))</f>
        <v/>
      </c>
      <c r="D553" s="9">
        <f>IF($B553="","",IFERROR(INDEX('الباقات'!$D$3:$D$302,MATCH($B553,'الباقات'!$A$3:$A$302,0)),""))</f>
        <v/>
      </c>
      <c r="E553" s="4" t="n"/>
      <c r="F553" s="14">
        <f>IF($B553="","",COUNTIFS($B$3:$B553,$B553))</f>
        <v/>
      </c>
    </row>
    <row r="554">
      <c r="A554" s="5" t="n"/>
      <c r="B554" s="4" t="n"/>
      <c r="C554" s="9">
        <f>IF($B554="","",IFERROR(INDEX('الباقات'!$B$3:$B$302,MATCH($B554,'الباقات'!$A$3:$A$302,0)),""))</f>
        <v/>
      </c>
      <c r="D554" s="9">
        <f>IF($B554="","",IFERROR(INDEX('الباقات'!$D$3:$D$302,MATCH($B554,'الباقات'!$A$3:$A$302,0)),""))</f>
        <v/>
      </c>
      <c r="E554" s="4" t="n"/>
      <c r="F554" s="14">
        <f>IF($B554="","",COUNTIFS($B$3:$B554,$B554))</f>
        <v/>
      </c>
    </row>
    <row r="555">
      <c r="A555" s="5" t="n"/>
      <c r="B555" s="4" t="n"/>
      <c r="C555" s="9">
        <f>IF($B555="","",IFERROR(INDEX('الباقات'!$B$3:$B$302,MATCH($B555,'الباقات'!$A$3:$A$302,0)),""))</f>
        <v/>
      </c>
      <c r="D555" s="9">
        <f>IF($B555="","",IFERROR(INDEX('الباقات'!$D$3:$D$302,MATCH($B555,'الباقات'!$A$3:$A$302,0)),""))</f>
        <v/>
      </c>
      <c r="E555" s="4" t="n"/>
      <c r="F555" s="14">
        <f>IF($B555="","",COUNTIFS($B$3:$B555,$B555))</f>
        <v/>
      </c>
    </row>
    <row r="556">
      <c r="A556" s="5" t="n"/>
      <c r="B556" s="4" t="n"/>
      <c r="C556" s="9">
        <f>IF($B556="","",IFERROR(INDEX('الباقات'!$B$3:$B$302,MATCH($B556,'الباقات'!$A$3:$A$302,0)),""))</f>
        <v/>
      </c>
      <c r="D556" s="9">
        <f>IF($B556="","",IFERROR(INDEX('الباقات'!$D$3:$D$302,MATCH($B556,'الباقات'!$A$3:$A$302,0)),""))</f>
        <v/>
      </c>
      <c r="E556" s="4" t="n"/>
      <c r="F556" s="14">
        <f>IF($B556="","",COUNTIFS($B$3:$B556,$B556))</f>
        <v/>
      </c>
    </row>
    <row r="557">
      <c r="A557" s="5" t="n"/>
      <c r="B557" s="4" t="n"/>
      <c r="C557" s="9">
        <f>IF($B557="","",IFERROR(INDEX('الباقات'!$B$3:$B$302,MATCH($B557,'الباقات'!$A$3:$A$302,0)),""))</f>
        <v/>
      </c>
      <c r="D557" s="9">
        <f>IF($B557="","",IFERROR(INDEX('الباقات'!$D$3:$D$302,MATCH($B557,'الباقات'!$A$3:$A$302,0)),""))</f>
        <v/>
      </c>
      <c r="E557" s="4" t="n"/>
      <c r="F557" s="14">
        <f>IF($B557="","",COUNTIFS($B$3:$B557,$B557))</f>
        <v/>
      </c>
    </row>
    <row r="558">
      <c r="A558" s="5" t="n"/>
      <c r="B558" s="4" t="n"/>
      <c r="C558" s="9">
        <f>IF($B558="","",IFERROR(INDEX('الباقات'!$B$3:$B$302,MATCH($B558,'الباقات'!$A$3:$A$302,0)),""))</f>
        <v/>
      </c>
      <c r="D558" s="9">
        <f>IF($B558="","",IFERROR(INDEX('الباقات'!$D$3:$D$302,MATCH($B558,'الباقات'!$A$3:$A$302,0)),""))</f>
        <v/>
      </c>
      <c r="E558" s="4" t="n"/>
      <c r="F558" s="14">
        <f>IF($B558="","",COUNTIFS($B$3:$B558,$B558))</f>
        <v/>
      </c>
    </row>
    <row r="559">
      <c r="A559" s="5" t="n"/>
      <c r="B559" s="4" t="n"/>
      <c r="C559" s="9">
        <f>IF($B559="","",IFERROR(INDEX('الباقات'!$B$3:$B$302,MATCH($B559,'الباقات'!$A$3:$A$302,0)),""))</f>
        <v/>
      </c>
      <c r="D559" s="9">
        <f>IF($B559="","",IFERROR(INDEX('الباقات'!$D$3:$D$302,MATCH($B559,'الباقات'!$A$3:$A$302,0)),""))</f>
        <v/>
      </c>
      <c r="E559" s="4" t="n"/>
      <c r="F559" s="14">
        <f>IF($B559="","",COUNTIFS($B$3:$B559,$B559))</f>
        <v/>
      </c>
    </row>
    <row r="560">
      <c r="A560" s="5" t="n"/>
      <c r="B560" s="4" t="n"/>
      <c r="C560" s="9">
        <f>IF($B560="","",IFERROR(INDEX('الباقات'!$B$3:$B$302,MATCH($B560,'الباقات'!$A$3:$A$302,0)),""))</f>
        <v/>
      </c>
      <c r="D560" s="9">
        <f>IF($B560="","",IFERROR(INDEX('الباقات'!$D$3:$D$302,MATCH($B560,'الباقات'!$A$3:$A$302,0)),""))</f>
        <v/>
      </c>
      <c r="E560" s="4" t="n"/>
      <c r="F560" s="14">
        <f>IF($B560="","",COUNTIFS($B$3:$B560,$B560))</f>
        <v/>
      </c>
    </row>
    <row r="561">
      <c r="A561" s="5" t="n"/>
      <c r="B561" s="4" t="n"/>
      <c r="C561" s="9">
        <f>IF($B561="","",IFERROR(INDEX('الباقات'!$B$3:$B$302,MATCH($B561,'الباقات'!$A$3:$A$302,0)),""))</f>
        <v/>
      </c>
      <c r="D561" s="9">
        <f>IF($B561="","",IFERROR(INDEX('الباقات'!$D$3:$D$302,MATCH($B561,'الباقات'!$A$3:$A$302,0)),""))</f>
        <v/>
      </c>
      <c r="E561" s="4" t="n"/>
      <c r="F561" s="14">
        <f>IF($B561="","",COUNTIFS($B$3:$B561,$B561))</f>
        <v/>
      </c>
    </row>
    <row r="562">
      <c r="A562" s="5" t="n"/>
      <c r="B562" s="4" t="n"/>
      <c r="C562" s="9">
        <f>IF($B562="","",IFERROR(INDEX('الباقات'!$B$3:$B$302,MATCH($B562,'الباقات'!$A$3:$A$302,0)),""))</f>
        <v/>
      </c>
      <c r="D562" s="9">
        <f>IF($B562="","",IFERROR(INDEX('الباقات'!$D$3:$D$302,MATCH($B562,'الباقات'!$A$3:$A$302,0)),""))</f>
        <v/>
      </c>
      <c r="E562" s="4" t="n"/>
      <c r="F562" s="14">
        <f>IF($B562="","",COUNTIFS($B$3:$B562,$B562))</f>
        <v/>
      </c>
    </row>
    <row r="563">
      <c r="A563" s="5" t="n"/>
      <c r="B563" s="4" t="n"/>
      <c r="C563" s="9">
        <f>IF($B563="","",IFERROR(INDEX('الباقات'!$B$3:$B$302,MATCH($B563,'الباقات'!$A$3:$A$302,0)),""))</f>
        <v/>
      </c>
      <c r="D563" s="9">
        <f>IF($B563="","",IFERROR(INDEX('الباقات'!$D$3:$D$302,MATCH($B563,'الباقات'!$A$3:$A$302,0)),""))</f>
        <v/>
      </c>
      <c r="E563" s="4" t="n"/>
      <c r="F563" s="14">
        <f>IF($B563="","",COUNTIFS($B$3:$B563,$B563))</f>
        <v/>
      </c>
    </row>
    <row r="564">
      <c r="A564" s="5" t="n"/>
      <c r="B564" s="4" t="n"/>
      <c r="C564" s="9">
        <f>IF($B564="","",IFERROR(INDEX('الباقات'!$B$3:$B$302,MATCH($B564,'الباقات'!$A$3:$A$302,0)),""))</f>
        <v/>
      </c>
      <c r="D564" s="9">
        <f>IF($B564="","",IFERROR(INDEX('الباقات'!$D$3:$D$302,MATCH($B564,'الباقات'!$A$3:$A$302,0)),""))</f>
        <v/>
      </c>
      <c r="E564" s="4" t="n"/>
      <c r="F564" s="14">
        <f>IF($B564="","",COUNTIFS($B$3:$B564,$B564))</f>
        <v/>
      </c>
    </row>
    <row r="565">
      <c r="A565" s="5" t="n"/>
      <c r="B565" s="4" t="n"/>
      <c r="C565" s="9">
        <f>IF($B565="","",IFERROR(INDEX('الباقات'!$B$3:$B$302,MATCH($B565,'الباقات'!$A$3:$A$302,0)),""))</f>
        <v/>
      </c>
      <c r="D565" s="9">
        <f>IF($B565="","",IFERROR(INDEX('الباقات'!$D$3:$D$302,MATCH($B565,'الباقات'!$A$3:$A$302,0)),""))</f>
        <v/>
      </c>
      <c r="E565" s="4" t="n"/>
      <c r="F565" s="14">
        <f>IF($B565="","",COUNTIFS($B$3:$B565,$B565))</f>
        <v/>
      </c>
    </row>
    <row r="566">
      <c r="A566" s="5" t="n"/>
      <c r="B566" s="4" t="n"/>
      <c r="C566" s="9">
        <f>IF($B566="","",IFERROR(INDEX('الباقات'!$B$3:$B$302,MATCH($B566,'الباقات'!$A$3:$A$302,0)),""))</f>
        <v/>
      </c>
      <c r="D566" s="9">
        <f>IF($B566="","",IFERROR(INDEX('الباقات'!$D$3:$D$302,MATCH($B566,'الباقات'!$A$3:$A$302,0)),""))</f>
        <v/>
      </c>
      <c r="E566" s="4" t="n"/>
      <c r="F566" s="14">
        <f>IF($B566="","",COUNTIFS($B$3:$B566,$B566))</f>
        <v/>
      </c>
    </row>
    <row r="567">
      <c r="A567" s="5" t="n"/>
      <c r="B567" s="4" t="n"/>
      <c r="C567" s="9">
        <f>IF($B567="","",IFERROR(INDEX('الباقات'!$B$3:$B$302,MATCH($B567,'الباقات'!$A$3:$A$302,0)),""))</f>
        <v/>
      </c>
      <c r="D567" s="9">
        <f>IF($B567="","",IFERROR(INDEX('الباقات'!$D$3:$D$302,MATCH($B567,'الباقات'!$A$3:$A$302,0)),""))</f>
        <v/>
      </c>
      <c r="E567" s="4" t="n"/>
      <c r="F567" s="14">
        <f>IF($B567="","",COUNTIFS($B$3:$B567,$B567))</f>
        <v/>
      </c>
    </row>
    <row r="568">
      <c r="A568" s="5" t="n"/>
      <c r="B568" s="4" t="n"/>
      <c r="C568" s="9">
        <f>IF($B568="","",IFERROR(INDEX('الباقات'!$B$3:$B$302,MATCH($B568,'الباقات'!$A$3:$A$302,0)),""))</f>
        <v/>
      </c>
      <c r="D568" s="9">
        <f>IF($B568="","",IFERROR(INDEX('الباقات'!$D$3:$D$302,MATCH($B568,'الباقات'!$A$3:$A$302,0)),""))</f>
        <v/>
      </c>
      <c r="E568" s="4" t="n"/>
      <c r="F568" s="14">
        <f>IF($B568="","",COUNTIFS($B$3:$B568,$B568))</f>
        <v/>
      </c>
    </row>
    <row r="569">
      <c r="A569" s="5" t="n"/>
      <c r="B569" s="4" t="n"/>
      <c r="C569" s="9">
        <f>IF($B569="","",IFERROR(INDEX('الباقات'!$B$3:$B$302,MATCH($B569,'الباقات'!$A$3:$A$302,0)),""))</f>
        <v/>
      </c>
      <c r="D569" s="9">
        <f>IF($B569="","",IFERROR(INDEX('الباقات'!$D$3:$D$302,MATCH($B569,'الباقات'!$A$3:$A$302,0)),""))</f>
        <v/>
      </c>
      <c r="E569" s="4" t="n"/>
      <c r="F569" s="14">
        <f>IF($B569="","",COUNTIFS($B$3:$B569,$B569))</f>
        <v/>
      </c>
    </row>
    <row r="570">
      <c r="A570" s="5" t="n"/>
      <c r="B570" s="4" t="n"/>
      <c r="C570" s="9">
        <f>IF($B570="","",IFERROR(INDEX('الباقات'!$B$3:$B$302,MATCH($B570,'الباقات'!$A$3:$A$302,0)),""))</f>
        <v/>
      </c>
      <c r="D570" s="9">
        <f>IF($B570="","",IFERROR(INDEX('الباقات'!$D$3:$D$302,MATCH($B570,'الباقات'!$A$3:$A$302,0)),""))</f>
        <v/>
      </c>
      <c r="E570" s="4" t="n"/>
      <c r="F570" s="14">
        <f>IF($B570="","",COUNTIFS($B$3:$B570,$B570))</f>
        <v/>
      </c>
    </row>
    <row r="571">
      <c r="A571" s="5" t="n"/>
      <c r="B571" s="4" t="n"/>
      <c r="C571" s="9">
        <f>IF($B571="","",IFERROR(INDEX('الباقات'!$B$3:$B$302,MATCH($B571,'الباقات'!$A$3:$A$302,0)),""))</f>
        <v/>
      </c>
      <c r="D571" s="9">
        <f>IF($B571="","",IFERROR(INDEX('الباقات'!$D$3:$D$302,MATCH($B571,'الباقات'!$A$3:$A$302,0)),""))</f>
        <v/>
      </c>
      <c r="E571" s="4" t="n"/>
      <c r="F571" s="14">
        <f>IF($B571="","",COUNTIFS($B$3:$B571,$B571))</f>
        <v/>
      </c>
    </row>
    <row r="572">
      <c r="A572" s="5" t="n"/>
      <c r="B572" s="4" t="n"/>
      <c r="C572" s="9">
        <f>IF($B572="","",IFERROR(INDEX('الباقات'!$B$3:$B$302,MATCH($B572,'الباقات'!$A$3:$A$302,0)),""))</f>
        <v/>
      </c>
      <c r="D572" s="9">
        <f>IF($B572="","",IFERROR(INDEX('الباقات'!$D$3:$D$302,MATCH($B572,'الباقات'!$A$3:$A$302,0)),""))</f>
        <v/>
      </c>
      <c r="E572" s="4" t="n"/>
      <c r="F572" s="14">
        <f>IF($B572="","",COUNTIFS($B$3:$B572,$B572))</f>
        <v/>
      </c>
    </row>
    <row r="573">
      <c r="A573" s="5" t="n"/>
      <c r="B573" s="4" t="n"/>
      <c r="C573" s="9">
        <f>IF($B573="","",IFERROR(INDEX('الباقات'!$B$3:$B$302,MATCH($B573,'الباقات'!$A$3:$A$302,0)),""))</f>
        <v/>
      </c>
      <c r="D573" s="9">
        <f>IF($B573="","",IFERROR(INDEX('الباقات'!$D$3:$D$302,MATCH($B573,'الباقات'!$A$3:$A$302,0)),""))</f>
        <v/>
      </c>
      <c r="E573" s="4" t="n"/>
      <c r="F573" s="14">
        <f>IF($B573="","",COUNTIFS($B$3:$B573,$B573))</f>
        <v/>
      </c>
    </row>
    <row r="574">
      <c r="A574" s="5" t="n"/>
      <c r="B574" s="4" t="n"/>
      <c r="C574" s="9">
        <f>IF($B574="","",IFERROR(INDEX('الباقات'!$B$3:$B$302,MATCH($B574,'الباقات'!$A$3:$A$302,0)),""))</f>
        <v/>
      </c>
      <c r="D574" s="9">
        <f>IF($B574="","",IFERROR(INDEX('الباقات'!$D$3:$D$302,MATCH($B574,'الباقات'!$A$3:$A$302,0)),""))</f>
        <v/>
      </c>
      <c r="E574" s="4" t="n"/>
      <c r="F574" s="14">
        <f>IF($B574="","",COUNTIFS($B$3:$B574,$B574))</f>
        <v/>
      </c>
    </row>
    <row r="575">
      <c r="A575" s="5" t="n"/>
      <c r="B575" s="4" t="n"/>
      <c r="C575" s="9">
        <f>IF($B575="","",IFERROR(INDEX('الباقات'!$B$3:$B$302,MATCH($B575,'الباقات'!$A$3:$A$302,0)),""))</f>
        <v/>
      </c>
      <c r="D575" s="9">
        <f>IF($B575="","",IFERROR(INDEX('الباقات'!$D$3:$D$302,MATCH($B575,'الباقات'!$A$3:$A$302,0)),""))</f>
        <v/>
      </c>
      <c r="E575" s="4" t="n"/>
      <c r="F575" s="14">
        <f>IF($B575="","",COUNTIFS($B$3:$B575,$B575))</f>
        <v/>
      </c>
    </row>
    <row r="576">
      <c r="A576" s="5" t="n"/>
      <c r="B576" s="4" t="n"/>
      <c r="C576" s="9">
        <f>IF($B576="","",IFERROR(INDEX('الباقات'!$B$3:$B$302,MATCH($B576,'الباقات'!$A$3:$A$302,0)),""))</f>
        <v/>
      </c>
      <c r="D576" s="9">
        <f>IF($B576="","",IFERROR(INDEX('الباقات'!$D$3:$D$302,MATCH($B576,'الباقات'!$A$3:$A$302,0)),""))</f>
        <v/>
      </c>
      <c r="E576" s="4" t="n"/>
      <c r="F576" s="14">
        <f>IF($B576="","",COUNTIFS($B$3:$B576,$B576))</f>
        <v/>
      </c>
    </row>
    <row r="577">
      <c r="A577" s="5" t="n"/>
      <c r="B577" s="4" t="n"/>
      <c r="C577" s="9">
        <f>IF($B577="","",IFERROR(INDEX('الباقات'!$B$3:$B$302,MATCH($B577,'الباقات'!$A$3:$A$302,0)),""))</f>
        <v/>
      </c>
      <c r="D577" s="9">
        <f>IF($B577="","",IFERROR(INDEX('الباقات'!$D$3:$D$302,MATCH($B577,'الباقات'!$A$3:$A$302,0)),""))</f>
        <v/>
      </c>
      <c r="E577" s="4" t="n"/>
      <c r="F577" s="14">
        <f>IF($B577="","",COUNTIFS($B$3:$B577,$B577))</f>
        <v/>
      </c>
    </row>
    <row r="578">
      <c r="A578" s="5" t="n"/>
      <c r="B578" s="4" t="n"/>
      <c r="C578" s="9">
        <f>IF($B578="","",IFERROR(INDEX('الباقات'!$B$3:$B$302,MATCH($B578,'الباقات'!$A$3:$A$302,0)),""))</f>
        <v/>
      </c>
      <c r="D578" s="9">
        <f>IF($B578="","",IFERROR(INDEX('الباقات'!$D$3:$D$302,MATCH($B578,'الباقات'!$A$3:$A$302,0)),""))</f>
        <v/>
      </c>
      <c r="E578" s="4" t="n"/>
      <c r="F578" s="14">
        <f>IF($B578="","",COUNTIFS($B$3:$B578,$B578))</f>
        <v/>
      </c>
    </row>
    <row r="579">
      <c r="A579" s="5" t="n"/>
      <c r="B579" s="4" t="n"/>
      <c r="C579" s="9">
        <f>IF($B579="","",IFERROR(INDEX('الباقات'!$B$3:$B$302,MATCH($B579,'الباقات'!$A$3:$A$302,0)),""))</f>
        <v/>
      </c>
      <c r="D579" s="9">
        <f>IF($B579="","",IFERROR(INDEX('الباقات'!$D$3:$D$302,MATCH($B579,'الباقات'!$A$3:$A$302,0)),""))</f>
        <v/>
      </c>
      <c r="E579" s="4" t="n"/>
      <c r="F579" s="14">
        <f>IF($B579="","",COUNTIFS($B$3:$B579,$B579))</f>
        <v/>
      </c>
    </row>
    <row r="580">
      <c r="A580" s="5" t="n"/>
      <c r="B580" s="4" t="n"/>
      <c r="C580" s="9">
        <f>IF($B580="","",IFERROR(INDEX('الباقات'!$B$3:$B$302,MATCH($B580,'الباقات'!$A$3:$A$302,0)),""))</f>
        <v/>
      </c>
      <c r="D580" s="9">
        <f>IF($B580="","",IFERROR(INDEX('الباقات'!$D$3:$D$302,MATCH($B580,'الباقات'!$A$3:$A$302,0)),""))</f>
        <v/>
      </c>
      <c r="E580" s="4" t="n"/>
      <c r="F580" s="14">
        <f>IF($B580="","",COUNTIFS($B$3:$B580,$B580))</f>
        <v/>
      </c>
    </row>
    <row r="581">
      <c r="A581" s="5" t="n"/>
      <c r="B581" s="4" t="n"/>
      <c r="C581" s="9">
        <f>IF($B581="","",IFERROR(INDEX('الباقات'!$B$3:$B$302,MATCH($B581,'الباقات'!$A$3:$A$302,0)),""))</f>
        <v/>
      </c>
      <c r="D581" s="9">
        <f>IF($B581="","",IFERROR(INDEX('الباقات'!$D$3:$D$302,MATCH($B581,'الباقات'!$A$3:$A$302,0)),""))</f>
        <v/>
      </c>
      <c r="E581" s="4" t="n"/>
      <c r="F581" s="14">
        <f>IF($B581="","",COUNTIFS($B$3:$B581,$B581))</f>
        <v/>
      </c>
    </row>
    <row r="582">
      <c r="A582" s="5" t="n"/>
      <c r="B582" s="4" t="n"/>
      <c r="C582" s="9">
        <f>IF($B582="","",IFERROR(INDEX('الباقات'!$B$3:$B$302,MATCH($B582,'الباقات'!$A$3:$A$302,0)),""))</f>
        <v/>
      </c>
      <c r="D582" s="9">
        <f>IF($B582="","",IFERROR(INDEX('الباقات'!$D$3:$D$302,MATCH($B582,'الباقات'!$A$3:$A$302,0)),""))</f>
        <v/>
      </c>
      <c r="E582" s="4" t="n"/>
      <c r="F582" s="14">
        <f>IF($B582="","",COUNTIFS($B$3:$B582,$B582))</f>
        <v/>
      </c>
    </row>
    <row r="583">
      <c r="A583" s="5" t="n"/>
      <c r="B583" s="4" t="n"/>
      <c r="C583" s="9">
        <f>IF($B583="","",IFERROR(INDEX('الباقات'!$B$3:$B$302,MATCH($B583,'الباقات'!$A$3:$A$302,0)),""))</f>
        <v/>
      </c>
      <c r="D583" s="9">
        <f>IF($B583="","",IFERROR(INDEX('الباقات'!$D$3:$D$302,MATCH($B583,'الباقات'!$A$3:$A$302,0)),""))</f>
        <v/>
      </c>
      <c r="E583" s="4" t="n"/>
      <c r="F583" s="14">
        <f>IF($B583="","",COUNTIFS($B$3:$B583,$B583))</f>
        <v/>
      </c>
    </row>
    <row r="584">
      <c r="A584" s="5" t="n"/>
      <c r="B584" s="4" t="n"/>
      <c r="C584" s="9">
        <f>IF($B584="","",IFERROR(INDEX('الباقات'!$B$3:$B$302,MATCH($B584,'الباقات'!$A$3:$A$302,0)),""))</f>
        <v/>
      </c>
      <c r="D584" s="9">
        <f>IF($B584="","",IFERROR(INDEX('الباقات'!$D$3:$D$302,MATCH($B584,'الباقات'!$A$3:$A$302,0)),""))</f>
        <v/>
      </c>
      <c r="E584" s="4" t="n"/>
      <c r="F584" s="14">
        <f>IF($B584="","",COUNTIFS($B$3:$B584,$B584))</f>
        <v/>
      </c>
    </row>
    <row r="585">
      <c r="A585" s="5" t="n"/>
      <c r="B585" s="4" t="n"/>
      <c r="C585" s="9">
        <f>IF($B585="","",IFERROR(INDEX('الباقات'!$B$3:$B$302,MATCH($B585,'الباقات'!$A$3:$A$302,0)),""))</f>
        <v/>
      </c>
      <c r="D585" s="9">
        <f>IF($B585="","",IFERROR(INDEX('الباقات'!$D$3:$D$302,MATCH($B585,'الباقات'!$A$3:$A$302,0)),""))</f>
        <v/>
      </c>
      <c r="E585" s="4" t="n"/>
      <c r="F585" s="14">
        <f>IF($B585="","",COUNTIFS($B$3:$B585,$B585))</f>
        <v/>
      </c>
    </row>
    <row r="586">
      <c r="A586" s="5" t="n"/>
      <c r="B586" s="4" t="n"/>
      <c r="C586" s="9">
        <f>IF($B586="","",IFERROR(INDEX('الباقات'!$B$3:$B$302,MATCH($B586,'الباقات'!$A$3:$A$302,0)),""))</f>
        <v/>
      </c>
      <c r="D586" s="9">
        <f>IF($B586="","",IFERROR(INDEX('الباقات'!$D$3:$D$302,MATCH($B586,'الباقات'!$A$3:$A$302,0)),""))</f>
        <v/>
      </c>
      <c r="E586" s="4" t="n"/>
      <c r="F586" s="14">
        <f>IF($B586="","",COUNTIFS($B$3:$B586,$B586))</f>
        <v/>
      </c>
    </row>
    <row r="587">
      <c r="A587" s="5" t="n"/>
      <c r="B587" s="4" t="n"/>
      <c r="C587" s="9">
        <f>IF($B587="","",IFERROR(INDEX('الباقات'!$B$3:$B$302,MATCH($B587,'الباقات'!$A$3:$A$302,0)),""))</f>
        <v/>
      </c>
      <c r="D587" s="9">
        <f>IF($B587="","",IFERROR(INDEX('الباقات'!$D$3:$D$302,MATCH($B587,'الباقات'!$A$3:$A$302,0)),""))</f>
        <v/>
      </c>
      <c r="E587" s="4" t="n"/>
      <c r="F587" s="14">
        <f>IF($B587="","",COUNTIFS($B$3:$B587,$B587))</f>
        <v/>
      </c>
    </row>
    <row r="588">
      <c r="A588" s="5" t="n"/>
      <c r="B588" s="4" t="n"/>
      <c r="C588" s="9">
        <f>IF($B588="","",IFERROR(INDEX('الباقات'!$B$3:$B$302,MATCH($B588,'الباقات'!$A$3:$A$302,0)),""))</f>
        <v/>
      </c>
      <c r="D588" s="9">
        <f>IF($B588="","",IFERROR(INDEX('الباقات'!$D$3:$D$302,MATCH($B588,'الباقات'!$A$3:$A$302,0)),""))</f>
        <v/>
      </c>
      <c r="E588" s="4" t="n"/>
      <c r="F588" s="14">
        <f>IF($B588="","",COUNTIFS($B$3:$B588,$B588))</f>
        <v/>
      </c>
    </row>
    <row r="589">
      <c r="A589" s="5" t="n"/>
      <c r="B589" s="4" t="n"/>
      <c r="C589" s="9">
        <f>IF($B589="","",IFERROR(INDEX('الباقات'!$B$3:$B$302,MATCH($B589,'الباقات'!$A$3:$A$302,0)),""))</f>
        <v/>
      </c>
      <c r="D589" s="9">
        <f>IF($B589="","",IFERROR(INDEX('الباقات'!$D$3:$D$302,MATCH($B589,'الباقات'!$A$3:$A$302,0)),""))</f>
        <v/>
      </c>
      <c r="E589" s="4" t="n"/>
      <c r="F589" s="14">
        <f>IF($B589="","",COUNTIFS($B$3:$B589,$B589))</f>
        <v/>
      </c>
    </row>
    <row r="590">
      <c r="A590" s="5" t="n"/>
      <c r="B590" s="4" t="n"/>
      <c r="C590" s="9">
        <f>IF($B590="","",IFERROR(INDEX('الباقات'!$B$3:$B$302,MATCH($B590,'الباقات'!$A$3:$A$302,0)),""))</f>
        <v/>
      </c>
      <c r="D590" s="9">
        <f>IF($B590="","",IFERROR(INDEX('الباقات'!$D$3:$D$302,MATCH($B590,'الباقات'!$A$3:$A$302,0)),""))</f>
        <v/>
      </c>
      <c r="E590" s="4" t="n"/>
      <c r="F590" s="14">
        <f>IF($B590="","",COUNTIFS($B$3:$B590,$B590))</f>
        <v/>
      </c>
    </row>
    <row r="591">
      <c r="A591" s="5" t="n"/>
      <c r="B591" s="4" t="n"/>
      <c r="C591" s="9">
        <f>IF($B591="","",IFERROR(INDEX('الباقات'!$B$3:$B$302,MATCH($B591,'الباقات'!$A$3:$A$302,0)),""))</f>
        <v/>
      </c>
      <c r="D591" s="9">
        <f>IF($B591="","",IFERROR(INDEX('الباقات'!$D$3:$D$302,MATCH($B591,'الباقات'!$A$3:$A$302,0)),""))</f>
        <v/>
      </c>
      <c r="E591" s="4" t="n"/>
      <c r="F591" s="14">
        <f>IF($B591="","",COUNTIFS($B$3:$B591,$B591))</f>
        <v/>
      </c>
    </row>
    <row r="592">
      <c r="A592" s="5" t="n"/>
      <c r="B592" s="4" t="n"/>
      <c r="C592" s="9">
        <f>IF($B592="","",IFERROR(INDEX('الباقات'!$B$3:$B$302,MATCH($B592,'الباقات'!$A$3:$A$302,0)),""))</f>
        <v/>
      </c>
      <c r="D592" s="9">
        <f>IF($B592="","",IFERROR(INDEX('الباقات'!$D$3:$D$302,MATCH($B592,'الباقات'!$A$3:$A$302,0)),""))</f>
        <v/>
      </c>
      <c r="E592" s="4" t="n"/>
      <c r="F592" s="14">
        <f>IF($B592="","",COUNTIFS($B$3:$B592,$B592))</f>
        <v/>
      </c>
    </row>
    <row r="593">
      <c r="A593" s="5" t="n"/>
      <c r="B593" s="4" t="n"/>
      <c r="C593" s="9">
        <f>IF($B593="","",IFERROR(INDEX('الباقات'!$B$3:$B$302,MATCH($B593,'الباقات'!$A$3:$A$302,0)),""))</f>
        <v/>
      </c>
      <c r="D593" s="9">
        <f>IF($B593="","",IFERROR(INDEX('الباقات'!$D$3:$D$302,MATCH($B593,'الباقات'!$A$3:$A$302,0)),""))</f>
        <v/>
      </c>
      <c r="E593" s="4" t="n"/>
      <c r="F593" s="14">
        <f>IF($B593="","",COUNTIFS($B$3:$B593,$B593))</f>
        <v/>
      </c>
    </row>
    <row r="594">
      <c r="A594" s="5" t="n"/>
      <c r="B594" s="4" t="n"/>
      <c r="C594" s="9">
        <f>IF($B594="","",IFERROR(INDEX('الباقات'!$B$3:$B$302,MATCH($B594,'الباقات'!$A$3:$A$302,0)),""))</f>
        <v/>
      </c>
      <c r="D594" s="9">
        <f>IF($B594="","",IFERROR(INDEX('الباقات'!$D$3:$D$302,MATCH($B594,'الباقات'!$A$3:$A$302,0)),""))</f>
        <v/>
      </c>
      <c r="E594" s="4" t="n"/>
      <c r="F594" s="14">
        <f>IF($B594="","",COUNTIFS($B$3:$B594,$B594))</f>
        <v/>
      </c>
    </row>
    <row r="595">
      <c r="A595" s="5" t="n"/>
      <c r="B595" s="4" t="n"/>
      <c r="C595" s="9">
        <f>IF($B595="","",IFERROR(INDEX('الباقات'!$B$3:$B$302,MATCH($B595,'الباقات'!$A$3:$A$302,0)),""))</f>
        <v/>
      </c>
      <c r="D595" s="9">
        <f>IF($B595="","",IFERROR(INDEX('الباقات'!$D$3:$D$302,MATCH($B595,'الباقات'!$A$3:$A$302,0)),""))</f>
        <v/>
      </c>
      <c r="E595" s="4" t="n"/>
      <c r="F595" s="14">
        <f>IF($B595="","",COUNTIFS($B$3:$B595,$B595))</f>
        <v/>
      </c>
    </row>
    <row r="596">
      <c r="A596" s="5" t="n"/>
      <c r="B596" s="4" t="n"/>
      <c r="C596" s="9">
        <f>IF($B596="","",IFERROR(INDEX('الباقات'!$B$3:$B$302,MATCH($B596,'الباقات'!$A$3:$A$302,0)),""))</f>
        <v/>
      </c>
      <c r="D596" s="9">
        <f>IF($B596="","",IFERROR(INDEX('الباقات'!$D$3:$D$302,MATCH($B596,'الباقات'!$A$3:$A$302,0)),""))</f>
        <v/>
      </c>
      <c r="E596" s="4" t="n"/>
      <c r="F596" s="14">
        <f>IF($B596="","",COUNTIFS($B$3:$B596,$B596))</f>
        <v/>
      </c>
    </row>
    <row r="597">
      <c r="A597" s="5" t="n"/>
      <c r="B597" s="4" t="n"/>
      <c r="C597" s="9">
        <f>IF($B597="","",IFERROR(INDEX('الباقات'!$B$3:$B$302,MATCH($B597,'الباقات'!$A$3:$A$302,0)),""))</f>
        <v/>
      </c>
      <c r="D597" s="9">
        <f>IF($B597="","",IFERROR(INDEX('الباقات'!$D$3:$D$302,MATCH($B597,'الباقات'!$A$3:$A$302,0)),""))</f>
        <v/>
      </c>
      <c r="E597" s="4" t="n"/>
      <c r="F597" s="14">
        <f>IF($B597="","",COUNTIFS($B$3:$B597,$B597))</f>
        <v/>
      </c>
    </row>
    <row r="598">
      <c r="A598" s="5" t="n"/>
      <c r="B598" s="4" t="n"/>
      <c r="C598" s="9">
        <f>IF($B598="","",IFERROR(INDEX('الباقات'!$B$3:$B$302,MATCH($B598,'الباقات'!$A$3:$A$302,0)),""))</f>
        <v/>
      </c>
      <c r="D598" s="9">
        <f>IF($B598="","",IFERROR(INDEX('الباقات'!$D$3:$D$302,MATCH($B598,'الباقات'!$A$3:$A$302,0)),""))</f>
        <v/>
      </c>
      <c r="E598" s="4" t="n"/>
      <c r="F598" s="14">
        <f>IF($B598="","",COUNTIFS($B$3:$B598,$B598))</f>
        <v/>
      </c>
    </row>
    <row r="599">
      <c r="A599" s="5" t="n"/>
      <c r="B599" s="4" t="n"/>
      <c r="C599" s="9">
        <f>IF($B599="","",IFERROR(INDEX('الباقات'!$B$3:$B$302,MATCH($B599,'الباقات'!$A$3:$A$302,0)),""))</f>
        <v/>
      </c>
      <c r="D599" s="9">
        <f>IF($B599="","",IFERROR(INDEX('الباقات'!$D$3:$D$302,MATCH($B599,'الباقات'!$A$3:$A$302,0)),""))</f>
        <v/>
      </c>
      <c r="E599" s="4" t="n"/>
      <c r="F599" s="14">
        <f>IF($B599="","",COUNTIFS($B$3:$B599,$B599))</f>
        <v/>
      </c>
    </row>
    <row r="600">
      <c r="A600" s="5" t="n"/>
      <c r="B600" s="4" t="n"/>
      <c r="C600" s="9">
        <f>IF($B600="","",IFERROR(INDEX('الباقات'!$B$3:$B$302,MATCH($B600,'الباقات'!$A$3:$A$302,0)),""))</f>
        <v/>
      </c>
      <c r="D600" s="9">
        <f>IF($B600="","",IFERROR(INDEX('الباقات'!$D$3:$D$302,MATCH($B600,'الباقات'!$A$3:$A$302,0)),""))</f>
        <v/>
      </c>
      <c r="E600" s="4" t="n"/>
      <c r="F600" s="14">
        <f>IF($B600="","",COUNTIFS($B$3:$B600,$B600))</f>
        <v/>
      </c>
    </row>
    <row r="601">
      <c r="A601" s="5" t="n"/>
      <c r="B601" s="4" t="n"/>
      <c r="C601" s="9">
        <f>IF($B601="","",IFERROR(INDEX('الباقات'!$B$3:$B$302,MATCH($B601,'الباقات'!$A$3:$A$302,0)),""))</f>
        <v/>
      </c>
      <c r="D601" s="9">
        <f>IF($B601="","",IFERROR(INDEX('الباقات'!$D$3:$D$302,MATCH($B601,'الباقات'!$A$3:$A$302,0)),""))</f>
        <v/>
      </c>
      <c r="E601" s="4" t="n"/>
      <c r="F601" s="14">
        <f>IF($B601="","",COUNTIFS($B$3:$B601,$B601))</f>
        <v/>
      </c>
    </row>
    <row r="602">
      <c r="A602" s="5" t="n"/>
      <c r="B602" s="4" t="n"/>
      <c r="C602" s="9">
        <f>IF($B602="","",IFERROR(INDEX('الباقات'!$B$3:$B$302,MATCH($B602,'الباقات'!$A$3:$A$302,0)),""))</f>
        <v/>
      </c>
      <c r="D602" s="9">
        <f>IF($B602="","",IFERROR(INDEX('الباقات'!$D$3:$D$302,MATCH($B602,'الباقات'!$A$3:$A$302,0)),""))</f>
        <v/>
      </c>
      <c r="E602" s="4" t="n"/>
      <c r="F602" s="14">
        <f>IF($B602="","",COUNTIFS($B$3:$B602,$B602))</f>
        <v/>
      </c>
    </row>
    <row r="603">
      <c r="A603" s="5" t="n"/>
      <c r="B603" s="4" t="n"/>
      <c r="C603" s="9">
        <f>IF($B603="","",IFERROR(INDEX('الباقات'!$B$3:$B$302,MATCH($B603,'الباقات'!$A$3:$A$302,0)),""))</f>
        <v/>
      </c>
      <c r="D603" s="9">
        <f>IF($B603="","",IFERROR(INDEX('الباقات'!$D$3:$D$302,MATCH($B603,'الباقات'!$A$3:$A$302,0)),""))</f>
        <v/>
      </c>
      <c r="E603" s="4" t="n"/>
      <c r="F603" s="14">
        <f>IF($B603="","",COUNTIFS($B$3:$B603,$B603))</f>
        <v/>
      </c>
    </row>
    <row r="604">
      <c r="A604" s="5" t="n"/>
      <c r="B604" s="4" t="n"/>
      <c r="C604" s="9">
        <f>IF($B604="","",IFERROR(INDEX('الباقات'!$B$3:$B$302,MATCH($B604,'الباقات'!$A$3:$A$302,0)),""))</f>
        <v/>
      </c>
      <c r="D604" s="9">
        <f>IF($B604="","",IFERROR(INDEX('الباقات'!$D$3:$D$302,MATCH($B604,'الباقات'!$A$3:$A$302,0)),""))</f>
        <v/>
      </c>
      <c r="E604" s="4" t="n"/>
      <c r="F604" s="14">
        <f>IF($B604="","",COUNTIFS($B$3:$B604,$B604))</f>
        <v/>
      </c>
    </row>
    <row r="605">
      <c r="A605" s="5" t="n"/>
      <c r="B605" s="4" t="n"/>
      <c r="C605" s="9">
        <f>IF($B605="","",IFERROR(INDEX('الباقات'!$B$3:$B$302,MATCH($B605,'الباقات'!$A$3:$A$302,0)),""))</f>
        <v/>
      </c>
      <c r="D605" s="9">
        <f>IF($B605="","",IFERROR(INDEX('الباقات'!$D$3:$D$302,MATCH($B605,'الباقات'!$A$3:$A$302,0)),""))</f>
        <v/>
      </c>
      <c r="E605" s="4" t="n"/>
      <c r="F605" s="14">
        <f>IF($B605="","",COUNTIFS($B$3:$B605,$B605))</f>
        <v/>
      </c>
    </row>
    <row r="606">
      <c r="A606" s="5" t="n"/>
      <c r="B606" s="4" t="n"/>
      <c r="C606" s="9">
        <f>IF($B606="","",IFERROR(INDEX('الباقات'!$B$3:$B$302,MATCH($B606,'الباقات'!$A$3:$A$302,0)),""))</f>
        <v/>
      </c>
      <c r="D606" s="9">
        <f>IF($B606="","",IFERROR(INDEX('الباقات'!$D$3:$D$302,MATCH($B606,'الباقات'!$A$3:$A$302,0)),""))</f>
        <v/>
      </c>
      <c r="E606" s="4" t="n"/>
      <c r="F606" s="14">
        <f>IF($B606="","",COUNTIFS($B$3:$B606,$B606))</f>
        <v/>
      </c>
    </row>
    <row r="607">
      <c r="A607" s="5" t="n"/>
      <c r="B607" s="4" t="n"/>
      <c r="C607" s="9">
        <f>IF($B607="","",IFERROR(INDEX('الباقات'!$B$3:$B$302,MATCH($B607,'الباقات'!$A$3:$A$302,0)),""))</f>
        <v/>
      </c>
      <c r="D607" s="9">
        <f>IF($B607="","",IFERROR(INDEX('الباقات'!$D$3:$D$302,MATCH($B607,'الباقات'!$A$3:$A$302,0)),""))</f>
        <v/>
      </c>
      <c r="E607" s="4" t="n"/>
      <c r="F607" s="14">
        <f>IF($B607="","",COUNTIFS($B$3:$B607,$B607))</f>
        <v/>
      </c>
    </row>
    <row r="608">
      <c r="A608" s="5" t="n"/>
      <c r="B608" s="4" t="n"/>
      <c r="C608" s="9">
        <f>IF($B608="","",IFERROR(INDEX('الباقات'!$B$3:$B$302,MATCH($B608,'الباقات'!$A$3:$A$302,0)),""))</f>
        <v/>
      </c>
      <c r="D608" s="9">
        <f>IF($B608="","",IFERROR(INDEX('الباقات'!$D$3:$D$302,MATCH($B608,'الباقات'!$A$3:$A$302,0)),""))</f>
        <v/>
      </c>
      <c r="E608" s="4" t="n"/>
      <c r="F608" s="14">
        <f>IF($B608="","",COUNTIFS($B$3:$B608,$B608))</f>
        <v/>
      </c>
    </row>
    <row r="609">
      <c r="A609" s="5" t="n"/>
      <c r="B609" s="4" t="n"/>
      <c r="C609" s="9">
        <f>IF($B609="","",IFERROR(INDEX('الباقات'!$B$3:$B$302,MATCH($B609,'الباقات'!$A$3:$A$302,0)),""))</f>
        <v/>
      </c>
      <c r="D609" s="9">
        <f>IF($B609="","",IFERROR(INDEX('الباقات'!$D$3:$D$302,MATCH($B609,'الباقات'!$A$3:$A$302,0)),""))</f>
        <v/>
      </c>
      <c r="E609" s="4" t="n"/>
      <c r="F609" s="14">
        <f>IF($B609="","",COUNTIFS($B$3:$B609,$B609))</f>
        <v/>
      </c>
    </row>
    <row r="610">
      <c r="A610" s="5" t="n"/>
      <c r="B610" s="4" t="n"/>
      <c r="C610" s="9">
        <f>IF($B610="","",IFERROR(INDEX('الباقات'!$B$3:$B$302,MATCH($B610,'الباقات'!$A$3:$A$302,0)),""))</f>
        <v/>
      </c>
      <c r="D610" s="9">
        <f>IF($B610="","",IFERROR(INDEX('الباقات'!$D$3:$D$302,MATCH($B610,'الباقات'!$A$3:$A$302,0)),""))</f>
        <v/>
      </c>
      <c r="E610" s="4" t="n"/>
      <c r="F610" s="14">
        <f>IF($B610="","",COUNTIFS($B$3:$B610,$B610))</f>
        <v/>
      </c>
    </row>
    <row r="611">
      <c r="A611" s="5" t="n"/>
      <c r="B611" s="4" t="n"/>
      <c r="C611" s="9">
        <f>IF($B611="","",IFERROR(INDEX('الباقات'!$B$3:$B$302,MATCH($B611,'الباقات'!$A$3:$A$302,0)),""))</f>
        <v/>
      </c>
      <c r="D611" s="9">
        <f>IF($B611="","",IFERROR(INDEX('الباقات'!$D$3:$D$302,MATCH($B611,'الباقات'!$A$3:$A$302,0)),""))</f>
        <v/>
      </c>
      <c r="E611" s="4" t="n"/>
      <c r="F611" s="14">
        <f>IF($B611="","",COUNTIFS($B$3:$B611,$B611))</f>
        <v/>
      </c>
    </row>
    <row r="612">
      <c r="A612" s="5" t="n"/>
      <c r="B612" s="4" t="n"/>
      <c r="C612" s="9">
        <f>IF($B612="","",IFERROR(INDEX('الباقات'!$B$3:$B$302,MATCH($B612,'الباقات'!$A$3:$A$302,0)),""))</f>
        <v/>
      </c>
      <c r="D612" s="9">
        <f>IF($B612="","",IFERROR(INDEX('الباقات'!$D$3:$D$302,MATCH($B612,'الباقات'!$A$3:$A$302,0)),""))</f>
        <v/>
      </c>
      <c r="E612" s="4" t="n"/>
      <c r="F612" s="14">
        <f>IF($B612="","",COUNTIFS($B$3:$B612,$B612))</f>
        <v/>
      </c>
    </row>
    <row r="613">
      <c r="A613" s="5" t="n"/>
      <c r="B613" s="4" t="n"/>
      <c r="C613" s="9">
        <f>IF($B613="","",IFERROR(INDEX('الباقات'!$B$3:$B$302,MATCH($B613,'الباقات'!$A$3:$A$302,0)),""))</f>
        <v/>
      </c>
      <c r="D613" s="9">
        <f>IF($B613="","",IFERROR(INDEX('الباقات'!$D$3:$D$302,MATCH($B613,'الباقات'!$A$3:$A$302,0)),""))</f>
        <v/>
      </c>
      <c r="E613" s="4" t="n"/>
      <c r="F613" s="14">
        <f>IF($B613="","",COUNTIFS($B$3:$B613,$B613))</f>
        <v/>
      </c>
    </row>
    <row r="614">
      <c r="A614" s="5" t="n"/>
      <c r="B614" s="4" t="n"/>
      <c r="C614" s="9">
        <f>IF($B614="","",IFERROR(INDEX('الباقات'!$B$3:$B$302,MATCH($B614,'الباقات'!$A$3:$A$302,0)),""))</f>
        <v/>
      </c>
      <c r="D614" s="9">
        <f>IF($B614="","",IFERROR(INDEX('الباقات'!$D$3:$D$302,MATCH($B614,'الباقات'!$A$3:$A$302,0)),""))</f>
        <v/>
      </c>
      <c r="E614" s="4" t="n"/>
      <c r="F614" s="14">
        <f>IF($B614="","",COUNTIFS($B$3:$B614,$B614))</f>
        <v/>
      </c>
    </row>
    <row r="615">
      <c r="A615" s="5" t="n"/>
      <c r="B615" s="4" t="n"/>
      <c r="C615" s="9">
        <f>IF($B615="","",IFERROR(INDEX('الباقات'!$B$3:$B$302,MATCH($B615,'الباقات'!$A$3:$A$302,0)),""))</f>
        <v/>
      </c>
      <c r="D615" s="9">
        <f>IF($B615="","",IFERROR(INDEX('الباقات'!$D$3:$D$302,MATCH($B615,'الباقات'!$A$3:$A$302,0)),""))</f>
        <v/>
      </c>
      <c r="E615" s="4" t="n"/>
      <c r="F615" s="14">
        <f>IF($B615="","",COUNTIFS($B$3:$B615,$B615))</f>
        <v/>
      </c>
    </row>
    <row r="616">
      <c r="A616" s="5" t="n"/>
      <c r="B616" s="4" t="n"/>
      <c r="C616" s="9">
        <f>IF($B616="","",IFERROR(INDEX('الباقات'!$B$3:$B$302,MATCH($B616,'الباقات'!$A$3:$A$302,0)),""))</f>
        <v/>
      </c>
      <c r="D616" s="9">
        <f>IF($B616="","",IFERROR(INDEX('الباقات'!$D$3:$D$302,MATCH($B616,'الباقات'!$A$3:$A$302,0)),""))</f>
        <v/>
      </c>
      <c r="E616" s="4" t="n"/>
      <c r="F616" s="14">
        <f>IF($B616="","",COUNTIFS($B$3:$B616,$B616))</f>
        <v/>
      </c>
    </row>
    <row r="617">
      <c r="A617" s="5" t="n"/>
      <c r="B617" s="4" t="n"/>
      <c r="C617" s="9">
        <f>IF($B617="","",IFERROR(INDEX('الباقات'!$B$3:$B$302,MATCH($B617,'الباقات'!$A$3:$A$302,0)),""))</f>
        <v/>
      </c>
      <c r="D617" s="9">
        <f>IF($B617="","",IFERROR(INDEX('الباقات'!$D$3:$D$302,MATCH($B617,'الباقات'!$A$3:$A$302,0)),""))</f>
        <v/>
      </c>
      <c r="E617" s="4" t="n"/>
      <c r="F617" s="14">
        <f>IF($B617="","",COUNTIFS($B$3:$B617,$B617))</f>
        <v/>
      </c>
    </row>
    <row r="618">
      <c r="A618" s="5" t="n"/>
      <c r="B618" s="4" t="n"/>
      <c r="C618" s="9">
        <f>IF($B618="","",IFERROR(INDEX('الباقات'!$B$3:$B$302,MATCH($B618,'الباقات'!$A$3:$A$302,0)),""))</f>
        <v/>
      </c>
      <c r="D618" s="9">
        <f>IF($B618="","",IFERROR(INDEX('الباقات'!$D$3:$D$302,MATCH($B618,'الباقات'!$A$3:$A$302,0)),""))</f>
        <v/>
      </c>
      <c r="E618" s="4" t="n"/>
      <c r="F618" s="14">
        <f>IF($B618="","",COUNTIFS($B$3:$B618,$B618))</f>
        <v/>
      </c>
    </row>
    <row r="619">
      <c r="A619" s="5" t="n"/>
      <c r="B619" s="4" t="n"/>
      <c r="C619" s="9">
        <f>IF($B619="","",IFERROR(INDEX('الباقات'!$B$3:$B$302,MATCH($B619,'الباقات'!$A$3:$A$302,0)),""))</f>
        <v/>
      </c>
      <c r="D619" s="9">
        <f>IF($B619="","",IFERROR(INDEX('الباقات'!$D$3:$D$302,MATCH($B619,'الباقات'!$A$3:$A$302,0)),""))</f>
        <v/>
      </c>
      <c r="E619" s="4" t="n"/>
      <c r="F619" s="14">
        <f>IF($B619="","",COUNTIFS($B$3:$B619,$B619))</f>
        <v/>
      </c>
    </row>
    <row r="620">
      <c r="A620" s="5" t="n"/>
      <c r="B620" s="4" t="n"/>
      <c r="C620" s="9">
        <f>IF($B620="","",IFERROR(INDEX('الباقات'!$B$3:$B$302,MATCH($B620,'الباقات'!$A$3:$A$302,0)),""))</f>
        <v/>
      </c>
      <c r="D620" s="9">
        <f>IF($B620="","",IFERROR(INDEX('الباقات'!$D$3:$D$302,MATCH($B620,'الباقات'!$A$3:$A$302,0)),""))</f>
        <v/>
      </c>
      <c r="E620" s="4" t="n"/>
      <c r="F620" s="14">
        <f>IF($B620="","",COUNTIFS($B$3:$B620,$B620))</f>
        <v/>
      </c>
    </row>
    <row r="621">
      <c r="A621" s="5" t="n"/>
      <c r="B621" s="4" t="n"/>
      <c r="C621" s="9">
        <f>IF($B621="","",IFERROR(INDEX('الباقات'!$B$3:$B$302,MATCH($B621,'الباقات'!$A$3:$A$302,0)),""))</f>
        <v/>
      </c>
      <c r="D621" s="9">
        <f>IF($B621="","",IFERROR(INDEX('الباقات'!$D$3:$D$302,MATCH($B621,'الباقات'!$A$3:$A$302,0)),""))</f>
        <v/>
      </c>
      <c r="E621" s="4" t="n"/>
      <c r="F621" s="14">
        <f>IF($B621="","",COUNTIFS($B$3:$B621,$B621))</f>
        <v/>
      </c>
    </row>
    <row r="622">
      <c r="A622" s="5" t="n"/>
      <c r="B622" s="4" t="n"/>
      <c r="C622" s="9">
        <f>IF($B622="","",IFERROR(INDEX('الباقات'!$B$3:$B$302,MATCH($B622,'الباقات'!$A$3:$A$302,0)),""))</f>
        <v/>
      </c>
      <c r="D622" s="9">
        <f>IF($B622="","",IFERROR(INDEX('الباقات'!$D$3:$D$302,MATCH($B622,'الباقات'!$A$3:$A$302,0)),""))</f>
        <v/>
      </c>
      <c r="E622" s="4" t="n"/>
      <c r="F622" s="14">
        <f>IF($B622="","",COUNTIFS($B$3:$B622,$B622))</f>
        <v/>
      </c>
    </row>
    <row r="623">
      <c r="A623" s="5" t="n"/>
      <c r="B623" s="4" t="n"/>
      <c r="C623" s="9">
        <f>IF($B623="","",IFERROR(INDEX('الباقات'!$B$3:$B$302,MATCH($B623,'الباقات'!$A$3:$A$302,0)),""))</f>
        <v/>
      </c>
      <c r="D623" s="9">
        <f>IF($B623="","",IFERROR(INDEX('الباقات'!$D$3:$D$302,MATCH($B623,'الباقات'!$A$3:$A$302,0)),""))</f>
        <v/>
      </c>
      <c r="E623" s="4" t="n"/>
      <c r="F623" s="14">
        <f>IF($B623="","",COUNTIFS($B$3:$B623,$B623))</f>
        <v/>
      </c>
    </row>
    <row r="624">
      <c r="A624" s="5" t="n"/>
      <c r="B624" s="4" t="n"/>
      <c r="C624" s="9">
        <f>IF($B624="","",IFERROR(INDEX('الباقات'!$B$3:$B$302,MATCH($B624,'الباقات'!$A$3:$A$302,0)),""))</f>
        <v/>
      </c>
      <c r="D624" s="9">
        <f>IF($B624="","",IFERROR(INDEX('الباقات'!$D$3:$D$302,MATCH($B624,'الباقات'!$A$3:$A$302,0)),""))</f>
        <v/>
      </c>
      <c r="E624" s="4" t="n"/>
      <c r="F624" s="14">
        <f>IF($B624="","",COUNTIFS($B$3:$B624,$B624))</f>
        <v/>
      </c>
    </row>
    <row r="625">
      <c r="A625" s="5" t="n"/>
      <c r="B625" s="4" t="n"/>
      <c r="C625" s="9">
        <f>IF($B625="","",IFERROR(INDEX('الباقات'!$B$3:$B$302,MATCH($B625,'الباقات'!$A$3:$A$302,0)),""))</f>
        <v/>
      </c>
      <c r="D625" s="9">
        <f>IF($B625="","",IFERROR(INDEX('الباقات'!$D$3:$D$302,MATCH($B625,'الباقات'!$A$3:$A$302,0)),""))</f>
        <v/>
      </c>
      <c r="E625" s="4" t="n"/>
      <c r="F625" s="14">
        <f>IF($B625="","",COUNTIFS($B$3:$B625,$B625))</f>
        <v/>
      </c>
    </row>
    <row r="626">
      <c r="A626" s="5" t="n"/>
      <c r="B626" s="4" t="n"/>
      <c r="C626" s="9">
        <f>IF($B626="","",IFERROR(INDEX('الباقات'!$B$3:$B$302,MATCH($B626,'الباقات'!$A$3:$A$302,0)),""))</f>
        <v/>
      </c>
      <c r="D626" s="9">
        <f>IF($B626="","",IFERROR(INDEX('الباقات'!$D$3:$D$302,MATCH($B626,'الباقات'!$A$3:$A$302,0)),""))</f>
        <v/>
      </c>
      <c r="E626" s="4" t="n"/>
      <c r="F626" s="14">
        <f>IF($B626="","",COUNTIFS($B$3:$B626,$B626))</f>
        <v/>
      </c>
    </row>
    <row r="627">
      <c r="A627" s="5" t="n"/>
      <c r="B627" s="4" t="n"/>
      <c r="C627" s="9">
        <f>IF($B627="","",IFERROR(INDEX('الباقات'!$B$3:$B$302,MATCH($B627,'الباقات'!$A$3:$A$302,0)),""))</f>
        <v/>
      </c>
      <c r="D627" s="9">
        <f>IF($B627="","",IFERROR(INDEX('الباقات'!$D$3:$D$302,MATCH($B627,'الباقات'!$A$3:$A$302,0)),""))</f>
        <v/>
      </c>
      <c r="E627" s="4" t="n"/>
      <c r="F627" s="14">
        <f>IF($B627="","",COUNTIFS($B$3:$B627,$B627))</f>
        <v/>
      </c>
    </row>
    <row r="628">
      <c r="A628" s="5" t="n"/>
      <c r="B628" s="4" t="n"/>
      <c r="C628" s="9">
        <f>IF($B628="","",IFERROR(INDEX('الباقات'!$B$3:$B$302,MATCH($B628,'الباقات'!$A$3:$A$302,0)),""))</f>
        <v/>
      </c>
      <c r="D628" s="9">
        <f>IF($B628="","",IFERROR(INDEX('الباقات'!$D$3:$D$302,MATCH($B628,'الباقات'!$A$3:$A$302,0)),""))</f>
        <v/>
      </c>
      <c r="E628" s="4" t="n"/>
      <c r="F628" s="14">
        <f>IF($B628="","",COUNTIFS($B$3:$B628,$B628))</f>
        <v/>
      </c>
    </row>
    <row r="629">
      <c r="A629" s="5" t="n"/>
      <c r="B629" s="4" t="n"/>
      <c r="C629" s="9">
        <f>IF($B629="","",IFERROR(INDEX('الباقات'!$B$3:$B$302,MATCH($B629,'الباقات'!$A$3:$A$302,0)),""))</f>
        <v/>
      </c>
      <c r="D629" s="9">
        <f>IF($B629="","",IFERROR(INDEX('الباقات'!$D$3:$D$302,MATCH($B629,'الباقات'!$A$3:$A$302,0)),""))</f>
        <v/>
      </c>
      <c r="E629" s="4" t="n"/>
      <c r="F629" s="14">
        <f>IF($B629="","",COUNTIFS($B$3:$B629,$B629))</f>
        <v/>
      </c>
    </row>
    <row r="630">
      <c r="A630" s="5" t="n"/>
      <c r="B630" s="4" t="n"/>
      <c r="C630" s="9">
        <f>IF($B630="","",IFERROR(INDEX('الباقات'!$B$3:$B$302,MATCH($B630,'الباقات'!$A$3:$A$302,0)),""))</f>
        <v/>
      </c>
      <c r="D630" s="9">
        <f>IF($B630="","",IFERROR(INDEX('الباقات'!$D$3:$D$302,MATCH($B630,'الباقات'!$A$3:$A$302,0)),""))</f>
        <v/>
      </c>
      <c r="E630" s="4" t="n"/>
      <c r="F630" s="14">
        <f>IF($B630="","",COUNTIFS($B$3:$B630,$B630))</f>
        <v/>
      </c>
    </row>
    <row r="631">
      <c r="A631" s="5" t="n"/>
      <c r="B631" s="4" t="n"/>
      <c r="C631" s="9">
        <f>IF($B631="","",IFERROR(INDEX('الباقات'!$B$3:$B$302,MATCH($B631,'الباقات'!$A$3:$A$302,0)),""))</f>
        <v/>
      </c>
      <c r="D631" s="9">
        <f>IF($B631="","",IFERROR(INDEX('الباقات'!$D$3:$D$302,MATCH($B631,'الباقات'!$A$3:$A$302,0)),""))</f>
        <v/>
      </c>
      <c r="E631" s="4" t="n"/>
      <c r="F631" s="14">
        <f>IF($B631="","",COUNTIFS($B$3:$B631,$B631))</f>
        <v/>
      </c>
    </row>
    <row r="632">
      <c r="A632" s="5" t="n"/>
      <c r="B632" s="4" t="n"/>
      <c r="C632" s="9">
        <f>IF($B632="","",IFERROR(INDEX('الباقات'!$B$3:$B$302,MATCH($B632,'الباقات'!$A$3:$A$302,0)),""))</f>
        <v/>
      </c>
      <c r="D632" s="9">
        <f>IF($B632="","",IFERROR(INDEX('الباقات'!$D$3:$D$302,MATCH($B632,'الباقات'!$A$3:$A$302,0)),""))</f>
        <v/>
      </c>
      <c r="E632" s="4" t="n"/>
      <c r="F632" s="14">
        <f>IF($B632="","",COUNTIFS($B$3:$B632,$B632))</f>
        <v/>
      </c>
    </row>
    <row r="633">
      <c r="A633" s="5" t="n"/>
      <c r="B633" s="4" t="n"/>
      <c r="C633" s="9">
        <f>IF($B633="","",IFERROR(INDEX('الباقات'!$B$3:$B$302,MATCH($B633,'الباقات'!$A$3:$A$302,0)),""))</f>
        <v/>
      </c>
      <c r="D633" s="9">
        <f>IF($B633="","",IFERROR(INDEX('الباقات'!$D$3:$D$302,MATCH($B633,'الباقات'!$A$3:$A$302,0)),""))</f>
        <v/>
      </c>
      <c r="E633" s="4" t="n"/>
      <c r="F633" s="14">
        <f>IF($B633="","",COUNTIFS($B$3:$B633,$B633))</f>
        <v/>
      </c>
    </row>
    <row r="634">
      <c r="A634" s="5" t="n"/>
      <c r="B634" s="4" t="n"/>
      <c r="C634" s="9">
        <f>IF($B634="","",IFERROR(INDEX('الباقات'!$B$3:$B$302,MATCH($B634,'الباقات'!$A$3:$A$302,0)),""))</f>
        <v/>
      </c>
      <c r="D634" s="9">
        <f>IF($B634="","",IFERROR(INDEX('الباقات'!$D$3:$D$302,MATCH($B634,'الباقات'!$A$3:$A$302,0)),""))</f>
        <v/>
      </c>
      <c r="E634" s="4" t="n"/>
      <c r="F634" s="14">
        <f>IF($B634="","",COUNTIFS($B$3:$B634,$B634))</f>
        <v/>
      </c>
    </row>
    <row r="635">
      <c r="A635" s="5" t="n"/>
      <c r="B635" s="4" t="n"/>
      <c r="C635" s="9">
        <f>IF($B635="","",IFERROR(INDEX('الباقات'!$B$3:$B$302,MATCH($B635,'الباقات'!$A$3:$A$302,0)),""))</f>
        <v/>
      </c>
      <c r="D635" s="9">
        <f>IF($B635="","",IFERROR(INDEX('الباقات'!$D$3:$D$302,MATCH($B635,'الباقات'!$A$3:$A$302,0)),""))</f>
        <v/>
      </c>
      <c r="E635" s="4" t="n"/>
      <c r="F635" s="14">
        <f>IF($B635="","",COUNTIFS($B$3:$B635,$B635))</f>
        <v/>
      </c>
    </row>
    <row r="636">
      <c r="A636" s="5" t="n"/>
      <c r="B636" s="4" t="n"/>
      <c r="C636" s="9">
        <f>IF($B636="","",IFERROR(INDEX('الباقات'!$B$3:$B$302,MATCH($B636,'الباقات'!$A$3:$A$302,0)),""))</f>
        <v/>
      </c>
      <c r="D636" s="9">
        <f>IF($B636="","",IFERROR(INDEX('الباقات'!$D$3:$D$302,MATCH($B636,'الباقات'!$A$3:$A$302,0)),""))</f>
        <v/>
      </c>
      <c r="E636" s="4" t="n"/>
      <c r="F636" s="14">
        <f>IF($B636="","",COUNTIFS($B$3:$B636,$B636))</f>
        <v/>
      </c>
    </row>
    <row r="637">
      <c r="A637" s="5" t="n"/>
      <c r="B637" s="4" t="n"/>
      <c r="C637" s="9">
        <f>IF($B637="","",IFERROR(INDEX('الباقات'!$B$3:$B$302,MATCH($B637,'الباقات'!$A$3:$A$302,0)),""))</f>
        <v/>
      </c>
      <c r="D637" s="9">
        <f>IF($B637="","",IFERROR(INDEX('الباقات'!$D$3:$D$302,MATCH($B637,'الباقات'!$A$3:$A$302,0)),""))</f>
        <v/>
      </c>
      <c r="E637" s="4" t="n"/>
      <c r="F637" s="14">
        <f>IF($B637="","",COUNTIFS($B$3:$B637,$B637))</f>
        <v/>
      </c>
    </row>
    <row r="638">
      <c r="A638" s="5" t="n"/>
      <c r="B638" s="4" t="n"/>
      <c r="C638" s="9">
        <f>IF($B638="","",IFERROR(INDEX('الباقات'!$B$3:$B$302,MATCH($B638,'الباقات'!$A$3:$A$302,0)),""))</f>
        <v/>
      </c>
      <c r="D638" s="9">
        <f>IF($B638="","",IFERROR(INDEX('الباقات'!$D$3:$D$302,MATCH($B638,'الباقات'!$A$3:$A$302,0)),""))</f>
        <v/>
      </c>
      <c r="E638" s="4" t="n"/>
      <c r="F638" s="14">
        <f>IF($B638="","",COUNTIFS($B$3:$B638,$B638))</f>
        <v/>
      </c>
    </row>
    <row r="639">
      <c r="A639" s="5" t="n"/>
      <c r="B639" s="4" t="n"/>
      <c r="C639" s="9">
        <f>IF($B639="","",IFERROR(INDEX('الباقات'!$B$3:$B$302,MATCH($B639,'الباقات'!$A$3:$A$302,0)),""))</f>
        <v/>
      </c>
      <c r="D639" s="9">
        <f>IF($B639="","",IFERROR(INDEX('الباقات'!$D$3:$D$302,MATCH($B639,'الباقات'!$A$3:$A$302,0)),""))</f>
        <v/>
      </c>
      <c r="E639" s="4" t="n"/>
      <c r="F639" s="14">
        <f>IF($B639="","",COUNTIFS($B$3:$B639,$B639))</f>
        <v/>
      </c>
    </row>
    <row r="640">
      <c r="A640" s="5" t="n"/>
      <c r="B640" s="4" t="n"/>
      <c r="C640" s="9">
        <f>IF($B640="","",IFERROR(INDEX('الباقات'!$B$3:$B$302,MATCH($B640,'الباقات'!$A$3:$A$302,0)),""))</f>
        <v/>
      </c>
      <c r="D640" s="9">
        <f>IF($B640="","",IFERROR(INDEX('الباقات'!$D$3:$D$302,MATCH($B640,'الباقات'!$A$3:$A$302,0)),""))</f>
        <v/>
      </c>
      <c r="E640" s="4" t="n"/>
      <c r="F640" s="14">
        <f>IF($B640="","",COUNTIFS($B$3:$B640,$B640))</f>
        <v/>
      </c>
    </row>
    <row r="641">
      <c r="A641" s="5" t="n"/>
      <c r="B641" s="4" t="n"/>
      <c r="C641" s="9">
        <f>IF($B641="","",IFERROR(INDEX('الباقات'!$B$3:$B$302,MATCH($B641,'الباقات'!$A$3:$A$302,0)),""))</f>
        <v/>
      </c>
      <c r="D641" s="9">
        <f>IF($B641="","",IFERROR(INDEX('الباقات'!$D$3:$D$302,MATCH($B641,'الباقات'!$A$3:$A$302,0)),""))</f>
        <v/>
      </c>
      <c r="E641" s="4" t="n"/>
      <c r="F641" s="14">
        <f>IF($B641="","",COUNTIFS($B$3:$B641,$B641))</f>
        <v/>
      </c>
    </row>
    <row r="642">
      <c r="A642" s="5" t="n"/>
      <c r="B642" s="4" t="n"/>
      <c r="C642" s="9">
        <f>IF($B642="","",IFERROR(INDEX('الباقات'!$B$3:$B$302,MATCH($B642,'الباقات'!$A$3:$A$302,0)),""))</f>
        <v/>
      </c>
      <c r="D642" s="9">
        <f>IF($B642="","",IFERROR(INDEX('الباقات'!$D$3:$D$302,MATCH($B642,'الباقات'!$A$3:$A$302,0)),""))</f>
        <v/>
      </c>
      <c r="E642" s="4" t="n"/>
      <c r="F642" s="14">
        <f>IF($B642="","",COUNTIFS($B$3:$B642,$B642))</f>
        <v/>
      </c>
    </row>
    <row r="643">
      <c r="A643" s="5" t="n"/>
      <c r="B643" s="4" t="n"/>
      <c r="C643" s="9">
        <f>IF($B643="","",IFERROR(INDEX('الباقات'!$B$3:$B$302,MATCH($B643,'الباقات'!$A$3:$A$302,0)),""))</f>
        <v/>
      </c>
      <c r="D643" s="9">
        <f>IF($B643="","",IFERROR(INDEX('الباقات'!$D$3:$D$302,MATCH($B643,'الباقات'!$A$3:$A$302,0)),""))</f>
        <v/>
      </c>
      <c r="E643" s="4" t="n"/>
      <c r="F643" s="14">
        <f>IF($B643="","",COUNTIFS($B$3:$B643,$B643))</f>
        <v/>
      </c>
    </row>
    <row r="644">
      <c r="A644" s="5" t="n"/>
      <c r="B644" s="4" t="n"/>
      <c r="C644" s="9">
        <f>IF($B644="","",IFERROR(INDEX('الباقات'!$B$3:$B$302,MATCH($B644,'الباقات'!$A$3:$A$302,0)),""))</f>
        <v/>
      </c>
      <c r="D644" s="9">
        <f>IF($B644="","",IFERROR(INDEX('الباقات'!$D$3:$D$302,MATCH($B644,'الباقات'!$A$3:$A$302,0)),""))</f>
        <v/>
      </c>
      <c r="E644" s="4" t="n"/>
      <c r="F644" s="14">
        <f>IF($B644="","",COUNTIFS($B$3:$B644,$B644))</f>
        <v/>
      </c>
    </row>
    <row r="645">
      <c r="A645" s="5" t="n"/>
      <c r="B645" s="4" t="n"/>
      <c r="C645" s="9">
        <f>IF($B645="","",IFERROR(INDEX('الباقات'!$B$3:$B$302,MATCH($B645,'الباقات'!$A$3:$A$302,0)),""))</f>
        <v/>
      </c>
      <c r="D645" s="9">
        <f>IF($B645="","",IFERROR(INDEX('الباقات'!$D$3:$D$302,MATCH($B645,'الباقات'!$A$3:$A$302,0)),""))</f>
        <v/>
      </c>
      <c r="E645" s="4" t="n"/>
      <c r="F645" s="14">
        <f>IF($B645="","",COUNTIFS($B$3:$B645,$B645))</f>
        <v/>
      </c>
    </row>
    <row r="646">
      <c r="A646" s="5" t="n"/>
      <c r="B646" s="4" t="n"/>
      <c r="C646" s="9">
        <f>IF($B646="","",IFERROR(INDEX('الباقات'!$B$3:$B$302,MATCH($B646,'الباقات'!$A$3:$A$302,0)),""))</f>
        <v/>
      </c>
      <c r="D646" s="9">
        <f>IF($B646="","",IFERROR(INDEX('الباقات'!$D$3:$D$302,MATCH($B646,'الباقات'!$A$3:$A$302,0)),""))</f>
        <v/>
      </c>
      <c r="E646" s="4" t="n"/>
      <c r="F646" s="14">
        <f>IF($B646="","",COUNTIFS($B$3:$B646,$B646))</f>
        <v/>
      </c>
    </row>
    <row r="647">
      <c r="A647" s="5" t="n"/>
      <c r="B647" s="4" t="n"/>
      <c r="C647" s="9">
        <f>IF($B647="","",IFERROR(INDEX('الباقات'!$B$3:$B$302,MATCH($B647,'الباقات'!$A$3:$A$302,0)),""))</f>
        <v/>
      </c>
      <c r="D647" s="9">
        <f>IF($B647="","",IFERROR(INDEX('الباقات'!$D$3:$D$302,MATCH($B647,'الباقات'!$A$3:$A$302,0)),""))</f>
        <v/>
      </c>
      <c r="E647" s="4" t="n"/>
      <c r="F647" s="14">
        <f>IF($B647="","",COUNTIFS($B$3:$B647,$B647))</f>
        <v/>
      </c>
    </row>
    <row r="648">
      <c r="A648" s="5" t="n"/>
      <c r="B648" s="4" t="n"/>
      <c r="C648" s="9">
        <f>IF($B648="","",IFERROR(INDEX('الباقات'!$B$3:$B$302,MATCH($B648,'الباقات'!$A$3:$A$302,0)),""))</f>
        <v/>
      </c>
      <c r="D648" s="9">
        <f>IF($B648="","",IFERROR(INDEX('الباقات'!$D$3:$D$302,MATCH($B648,'الباقات'!$A$3:$A$302,0)),""))</f>
        <v/>
      </c>
      <c r="E648" s="4" t="n"/>
      <c r="F648" s="14">
        <f>IF($B648="","",COUNTIFS($B$3:$B648,$B648))</f>
        <v/>
      </c>
    </row>
    <row r="649">
      <c r="A649" s="5" t="n"/>
      <c r="B649" s="4" t="n"/>
      <c r="C649" s="9">
        <f>IF($B649="","",IFERROR(INDEX('الباقات'!$B$3:$B$302,MATCH($B649,'الباقات'!$A$3:$A$302,0)),""))</f>
        <v/>
      </c>
      <c r="D649" s="9">
        <f>IF($B649="","",IFERROR(INDEX('الباقات'!$D$3:$D$302,MATCH($B649,'الباقات'!$A$3:$A$302,0)),""))</f>
        <v/>
      </c>
      <c r="E649" s="4" t="n"/>
      <c r="F649" s="14">
        <f>IF($B649="","",COUNTIFS($B$3:$B649,$B649))</f>
        <v/>
      </c>
    </row>
    <row r="650">
      <c r="A650" s="5" t="n"/>
      <c r="B650" s="4" t="n"/>
      <c r="C650" s="9">
        <f>IF($B650="","",IFERROR(INDEX('الباقات'!$B$3:$B$302,MATCH($B650,'الباقات'!$A$3:$A$302,0)),""))</f>
        <v/>
      </c>
      <c r="D650" s="9">
        <f>IF($B650="","",IFERROR(INDEX('الباقات'!$D$3:$D$302,MATCH($B650,'الباقات'!$A$3:$A$302,0)),""))</f>
        <v/>
      </c>
      <c r="E650" s="4" t="n"/>
      <c r="F650" s="14">
        <f>IF($B650="","",COUNTIFS($B$3:$B650,$B650))</f>
        <v/>
      </c>
    </row>
    <row r="651">
      <c r="A651" s="5" t="n"/>
      <c r="B651" s="4" t="n"/>
      <c r="C651" s="9">
        <f>IF($B651="","",IFERROR(INDEX('الباقات'!$B$3:$B$302,MATCH($B651,'الباقات'!$A$3:$A$302,0)),""))</f>
        <v/>
      </c>
      <c r="D651" s="9">
        <f>IF($B651="","",IFERROR(INDEX('الباقات'!$D$3:$D$302,MATCH($B651,'الباقات'!$A$3:$A$302,0)),""))</f>
        <v/>
      </c>
      <c r="E651" s="4" t="n"/>
      <c r="F651" s="14">
        <f>IF($B651="","",COUNTIFS($B$3:$B651,$B651))</f>
        <v/>
      </c>
    </row>
    <row r="652">
      <c r="A652" s="5" t="n"/>
      <c r="B652" s="4" t="n"/>
      <c r="C652" s="9">
        <f>IF($B652="","",IFERROR(INDEX('الباقات'!$B$3:$B$302,MATCH($B652,'الباقات'!$A$3:$A$302,0)),""))</f>
        <v/>
      </c>
      <c r="D652" s="9">
        <f>IF($B652="","",IFERROR(INDEX('الباقات'!$D$3:$D$302,MATCH($B652,'الباقات'!$A$3:$A$302,0)),""))</f>
        <v/>
      </c>
      <c r="E652" s="4" t="n"/>
      <c r="F652" s="14">
        <f>IF($B652="","",COUNTIFS($B$3:$B652,$B652))</f>
        <v/>
      </c>
    </row>
    <row r="653">
      <c r="A653" s="5" t="n"/>
      <c r="B653" s="4" t="n"/>
      <c r="C653" s="9">
        <f>IF($B653="","",IFERROR(INDEX('الباقات'!$B$3:$B$302,MATCH($B653,'الباقات'!$A$3:$A$302,0)),""))</f>
        <v/>
      </c>
      <c r="D653" s="9">
        <f>IF($B653="","",IFERROR(INDEX('الباقات'!$D$3:$D$302,MATCH($B653,'الباقات'!$A$3:$A$302,0)),""))</f>
        <v/>
      </c>
      <c r="E653" s="4" t="n"/>
      <c r="F653" s="14">
        <f>IF($B653="","",COUNTIFS($B$3:$B653,$B653))</f>
        <v/>
      </c>
    </row>
    <row r="654">
      <c r="A654" s="5" t="n"/>
      <c r="B654" s="4" t="n"/>
      <c r="C654" s="9">
        <f>IF($B654="","",IFERROR(INDEX('الباقات'!$B$3:$B$302,MATCH($B654,'الباقات'!$A$3:$A$302,0)),""))</f>
        <v/>
      </c>
      <c r="D654" s="9">
        <f>IF($B654="","",IFERROR(INDEX('الباقات'!$D$3:$D$302,MATCH($B654,'الباقات'!$A$3:$A$302,0)),""))</f>
        <v/>
      </c>
      <c r="E654" s="4" t="n"/>
      <c r="F654" s="14">
        <f>IF($B654="","",COUNTIFS($B$3:$B654,$B654))</f>
        <v/>
      </c>
    </row>
    <row r="655">
      <c r="A655" s="5" t="n"/>
      <c r="B655" s="4" t="n"/>
      <c r="C655" s="9">
        <f>IF($B655="","",IFERROR(INDEX('الباقات'!$B$3:$B$302,MATCH($B655,'الباقات'!$A$3:$A$302,0)),""))</f>
        <v/>
      </c>
      <c r="D655" s="9">
        <f>IF($B655="","",IFERROR(INDEX('الباقات'!$D$3:$D$302,MATCH($B655,'الباقات'!$A$3:$A$302,0)),""))</f>
        <v/>
      </c>
      <c r="E655" s="4" t="n"/>
      <c r="F655" s="14">
        <f>IF($B655="","",COUNTIFS($B$3:$B655,$B655))</f>
        <v/>
      </c>
    </row>
    <row r="656">
      <c r="A656" s="5" t="n"/>
      <c r="B656" s="4" t="n"/>
      <c r="C656" s="9">
        <f>IF($B656="","",IFERROR(INDEX('الباقات'!$B$3:$B$302,MATCH($B656,'الباقات'!$A$3:$A$302,0)),""))</f>
        <v/>
      </c>
      <c r="D656" s="9">
        <f>IF($B656="","",IFERROR(INDEX('الباقات'!$D$3:$D$302,MATCH($B656,'الباقات'!$A$3:$A$302,0)),""))</f>
        <v/>
      </c>
      <c r="E656" s="4" t="n"/>
      <c r="F656" s="14">
        <f>IF($B656="","",COUNTIFS($B$3:$B656,$B656))</f>
        <v/>
      </c>
    </row>
    <row r="657">
      <c r="A657" s="5" t="n"/>
      <c r="B657" s="4" t="n"/>
      <c r="C657" s="9">
        <f>IF($B657="","",IFERROR(INDEX('الباقات'!$B$3:$B$302,MATCH($B657,'الباقات'!$A$3:$A$302,0)),""))</f>
        <v/>
      </c>
      <c r="D657" s="9">
        <f>IF($B657="","",IFERROR(INDEX('الباقات'!$D$3:$D$302,MATCH($B657,'الباقات'!$A$3:$A$302,0)),""))</f>
        <v/>
      </c>
      <c r="E657" s="4" t="n"/>
      <c r="F657" s="14">
        <f>IF($B657="","",COUNTIFS($B$3:$B657,$B657))</f>
        <v/>
      </c>
    </row>
    <row r="658">
      <c r="A658" s="5" t="n"/>
      <c r="B658" s="4" t="n"/>
      <c r="C658" s="9">
        <f>IF($B658="","",IFERROR(INDEX('الباقات'!$B$3:$B$302,MATCH($B658,'الباقات'!$A$3:$A$302,0)),""))</f>
        <v/>
      </c>
      <c r="D658" s="9">
        <f>IF($B658="","",IFERROR(INDEX('الباقات'!$D$3:$D$302,MATCH($B658,'الباقات'!$A$3:$A$302,0)),""))</f>
        <v/>
      </c>
      <c r="E658" s="4" t="n"/>
      <c r="F658" s="14">
        <f>IF($B658="","",COUNTIFS($B$3:$B658,$B658))</f>
        <v/>
      </c>
    </row>
    <row r="659">
      <c r="A659" s="5" t="n"/>
      <c r="B659" s="4" t="n"/>
      <c r="C659" s="9">
        <f>IF($B659="","",IFERROR(INDEX('الباقات'!$B$3:$B$302,MATCH($B659,'الباقات'!$A$3:$A$302,0)),""))</f>
        <v/>
      </c>
      <c r="D659" s="9">
        <f>IF($B659="","",IFERROR(INDEX('الباقات'!$D$3:$D$302,MATCH($B659,'الباقات'!$A$3:$A$302,0)),""))</f>
        <v/>
      </c>
      <c r="E659" s="4" t="n"/>
      <c r="F659" s="14">
        <f>IF($B659="","",COUNTIFS($B$3:$B659,$B659))</f>
        <v/>
      </c>
    </row>
    <row r="660">
      <c r="A660" s="5" t="n"/>
      <c r="B660" s="4" t="n"/>
      <c r="C660" s="9">
        <f>IF($B660="","",IFERROR(INDEX('الباقات'!$B$3:$B$302,MATCH($B660,'الباقات'!$A$3:$A$302,0)),""))</f>
        <v/>
      </c>
      <c r="D660" s="9">
        <f>IF($B660="","",IFERROR(INDEX('الباقات'!$D$3:$D$302,MATCH($B660,'الباقات'!$A$3:$A$302,0)),""))</f>
        <v/>
      </c>
      <c r="E660" s="4" t="n"/>
      <c r="F660" s="14">
        <f>IF($B660="","",COUNTIFS($B$3:$B660,$B660))</f>
        <v/>
      </c>
    </row>
    <row r="661">
      <c r="A661" s="5" t="n"/>
      <c r="B661" s="4" t="n"/>
      <c r="C661" s="9">
        <f>IF($B661="","",IFERROR(INDEX('الباقات'!$B$3:$B$302,MATCH($B661,'الباقات'!$A$3:$A$302,0)),""))</f>
        <v/>
      </c>
      <c r="D661" s="9">
        <f>IF($B661="","",IFERROR(INDEX('الباقات'!$D$3:$D$302,MATCH($B661,'الباقات'!$A$3:$A$302,0)),""))</f>
        <v/>
      </c>
      <c r="E661" s="4" t="n"/>
      <c r="F661" s="14">
        <f>IF($B661="","",COUNTIFS($B$3:$B661,$B661))</f>
        <v/>
      </c>
    </row>
    <row r="662">
      <c r="A662" s="5" t="n"/>
      <c r="B662" s="4" t="n"/>
      <c r="C662" s="9">
        <f>IF($B662="","",IFERROR(INDEX('الباقات'!$B$3:$B$302,MATCH($B662,'الباقات'!$A$3:$A$302,0)),""))</f>
        <v/>
      </c>
      <c r="D662" s="9">
        <f>IF($B662="","",IFERROR(INDEX('الباقات'!$D$3:$D$302,MATCH($B662,'الباقات'!$A$3:$A$302,0)),""))</f>
        <v/>
      </c>
      <c r="E662" s="4" t="n"/>
      <c r="F662" s="14">
        <f>IF($B662="","",COUNTIFS($B$3:$B662,$B662))</f>
        <v/>
      </c>
    </row>
    <row r="663">
      <c r="A663" s="5" t="n"/>
      <c r="B663" s="4" t="n"/>
      <c r="C663" s="9">
        <f>IF($B663="","",IFERROR(INDEX('الباقات'!$B$3:$B$302,MATCH($B663,'الباقات'!$A$3:$A$302,0)),""))</f>
        <v/>
      </c>
      <c r="D663" s="9">
        <f>IF($B663="","",IFERROR(INDEX('الباقات'!$D$3:$D$302,MATCH($B663,'الباقات'!$A$3:$A$302,0)),""))</f>
        <v/>
      </c>
      <c r="E663" s="4" t="n"/>
      <c r="F663" s="14">
        <f>IF($B663="","",COUNTIFS($B$3:$B663,$B663))</f>
        <v/>
      </c>
    </row>
    <row r="664">
      <c r="A664" s="5" t="n"/>
      <c r="B664" s="4" t="n"/>
      <c r="C664" s="9">
        <f>IF($B664="","",IFERROR(INDEX('الباقات'!$B$3:$B$302,MATCH($B664,'الباقات'!$A$3:$A$302,0)),""))</f>
        <v/>
      </c>
      <c r="D664" s="9">
        <f>IF($B664="","",IFERROR(INDEX('الباقات'!$D$3:$D$302,MATCH($B664,'الباقات'!$A$3:$A$302,0)),""))</f>
        <v/>
      </c>
      <c r="E664" s="4" t="n"/>
      <c r="F664" s="14">
        <f>IF($B664="","",COUNTIFS($B$3:$B664,$B664))</f>
        <v/>
      </c>
    </row>
    <row r="665">
      <c r="A665" s="5" t="n"/>
      <c r="B665" s="4" t="n"/>
      <c r="C665" s="9">
        <f>IF($B665="","",IFERROR(INDEX('الباقات'!$B$3:$B$302,MATCH($B665,'الباقات'!$A$3:$A$302,0)),""))</f>
        <v/>
      </c>
      <c r="D665" s="9">
        <f>IF($B665="","",IFERROR(INDEX('الباقات'!$D$3:$D$302,MATCH($B665,'الباقات'!$A$3:$A$302,0)),""))</f>
        <v/>
      </c>
      <c r="E665" s="4" t="n"/>
      <c r="F665" s="14">
        <f>IF($B665="","",COUNTIFS($B$3:$B665,$B665))</f>
        <v/>
      </c>
    </row>
    <row r="666">
      <c r="A666" s="5" t="n"/>
      <c r="B666" s="4" t="n"/>
      <c r="C666" s="9">
        <f>IF($B666="","",IFERROR(INDEX('الباقات'!$B$3:$B$302,MATCH($B666,'الباقات'!$A$3:$A$302,0)),""))</f>
        <v/>
      </c>
      <c r="D666" s="9">
        <f>IF($B666="","",IFERROR(INDEX('الباقات'!$D$3:$D$302,MATCH($B666,'الباقات'!$A$3:$A$302,0)),""))</f>
        <v/>
      </c>
      <c r="E666" s="4" t="n"/>
      <c r="F666" s="14">
        <f>IF($B666="","",COUNTIFS($B$3:$B666,$B666))</f>
        <v/>
      </c>
    </row>
    <row r="667">
      <c r="A667" s="5" t="n"/>
      <c r="B667" s="4" t="n"/>
      <c r="C667" s="9">
        <f>IF($B667="","",IFERROR(INDEX('الباقات'!$B$3:$B$302,MATCH($B667,'الباقات'!$A$3:$A$302,0)),""))</f>
        <v/>
      </c>
      <c r="D667" s="9">
        <f>IF($B667="","",IFERROR(INDEX('الباقات'!$D$3:$D$302,MATCH($B667,'الباقات'!$A$3:$A$302,0)),""))</f>
        <v/>
      </c>
      <c r="E667" s="4" t="n"/>
      <c r="F667" s="14">
        <f>IF($B667="","",COUNTIFS($B$3:$B667,$B667))</f>
        <v/>
      </c>
    </row>
    <row r="668">
      <c r="A668" s="5" t="n"/>
      <c r="B668" s="4" t="n"/>
      <c r="C668" s="9">
        <f>IF($B668="","",IFERROR(INDEX('الباقات'!$B$3:$B$302,MATCH($B668,'الباقات'!$A$3:$A$302,0)),""))</f>
        <v/>
      </c>
      <c r="D668" s="9">
        <f>IF($B668="","",IFERROR(INDEX('الباقات'!$D$3:$D$302,MATCH($B668,'الباقات'!$A$3:$A$302,0)),""))</f>
        <v/>
      </c>
      <c r="E668" s="4" t="n"/>
      <c r="F668" s="14">
        <f>IF($B668="","",COUNTIFS($B$3:$B668,$B668))</f>
        <v/>
      </c>
    </row>
    <row r="669">
      <c r="A669" s="5" t="n"/>
      <c r="B669" s="4" t="n"/>
      <c r="C669" s="9">
        <f>IF($B669="","",IFERROR(INDEX('الباقات'!$B$3:$B$302,MATCH($B669,'الباقات'!$A$3:$A$302,0)),""))</f>
        <v/>
      </c>
      <c r="D669" s="9">
        <f>IF($B669="","",IFERROR(INDEX('الباقات'!$D$3:$D$302,MATCH($B669,'الباقات'!$A$3:$A$302,0)),""))</f>
        <v/>
      </c>
      <c r="E669" s="4" t="n"/>
      <c r="F669" s="14">
        <f>IF($B669="","",COUNTIFS($B$3:$B669,$B669))</f>
        <v/>
      </c>
    </row>
    <row r="670">
      <c r="A670" s="5" t="n"/>
      <c r="B670" s="4" t="n"/>
      <c r="C670" s="9">
        <f>IF($B670="","",IFERROR(INDEX('الباقات'!$B$3:$B$302,MATCH($B670,'الباقات'!$A$3:$A$302,0)),""))</f>
        <v/>
      </c>
      <c r="D670" s="9">
        <f>IF($B670="","",IFERROR(INDEX('الباقات'!$D$3:$D$302,MATCH($B670,'الباقات'!$A$3:$A$302,0)),""))</f>
        <v/>
      </c>
      <c r="E670" s="4" t="n"/>
      <c r="F670" s="14">
        <f>IF($B670="","",COUNTIFS($B$3:$B670,$B670))</f>
        <v/>
      </c>
    </row>
    <row r="671">
      <c r="A671" s="5" t="n"/>
      <c r="B671" s="4" t="n"/>
      <c r="C671" s="9">
        <f>IF($B671="","",IFERROR(INDEX('الباقات'!$B$3:$B$302,MATCH($B671,'الباقات'!$A$3:$A$302,0)),""))</f>
        <v/>
      </c>
      <c r="D671" s="9">
        <f>IF($B671="","",IFERROR(INDEX('الباقات'!$D$3:$D$302,MATCH($B671,'الباقات'!$A$3:$A$302,0)),""))</f>
        <v/>
      </c>
      <c r="E671" s="4" t="n"/>
      <c r="F671" s="14">
        <f>IF($B671="","",COUNTIFS($B$3:$B671,$B671))</f>
        <v/>
      </c>
    </row>
    <row r="672">
      <c r="A672" s="5" t="n"/>
      <c r="B672" s="4" t="n"/>
      <c r="C672" s="9">
        <f>IF($B672="","",IFERROR(INDEX('الباقات'!$B$3:$B$302,MATCH($B672,'الباقات'!$A$3:$A$302,0)),""))</f>
        <v/>
      </c>
      <c r="D672" s="9">
        <f>IF($B672="","",IFERROR(INDEX('الباقات'!$D$3:$D$302,MATCH($B672,'الباقات'!$A$3:$A$302,0)),""))</f>
        <v/>
      </c>
      <c r="E672" s="4" t="n"/>
      <c r="F672" s="14">
        <f>IF($B672="","",COUNTIFS($B$3:$B672,$B672))</f>
        <v/>
      </c>
    </row>
    <row r="673">
      <c r="A673" s="5" t="n"/>
      <c r="B673" s="4" t="n"/>
      <c r="C673" s="9">
        <f>IF($B673="","",IFERROR(INDEX('الباقات'!$B$3:$B$302,MATCH($B673,'الباقات'!$A$3:$A$302,0)),""))</f>
        <v/>
      </c>
      <c r="D673" s="9">
        <f>IF($B673="","",IFERROR(INDEX('الباقات'!$D$3:$D$302,MATCH($B673,'الباقات'!$A$3:$A$302,0)),""))</f>
        <v/>
      </c>
      <c r="E673" s="4" t="n"/>
      <c r="F673" s="14">
        <f>IF($B673="","",COUNTIFS($B$3:$B673,$B673))</f>
        <v/>
      </c>
    </row>
    <row r="674">
      <c r="A674" s="5" t="n"/>
      <c r="B674" s="4" t="n"/>
      <c r="C674" s="9">
        <f>IF($B674="","",IFERROR(INDEX('الباقات'!$B$3:$B$302,MATCH($B674,'الباقات'!$A$3:$A$302,0)),""))</f>
        <v/>
      </c>
      <c r="D674" s="9">
        <f>IF($B674="","",IFERROR(INDEX('الباقات'!$D$3:$D$302,MATCH($B674,'الباقات'!$A$3:$A$302,0)),""))</f>
        <v/>
      </c>
      <c r="E674" s="4" t="n"/>
      <c r="F674" s="14">
        <f>IF($B674="","",COUNTIFS($B$3:$B674,$B674))</f>
        <v/>
      </c>
    </row>
    <row r="675">
      <c r="A675" s="5" t="n"/>
      <c r="B675" s="4" t="n"/>
      <c r="C675" s="9">
        <f>IF($B675="","",IFERROR(INDEX('الباقات'!$B$3:$B$302,MATCH($B675,'الباقات'!$A$3:$A$302,0)),""))</f>
        <v/>
      </c>
      <c r="D675" s="9">
        <f>IF($B675="","",IFERROR(INDEX('الباقات'!$D$3:$D$302,MATCH($B675,'الباقات'!$A$3:$A$302,0)),""))</f>
        <v/>
      </c>
      <c r="E675" s="4" t="n"/>
      <c r="F675" s="14">
        <f>IF($B675="","",COUNTIFS($B$3:$B675,$B675))</f>
        <v/>
      </c>
    </row>
    <row r="676">
      <c r="A676" s="5" t="n"/>
      <c r="B676" s="4" t="n"/>
      <c r="C676" s="9">
        <f>IF($B676="","",IFERROR(INDEX('الباقات'!$B$3:$B$302,MATCH($B676,'الباقات'!$A$3:$A$302,0)),""))</f>
        <v/>
      </c>
      <c r="D676" s="9">
        <f>IF($B676="","",IFERROR(INDEX('الباقات'!$D$3:$D$302,MATCH($B676,'الباقات'!$A$3:$A$302,0)),""))</f>
        <v/>
      </c>
      <c r="E676" s="4" t="n"/>
      <c r="F676" s="14">
        <f>IF($B676="","",COUNTIFS($B$3:$B676,$B676))</f>
        <v/>
      </c>
    </row>
    <row r="677">
      <c r="A677" s="5" t="n"/>
      <c r="B677" s="4" t="n"/>
      <c r="C677" s="9">
        <f>IF($B677="","",IFERROR(INDEX('الباقات'!$B$3:$B$302,MATCH($B677,'الباقات'!$A$3:$A$302,0)),""))</f>
        <v/>
      </c>
      <c r="D677" s="9">
        <f>IF($B677="","",IFERROR(INDEX('الباقات'!$D$3:$D$302,MATCH($B677,'الباقات'!$A$3:$A$302,0)),""))</f>
        <v/>
      </c>
      <c r="E677" s="4" t="n"/>
      <c r="F677" s="14">
        <f>IF($B677="","",COUNTIFS($B$3:$B677,$B677))</f>
        <v/>
      </c>
    </row>
    <row r="678">
      <c r="A678" s="5" t="n"/>
      <c r="B678" s="4" t="n"/>
      <c r="C678" s="9">
        <f>IF($B678="","",IFERROR(INDEX('الباقات'!$B$3:$B$302,MATCH($B678,'الباقات'!$A$3:$A$302,0)),""))</f>
        <v/>
      </c>
      <c r="D678" s="9">
        <f>IF($B678="","",IFERROR(INDEX('الباقات'!$D$3:$D$302,MATCH($B678,'الباقات'!$A$3:$A$302,0)),""))</f>
        <v/>
      </c>
      <c r="E678" s="4" t="n"/>
      <c r="F678" s="14">
        <f>IF($B678="","",COUNTIFS($B$3:$B678,$B678))</f>
        <v/>
      </c>
    </row>
    <row r="679">
      <c r="A679" s="5" t="n"/>
      <c r="B679" s="4" t="n"/>
      <c r="C679" s="9">
        <f>IF($B679="","",IFERROR(INDEX('الباقات'!$B$3:$B$302,MATCH($B679,'الباقات'!$A$3:$A$302,0)),""))</f>
        <v/>
      </c>
      <c r="D679" s="9">
        <f>IF($B679="","",IFERROR(INDEX('الباقات'!$D$3:$D$302,MATCH($B679,'الباقات'!$A$3:$A$302,0)),""))</f>
        <v/>
      </c>
      <c r="E679" s="4" t="n"/>
      <c r="F679" s="14">
        <f>IF($B679="","",COUNTIFS($B$3:$B679,$B679))</f>
        <v/>
      </c>
    </row>
    <row r="680">
      <c r="A680" s="5" t="n"/>
      <c r="B680" s="4" t="n"/>
      <c r="C680" s="9">
        <f>IF($B680="","",IFERROR(INDEX('الباقات'!$B$3:$B$302,MATCH($B680,'الباقات'!$A$3:$A$302,0)),""))</f>
        <v/>
      </c>
      <c r="D680" s="9">
        <f>IF($B680="","",IFERROR(INDEX('الباقات'!$D$3:$D$302,MATCH($B680,'الباقات'!$A$3:$A$302,0)),""))</f>
        <v/>
      </c>
      <c r="E680" s="4" t="n"/>
      <c r="F680" s="14">
        <f>IF($B680="","",COUNTIFS($B$3:$B680,$B680))</f>
        <v/>
      </c>
    </row>
    <row r="681">
      <c r="A681" s="5" t="n"/>
      <c r="B681" s="4" t="n"/>
      <c r="C681" s="9">
        <f>IF($B681="","",IFERROR(INDEX('الباقات'!$B$3:$B$302,MATCH($B681,'الباقات'!$A$3:$A$302,0)),""))</f>
        <v/>
      </c>
      <c r="D681" s="9">
        <f>IF($B681="","",IFERROR(INDEX('الباقات'!$D$3:$D$302,MATCH($B681,'الباقات'!$A$3:$A$302,0)),""))</f>
        <v/>
      </c>
      <c r="E681" s="4" t="n"/>
      <c r="F681" s="14">
        <f>IF($B681="","",COUNTIFS($B$3:$B681,$B681))</f>
        <v/>
      </c>
    </row>
    <row r="682">
      <c r="A682" s="5" t="n"/>
      <c r="B682" s="4" t="n"/>
      <c r="C682" s="9">
        <f>IF($B682="","",IFERROR(INDEX('الباقات'!$B$3:$B$302,MATCH($B682,'الباقات'!$A$3:$A$302,0)),""))</f>
        <v/>
      </c>
      <c r="D682" s="9">
        <f>IF($B682="","",IFERROR(INDEX('الباقات'!$D$3:$D$302,MATCH($B682,'الباقات'!$A$3:$A$302,0)),""))</f>
        <v/>
      </c>
      <c r="E682" s="4" t="n"/>
      <c r="F682" s="14">
        <f>IF($B682="","",COUNTIFS($B$3:$B682,$B682))</f>
        <v/>
      </c>
    </row>
    <row r="683">
      <c r="A683" s="5" t="n"/>
      <c r="B683" s="4" t="n"/>
      <c r="C683" s="9">
        <f>IF($B683="","",IFERROR(INDEX('الباقات'!$B$3:$B$302,MATCH($B683,'الباقات'!$A$3:$A$302,0)),""))</f>
        <v/>
      </c>
      <c r="D683" s="9">
        <f>IF($B683="","",IFERROR(INDEX('الباقات'!$D$3:$D$302,MATCH($B683,'الباقات'!$A$3:$A$302,0)),""))</f>
        <v/>
      </c>
      <c r="E683" s="4" t="n"/>
      <c r="F683" s="14">
        <f>IF($B683="","",COUNTIFS($B$3:$B683,$B683))</f>
        <v/>
      </c>
    </row>
    <row r="684">
      <c r="A684" s="5" t="n"/>
      <c r="B684" s="4" t="n"/>
      <c r="C684" s="9">
        <f>IF($B684="","",IFERROR(INDEX('الباقات'!$B$3:$B$302,MATCH($B684,'الباقات'!$A$3:$A$302,0)),""))</f>
        <v/>
      </c>
      <c r="D684" s="9">
        <f>IF($B684="","",IFERROR(INDEX('الباقات'!$D$3:$D$302,MATCH($B684,'الباقات'!$A$3:$A$302,0)),""))</f>
        <v/>
      </c>
      <c r="E684" s="4" t="n"/>
      <c r="F684" s="14">
        <f>IF($B684="","",COUNTIFS($B$3:$B684,$B684))</f>
        <v/>
      </c>
    </row>
    <row r="685">
      <c r="A685" s="5" t="n"/>
      <c r="B685" s="4" t="n"/>
      <c r="C685" s="9">
        <f>IF($B685="","",IFERROR(INDEX('الباقات'!$B$3:$B$302,MATCH($B685,'الباقات'!$A$3:$A$302,0)),""))</f>
        <v/>
      </c>
      <c r="D685" s="9">
        <f>IF($B685="","",IFERROR(INDEX('الباقات'!$D$3:$D$302,MATCH($B685,'الباقات'!$A$3:$A$302,0)),""))</f>
        <v/>
      </c>
      <c r="E685" s="4" t="n"/>
      <c r="F685" s="14">
        <f>IF($B685="","",COUNTIFS($B$3:$B685,$B685))</f>
        <v/>
      </c>
    </row>
    <row r="686">
      <c r="A686" s="5" t="n"/>
      <c r="B686" s="4" t="n"/>
      <c r="C686" s="9">
        <f>IF($B686="","",IFERROR(INDEX('الباقات'!$B$3:$B$302,MATCH($B686,'الباقات'!$A$3:$A$302,0)),""))</f>
        <v/>
      </c>
      <c r="D686" s="9">
        <f>IF($B686="","",IFERROR(INDEX('الباقات'!$D$3:$D$302,MATCH($B686,'الباقات'!$A$3:$A$302,0)),""))</f>
        <v/>
      </c>
      <c r="E686" s="4" t="n"/>
      <c r="F686" s="14">
        <f>IF($B686="","",COUNTIFS($B$3:$B686,$B686))</f>
        <v/>
      </c>
    </row>
    <row r="687">
      <c r="A687" s="5" t="n"/>
      <c r="B687" s="4" t="n"/>
      <c r="C687" s="9">
        <f>IF($B687="","",IFERROR(INDEX('الباقات'!$B$3:$B$302,MATCH($B687,'الباقات'!$A$3:$A$302,0)),""))</f>
        <v/>
      </c>
      <c r="D687" s="9">
        <f>IF($B687="","",IFERROR(INDEX('الباقات'!$D$3:$D$302,MATCH($B687,'الباقات'!$A$3:$A$302,0)),""))</f>
        <v/>
      </c>
      <c r="E687" s="4" t="n"/>
      <c r="F687" s="14">
        <f>IF($B687="","",COUNTIFS($B$3:$B687,$B687))</f>
        <v/>
      </c>
    </row>
    <row r="688">
      <c r="A688" s="5" t="n"/>
      <c r="B688" s="4" t="n"/>
      <c r="C688" s="9">
        <f>IF($B688="","",IFERROR(INDEX('الباقات'!$B$3:$B$302,MATCH($B688,'الباقات'!$A$3:$A$302,0)),""))</f>
        <v/>
      </c>
      <c r="D688" s="9">
        <f>IF($B688="","",IFERROR(INDEX('الباقات'!$D$3:$D$302,MATCH($B688,'الباقات'!$A$3:$A$302,0)),""))</f>
        <v/>
      </c>
      <c r="E688" s="4" t="n"/>
      <c r="F688" s="14">
        <f>IF($B688="","",COUNTIFS($B$3:$B688,$B688))</f>
        <v/>
      </c>
    </row>
    <row r="689">
      <c r="A689" s="5" t="n"/>
      <c r="B689" s="4" t="n"/>
      <c r="C689" s="9">
        <f>IF($B689="","",IFERROR(INDEX('الباقات'!$B$3:$B$302,MATCH($B689,'الباقات'!$A$3:$A$302,0)),""))</f>
        <v/>
      </c>
      <c r="D689" s="9">
        <f>IF($B689="","",IFERROR(INDEX('الباقات'!$D$3:$D$302,MATCH($B689,'الباقات'!$A$3:$A$302,0)),""))</f>
        <v/>
      </c>
      <c r="E689" s="4" t="n"/>
      <c r="F689" s="14">
        <f>IF($B689="","",COUNTIFS($B$3:$B689,$B689))</f>
        <v/>
      </c>
    </row>
    <row r="690">
      <c r="A690" s="5" t="n"/>
      <c r="B690" s="4" t="n"/>
      <c r="C690" s="9">
        <f>IF($B690="","",IFERROR(INDEX('الباقات'!$B$3:$B$302,MATCH($B690,'الباقات'!$A$3:$A$302,0)),""))</f>
        <v/>
      </c>
      <c r="D690" s="9">
        <f>IF($B690="","",IFERROR(INDEX('الباقات'!$D$3:$D$302,MATCH($B690,'الباقات'!$A$3:$A$302,0)),""))</f>
        <v/>
      </c>
      <c r="E690" s="4" t="n"/>
      <c r="F690" s="14">
        <f>IF($B690="","",COUNTIFS($B$3:$B690,$B690))</f>
        <v/>
      </c>
    </row>
    <row r="691">
      <c r="A691" s="5" t="n"/>
      <c r="B691" s="4" t="n"/>
      <c r="C691" s="9">
        <f>IF($B691="","",IFERROR(INDEX('الباقات'!$B$3:$B$302,MATCH($B691,'الباقات'!$A$3:$A$302,0)),""))</f>
        <v/>
      </c>
      <c r="D691" s="9">
        <f>IF($B691="","",IFERROR(INDEX('الباقات'!$D$3:$D$302,MATCH($B691,'الباقات'!$A$3:$A$302,0)),""))</f>
        <v/>
      </c>
      <c r="E691" s="4" t="n"/>
      <c r="F691" s="14">
        <f>IF($B691="","",COUNTIFS($B$3:$B691,$B691))</f>
        <v/>
      </c>
    </row>
    <row r="692">
      <c r="A692" s="5" t="n"/>
      <c r="B692" s="4" t="n"/>
      <c r="C692" s="9">
        <f>IF($B692="","",IFERROR(INDEX('الباقات'!$B$3:$B$302,MATCH($B692,'الباقات'!$A$3:$A$302,0)),""))</f>
        <v/>
      </c>
      <c r="D692" s="9">
        <f>IF($B692="","",IFERROR(INDEX('الباقات'!$D$3:$D$302,MATCH($B692,'الباقات'!$A$3:$A$302,0)),""))</f>
        <v/>
      </c>
      <c r="E692" s="4" t="n"/>
      <c r="F692" s="14">
        <f>IF($B692="","",COUNTIFS($B$3:$B692,$B692))</f>
        <v/>
      </c>
    </row>
    <row r="693">
      <c r="A693" s="5" t="n"/>
      <c r="B693" s="4" t="n"/>
      <c r="C693" s="9">
        <f>IF($B693="","",IFERROR(INDEX('الباقات'!$B$3:$B$302,MATCH($B693,'الباقات'!$A$3:$A$302,0)),""))</f>
        <v/>
      </c>
      <c r="D693" s="9">
        <f>IF($B693="","",IFERROR(INDEX('الباقات'!$D$3:$D$302,MATCH($B693,'الباقات'!$A$3:$A$302,0)),""))</f>
        <v/>
      </c>
      <c r="E693" s="4" t="n"/>
      <c r="F693" s="14">
        <f>IF($B693="","",COUNTIFS($B$3:$B693,$B693))</f>
        <v/>
      </c>
    </row>
    <row r="694">
      <c r="A694" s="5" t="n"/>
      <c r="B694" s="4" t="n"/>
      <c r="C694" s="9">
        <f>IF($B694="","",IFERROR(INDEX('الباقات'!$B$3:$B$302,MATCH($B694,'الباقات'!$A$3:$A$302,0)),""))</f>
        <v/>
      </c>
      <c r="D694" s="9">
        <f>IF($B694="","",IFERROR(INDEX('الباقات'!$D$3:$D$302,MATCH($B694,'الباقات'!$A$3:$A$302,0)),""))</f>
        <v/>
      </c>
      <c r="E694" s="4" t="n"/>
      <c r="F694" s="14">
        <f>IF($B694="","",COUNTIFS($B$3:$B694,$B694))</f>
        <v/>
      </c>
    </row>
    <row r="695">
      <c r="A695" s="5" t="n"/>
      <c r="B695" s="4" t="n"/>
      <c r="C695" s="9">
        <f>IF($B695="","",IFERROR(INDEX('الباقات'!$B$3:$B$302,MATCH($B695,'الباقات'!$A$3:$A$302,0)),""))</f>
        <v/>
      </c>
      <c r="D695" s="9">
        <f>IF($B695="","",IFERROR(INDEX('الباقات'!$D$3:$D$302,MATCH($B695,'الباقات'!$A$3:$A$302,0)),""))</f>
        <v/>
      </c>
      <c r="E695" s="4" t="n"/>
      <c r="F695" s="14">
        <f>IF($B695="","",COUNTIFS($B$3:$B695,$B695))</f>
        <v/>
      </c>
    </row>
    <row r="696">
      <c r="A696" s="5" t="n"/>
      <c r="B696" s="4" t="n"/>
      <c r="C696" s="9">
        <f>IF($B696="","",IFERROR(INDEX('الباقات'!$B$3:$B$302,MATCH($B696,'الباقات'!$A$3:$A$302,0)),""))</f>
        <v/>
      </c>
      <c r="D696" s="9">
        <f>IF($B696="","",IFERROR(INDEX('الباقات'!$D$3:$D$302,MATCH($B696,'الباقات'!$A$3:$A$302,0)),""))</f>
        <v/>
      </c>
      <c r="E696" s="4" t="n"/>
      <c r="F696" s="14">
        <f>IF($B696="","",COUNTIFS($B$3:$B696,$B696))</f>
        <v/>
      </c>
    </row>
    <row r="697">
      <c r="A697" s="5" t="n"/>
      <c r="B697" s="4" t="n"/>
      <c r="C697" s="9">
        <f>IF($B697="","",IFERROR(INDEX('الباقات'!$B$3:$B$302,MATCH($B697,'الباقات'!$A$3:$A$302,0)),""))</f>
        <v/>
      </c>
      <c r="D697" s="9">
        <f>IF($B697="","",IFERROR(INDEX('الباقات'!$D$3:$D$302,MATCH($B697,'الباقات'!$A$3:$A$302,0)),""))</f>
        <v/>
      </c>
      <c r="E697" s="4" t="n"/>
      <c r="F697" s="14">
        <f>IF($B697="","",COUNTIFS($B$3:$B697,$B697))</f>
        <v/>
      </c>
    </row>
    <row r="698">
      <c r="A698" s="5" t="n"/>
      <c r="B698" s="4" t="n"/>
      <c r="C698" s="9">
        <f>IF($B698="","",IFERROR(INDEX('الباقات'!$B$3:$B$302,MATCH($B698,'الباقات'!$A$3:$A$302,0)),""))</f>
        <v/>
      </c>
      <c r="D698" s="9">
        <f>IF($B698="","",IFERROR(INDEX('الباقات'!$D$3:$D$302,MATCH($B698,'الباقات'!$A$3:$A$302,0)),""))</f>
        <v/>
      </c>
      <c r="E698" s="4" t="n"/>
      <c r="F698" s="14">
        <f>IF($B698="","",COUNTIFS($B$3:$B698,$B698))</f>
        <v/>
      </c>
    </row>
    <row r="699">
      <c r="A699" s="5" t="n"/>
      <c r="B699" s="4" t="n"/>
      <c r="C699" s="9">
        <f>IF($B699="","",IFERROR(INDEX('الباقات'!$B$3:$B$302,MATCH($B699,'الباقات'!$A$3:$A$302,0)),""))</f>
        <v/>
      </c>
      <c r="D699" s="9">
        <f>IF($B699="","",IFERROR(INDEX('الباقات'!$D$3:$D$302,MATCH($B699,'الباقات'!$A$3:$A$302,0)),""))</f>
        <v/>
      </c>
      <c r="E699" s="4" t="n"/>
      <c r="F699" s="14">
        <f>IF($B699="","",COUNTIFS($B$3:$B699,$B699))</f>
        <v/>
      </c>
    </row>
    <row r="700">
      <c r="A700" s="5" t="n"/>
      <c r="B700" s="4" t="n"/>
      <c r="C700" s="9">
        <f>IF($B700="","",IFERROR(INDEX('الباقات'!$B$3:$B$302,MATCH($B700,'الباقات'!$A$3:$A$302,0)),""))</f>
        <v/>
      </c>
      <c r="D700" s="9">
        <f>IF($B700="","",IFERROR(INDEX('الباقات'!$D$3:$D$302,MATCH($B700,'الباقات'!$A$3:$A$302,0)),""))</f>
        <v/>
      </c>
      <c r="E700" s="4" t="n"/>
      <c r="F700" s="14">
        <f>IF($B700="","",COUNTIFS($B$3:$B700,$B700))</f>
        <v/>
      </c>
    </row>
    <row r="701">
      <c r="A701" s="5" t="n"/>
      <c r="B701" s="4" t="n"/>
      <c r="C701" s="9">
        <f>IF($B701="","",IFERROR(INDEX('الباقات'!$B$3:$B$302,MATCH($B701,'الباقات'!$A$3:$A$302,0)),""))</f>
        <v/>
      </c>
      <c r="D701" s="9">
        <f>IF($B701="","",IFERROR(INDEX('الباقات'!$D$3:$D$302,MATCH($B701,'الباقات'!$A$3:$A$302,0)),""))</f>
        <v/>
      </c>
      <c r="E701" s="4" t="n"/>
      <c r="F701" s="14">
        <f>IF($B701="","",COUNTIFS($B$3:$B701,$B701))</f>
        <v/>
      </c>
    </row>
    <row r="702">
      <c r="A702" s="5" t="n"/>
      <c r="B702" s="4" t="n"/>
      <c r="C702" s="9">
        <f>IF($B702="","",IFERROR(INDEX('الباقات'!$B$3:$B$302,MATCH($B702,'الباقات'!$A$3:$A$302,0)),""))</f>
        <v/>
      </c>
      <c r="D702" s="9">
        <f>IF($B702="","",IFERROR(INDEX('الباقات'!$D$3:$D$302,MATCH($B702,'الباقات'!$A$3:$A$302,0)),""))</f>
        <v/>
      </c>
      <c r="E702" s="4" t="n"/>
      <c r="F702" s="14">
        <f>IF($B702="","",COUNTIFS($B$3:$B702,$B702))</f>
        <v/>
      </c>
    </row>
    <row r="703">
      <c r="A703" s="5" t="n"/>
      <c r="B703" s="4" t="n"/>
      <c r="C703" s="9">
        <f>IF($B703="","",IFERROR(INDEX('الباقات'!$B$3:$B$302,MATCH($B703,'الباقات'!$A$3:$A$302,0)),""))</f>
        <v/>
      </c>
      <c r="D703" s="9">
        <f>IF($B703="","",IFERROR(INDEX('الباقات'!$D$3:$D$302,MATCH($B703,'الباقات'!$A$3:$A$302,0)),""))</f>
        <v/>
      </c>
      <c r="E703" s="4" t="n"/>
      <c r="F703" s="14">
        <f>IF($B703="","",COUNTIFS($B$3:$B703,$B703))</f>
        <v/>
      </c>
    </row>
    <row r="704">
      <c r="A704" s="5" t="n"/>
      <c r="B704" s="4" t="n"/>
      <c r="C704" s="9">
        <f>IF($B704="","",IFERROR(INDEX('الباقات'!$B$3:$B$302,MATCH($B704,'الباقات'!$A$3:$A$302,0)),""))</f>
        <v/>
      </c>
      <c r="D704" s="9">
        <f>IF($B704="","",IFERROR(INDEX('الباقات'!$D$3:$D$302,MATCH($B704,'الباقات'!$A$3:$A$302,0)),""))</f>
        <v/>
      </c>
      <c r="E704" s="4" t="n"/>
      <c r="F704" s="14">
        <f>IF($B704="","",COUNTIFS($B$3:$B704,$B704))</f>
        <v/>
      </c>
    </row>
    <row r="705">
      <c r="A705" s="5" t="n"/>
      <c r="B705" s="4" t="n"/>
      <c r="C705" s="9">
        <f>IF($B705="","",IFERROR(INDEX('الباقات'!$B$3:$B$302,MATCH($B705,'الباقات'!$A$3:$A$302,0)),""))</f>
        <v/>
      </c>
      <c r="D705" s="9">
        <f>IF($B705="","",IFERROR(INDEX('الباقات'!$D$3:$D$302,MATCH($B705,'الباقات'!$A$3:$A$302,0)),""))</f>
        <v/>
      </c>
      <c r="E705" s="4" t="n"/>
      <c r="F705" s="14">
        <f>IF($B705="","",COUNTIFS($B$3:$B705,$B705))</f>
        <v/>
      </c>
    </row>
    <row r="706">
      <c r="A706" s="5" t="n"/>
      <c r="B706" s="4" t="n"/>
      <c r="C706" s="9">
        <f>IF($B706="","",IFERROR(INDEX('الباقات'!$B$3:$B$302,MATCH($B706,'الباقات'!$A$3:$A$302,0)),""))</f>
        <v/>
      </c>
      <c r="D706" s="9">
        <f>IF($B706="","",IFERROR(INDEX('الباقات'!$D$3:$D$302,MATCH($B706,'الباقات'!$A$3:$A$302,0)),""))</f>
        <v/>
      </c>
      <c r="E706" s="4" t="n"/>
      <c r="F706" s="14">
        <f>IF($B706="","",COUNTIFS($B$3:$B706,$B706))</f>
        <v/>
      </c>
    </row>
    <row r="707">
      <c r="A707" s="5" t="n"/>
      <c r="B707" s="4" t="n"/>
      <c r="C707" s="9">
        <f>IF($B707="","",IFERROR(INDEX('الباقات'!$B$3:$B$302,MATCH($B707,'الباقات'!$A$3:$A$302,0)),""))</f>
        <v/>
      </c>
      <c r="D707" s="9">
        <f>IF($B707="","",IFERROR(INDEX('الباقات'!$D$3:$D$302,MATCH($B707,'الباقات'!$A$3:$A$302,0)),""))</f>
        <v/>
      </c>
      <c r="E707" s="4" t="n"/>
      <c r="F707" s="14">
        <f>IF($B707="","",COUNTIFS($B$3:$B707,$B707))</f>
        <v/>
      </c>
    </row>
    <row r="708">
      <c r="A708" s="5" t="n"/>
      <c r="B708" s="4" t="n"/>
      <c r="C708" s="9">
        <f>IF($B708="","",IFERROR(INDEX('الباقات'!$B$3:$B$302,MATCH($B708,'الباقات'!$A$3:$A$302,0)),""))</f>
        <v/>
      </c>
      <c r="D708" s="9">
        <f>IF($B708="","",IFERROR(INDEX('الباقات'!$D$3:$D$302,MATCH($B708,'الباقات'!$A$3:$A$302,0)),""))</f>
        <v/>
      </c>
      <c r="E708" s="4" t="n"/>
      <c r="F708" s="14">
        <f>IF($B708="","",COUNTIFS($B$3:$B708,$B708))</f>
        <v/>
      </c>
    </row>
    <row r="709">
      <c r="A709" s="5" t="n"/>
      <c r="B709" s="4" t="n"/>
      <c r="C709" s="9">
        <f>IF($B709="","",IFERROR(INDEX('الباقات'!$B$3:$B$302,MATCH($B709,'الباقات'!$A$3:$A$302,0)),""))</f>
        <v/>
      </c>
      <c r="D709" s="9">
        <f>IF($B709="","",IFERROR(INDEX('الباقات'!$D$3:$D$302,MATCH($B709,'الباقات'!$A$3:$A$302,0)),""))</f>
        <v/>
      </c>
      <c r="E709" s="4" t="n"/>
      <c r="F709" s="14">
        <f>IF($B709="","",COUNTIFS($B$3:$B709,$B709))</f>
        <v/>
      </c>
    </row>
    <row r="710">
      <c r="A710" s="5" t="n"/>
      <c r="B710" s="4" t="n"/>
      <c r="C710" s="9">
        <f>IF($B710="","",IFERROR(INDEX('الباقات'!$B$3:$B$302,MATCH($B710,'الباقات'!$A$3:$A$302,0)),""))</f>
        <v/>
      </c>
      <c r="D710" s="9">
        <f>IF($B710="","",IFERROR(INDEX('الباقات'!$D$3:$D$302,MATCH($B710,'الباقات'!$A$3:$A$302,0)),""))</f>
        <v/>
      </c>
      <c r="E710" s="4" t="n"/>
      <c r="F710" s="14">
        <f>IF($B710="","",COUNTIFS($B$3:$B710,$B710))</f>
        <v/>
      </c>
    </row>
    <row r="711">
      <c r="A711" s="5" t="n"/>
      <c r="B711" s="4" t="n"/>
      <c r="C711" s="9">
        <f>IF($B711="","",IFERROR(INDEX('الباقات'!$B$3:$B$302,MATCH($B711,'الباقات'!$A$3:$A$302,0)),""))</f>
        <v/>
      </c>
      <c r="D711" s="9">
        <f>IF($B711="","",IFERROR(INDEX('الباقات'!$D$3:$D$302,MATCH($B711,'الباقات'!$A$3:$A$302,0)),""))</f>
        <v/>
      </c>
      <c r="E711" s="4" t="n"/>
      <c r="F711" s="14">
        <f>IF($B711="","",COUNTIFS($B$3:$B711,$B711))</f>
        <v/>
      </c>
    </row>
    <row r="712">
      <c r="A712" s="5" t="n"/>
      <c r="B712" s="4" t="n"/>
      <c r="C712" s="9">
        <f>IF($B712="","",IFERROR(INDEX('الباقات'!$B$3:$B$302,MATCH($B712,'الباقات'!$A$3:$A$302,0)),""))</f>
        <v/>
      </c>
      <c r="D712" s="9">
        <f>IF($B712="","",IFERROR(INDEX('الباقات'!$D$3:$D$302,MATCH($B712,'الباقات'!$A$3:$A$302,0)),""))</f>
        <v/>
      </c>
      <c r="E712" s="4" t="n"/>
      <c r="F712" s="14">
        <f>IF($B712="","",COUNTIFS($B$3:$B712,$B712))</f>
        <v/>
      </c>
    </row>
    <row r="713">
      <c r="A713" s="5" t="n"/>
      <c r="B713" s="4" t="n"/>
      <c r="C713" s="9">
        <f>IF($B713="","",IFERROR(INDEX('الباقات'!$B$3:$B$302,MATCH($B713,'الباقات'!$A$3:$A$302,0)),""))</f>
        <v/>
      </c>
      <c r="D713" s="9">
        <f>IF($B713="","",IFERROR(INDEX('الباقات'!$D$3:$D$302,MATCH($B713,'الباقات'!$A$3:$A$302,0)),""))</f>
        <v/>
      </c>
      <c r="E713" s="4" t="n"/>
      <c r="F713" s="14">
        <f>IF($B713="","",COUNTIFS($B$3:$B713,$B713))</f>
        <v/>
      </c>
    </row>
    <row r="714">
      <c r="A714" s="5" t="n"/>
      <c r="B714" s="4" t="n"/>
      <c r="C714" s="9">
        <f>IF($B714="","",IFERROR(INDEX('الباقات'!$B$3:$B$302,MATCH($B714,'الباقات'!$A$3:$A$302,0)),""))</f>
        <v/>
      </c>
      <c r="D714" s="9">
        <f>IF($B714="","",IFERROR(INDEX('الباقات'!$D$3:$D$302,MATCH($B714,'الباقات'!$A$3:$A$302,0)),""))</f>
        <v/>
      </c>
      <c r="E714" s="4" t="n"/>
      <c r="F714" s="14">
        <f>IF($B714="","",COUNTIFS($B$3:$B714,$B714))</f>
        <v/>
      </c>
    </row>
    <row r="715">
      <c r="A715" s="5" t="n"/>
      <c r="B715" s="4" t="n"/>
      <c r="C715" s="9">
        <f>IF($B715="","",IFERROR(INDEX('الباقات'!$B$3:$B$302,MATCH($B715,'الباقات'!$A$3:$A$302,0)),""))</f>
        <v/>
      </c>
      <c r="D715" s="9">
        <f>IF($B715="","",IFERROR(INDEX('الباقات'!$D$3:$D$302,MATCH($B715,'الباقات'!$A$3:$A$302,0)),""))</f>
        <v/>
      </c>
      <c r="E715" s="4" t="n"/>
      <c r="F715" s="14">
        <f>IF($B715="","",COUNTIFS($B$3:$B715,$B715))</f>
        <v/>
      </c>
    </row>
    <row r="716">
      <c r="A716" s="5" t="n"/>
      <c r="B716" s="4" t="n"/>
      <c r="C716" s="9">
        <f>IF($B716="","",IFERROR(INDEX('الباقات'!$B$3:$B$302,MATCH($B716,'الباقات'!$A$3:$A$302,0)),""))</f>
        <v/>
      </c>
      <c r="D716" s="9">
        <f>IF($B716="","",IFERROR(INDEX('الباقات'!$D$3:$D$302,MATCH($B716,'الباقات'!$A$3:$A$302,0)),""))</f>
        <v/>
      </c>
      <c r="E716" s="4" t="n"/>
      <c r="F716" s="14">
        <f>IF($B716="","",COUNTIFS($B$3:$B716,$B716))</f>
        <v/>
      </c>
    </row>
    <row r="717">
      <c r="A717" s="5" t="n"/>
      <c r="B717" s="4" t="n"/>
      <c r="C717" s="9">
        <f>IF($B717="","",IFERROR(INDEX('الباقات'!$B$3:$B$302,MATCH($B717,'الباقات'!$A$3:$A$302,0)),""))</f>
        <v/>
      </c>
      <c r="D717" s="9">
        <f>IF($B717="","",IFERROR(INDEX('الباقات'!$D$3:$D$302,MATCH($B717,'الباقات'!$A$3:$A$302,0)),""))</f>
        <v/>
      </c>
      <c r="E717" s="4" t="n"/>
      <c r="F717" s="14">
        <f>IF($B717="","",COUNTIFS($B$3:$B717,$B717))</f>
        <v/>
      </c>
    </row>
    <row r="718">
      <c r="A718" s="5" t="n"/>
      <c r="B718" s="4" t="n"/>
      <c r="C718" s="9">
        <f>IF($B718="","",IFERROR(INDEX('الباقات'!$B$3:$B$302,MATCH($B718,'الباقات'!$A$3:$A$302,0)),""))</f>
        <v/>
      </c>
      <c r="D718" s="9">
        <f>IF($B718="","",IFERROR(INDEX('الباقات'!$D$3:$D$302,MATCH($B718,'الباقات'!$A$3:$A$302,0)),""))</f>
        <v/>
      </c>
      <c r="E718" s="4" t="n"/>
      <c r="F718" s="14">
        <f>IF($B718="","",COUNTIFS($B$3:$B718,$B718))</f>
        <v/>
      </c>
    </row>
    <row r="719">
      <c r="A719" s="5" t="n"/>
      <c r="B719" s="4" t="n"/>
      <c r="C719" s="9">
        <f>IF($B719="","",IFERROR(INDEX('الباقات'!$B$3:$B$302,MATCH($B719,'الباقات'!$A$3:$A$302,0)),""))</f>
        <v/>
      </c>
      <c r="D719" s="9">
        <f>IF($B719="","",IFERROR(INDEX('الباقات'!$D$3:$D$302,MATCH($B719,'الباقات'!$A$3:$A$302,0)),""))</f>
        <v/>
      </c>
      <c r="E719" s="4" t="n"/>
      <c r="F719" s="14">
        <f>IF($B719="","",COUNTIFS($B$3:$B719,$B719))</f>
        <v/>
      </c>
    </row>
    <row r="720">
      <c r="A720" s="5" t="n"/>
      <c r="B720" s="4" t="n"/>
      <c r="C720" s="9">
        <f>IF($B720="","",IFERROR(INDEX('الباقات'!$B$3:$B$302,MATCH($B720,'الباقات'!$A$3:$A$302,0)),""))</f>
        <v/>
      </c>
      <c r="D720" s="9">
        <f>IF($B720="","",IFERROR(INDEX('الباقات'!$D$3:$D$302,MATCH($B720,'الباقات'!$A$3:$A$302,0)),""))</f>
        <v/>
      </c>
      <c r="E720" s="4" t="n"/>
      <c r="F720" s="14">
        <f>IF($B720="","",COUNTIFS($B$3:$B720,$B720))</f>
        <v/>
      </c>
    </row>
    <row r="721">
      <c r="A721" s="5" t="n"/>
      <c r="B721" s="4" t="n"/>
      <c r="C721" s="9">
        <f>IF($B721="","",IFERROR(INDEX('الباقات'!$B$3:$B$302,MATCH($B721,'الباقات'!$A$3:$A$302,0)),""))</f>
        <v/>
      </c>
      <c r="D721" s="9">
        <f>IF($B721="","",IFERROR(INDEX('الباقات'!$D$3:$D$302,MATCH($B721,'الباقات'!$A$3:$A$302,0)),""))</f>
        <v/>
      </c>
      <c r="E721" s="4" t="n"/>
      <c r="F721" s="14">
        <f>IF($B721="","",COUNTIFS($B$3:$B721,$B721))</f>
        <v/>
      </c>
    </row>
    <row r="722">
      <c r="A722" s="5" t="n"/>
      <c r="B722" s="4" t="n"/>
      <c r="C722" s="9">
        <f>IF($B722="","",IFERROR(INDEX('الباقات'!$B$3:$B$302,MATCH($B722,'الباقات'!$A$3:$A$302,0)),""))</f>
        <v/>
      </c>
      <c r="D722" s="9">
        <f>IF($B722="","",IFERROR(INDEX('الباقات'!$D$3:$D$302,MATCH($B722,'الباقات'!$A$3:$A$302,0)),""))</f>
        <v/>
      </c>
      <c r="E722" s="4" t="n"/>
      <c r="F722" s="14">
        <f>IF($B722="","",COUNTIFS($B$3:$B722,$B722))</f>
        <v/>
      </c>
    </row>
    <row r="723">
      <c r="A723" s="5" t="n"/>
      <c r="B723" s="4" t="n"/>
      <c r="C723" s="9">
        <f>IF($B723="","",IFERROR(INDEX('الباقات'!$B$3:$B$302,MATCH($B723,'الباقات'!$A$3:$A$302,0)),""))</f>
        <v/>
      </c>
      <c r="D723" s="9">
        <f>IF($B723="","",IFERROR(INDEX('الباقات'!$D$3:$D$302,MATCH($B723,'الباقات'!$A$3:$A$302,0)),""))</f>
        <v/>
      </c>
      <c r="E723" s="4" t="n"/>
      <c r="F723" s="14">
        <f>IF($B723="","",COUNTIFS($B$3:$B723,$B723))</f>
        <v/>
      </c>
    </row>
    <row r="724">
      <c r="A724" s="5" t="n"/>
      <c r="B724" s="4" t="n"/>
      <c r="C724" s="9">
        <f>IF($B724="","",IFERROR(INDEX('الباقات'!$B$3:$B$302,MATCH($B724,'الباقات'!$A$3:$A$302,0)),""))</f>
        <v/>
      </c>
      <c r="D724" s="9">
        <f>IF($B724="","",IFERROR(INDEX('الباقات'!$D$3:$D$302,MATCH($B724,'الباقات'!$A$3:$A$302,0)),""))</f>
        <v/>
      </c>
      <c r="E724" s="4" t="n"/>
      <c r="F724" s="14">
        <f>IF($B724="","",COUNTIFS($B$3:$B724,$B724))</f>
        <v/>
      </c>
    </row>
    <row r="725">
      <c r="A725" s="5" t="n"/>
      <c r="B725" s="4" t="n"/>
      <c r="C725" s="9">
        <f>IF($B725="","",IFERROR(INDEX('الباقات'!$B$3:$B$302,MATCH($B725,'الباقات'!$A$3:$A$302,0)),""))</f>
        <v/>
      </c>
      <c r="D725" s="9">
        <f>IF($B725="","",IFERROR(INDEX('الباقات'!$D$3:$D$302,MATCH($B725,'الباقات'!$A$3:$A$302,0)),""))</f>
        <v/>
      </c>
      <c r="E725" s="4" t="n"/>
      <c r="F725" s="14">
        <f>IF($B725="","",COUNTIFS($B$3:$B725,$B725))</f>
        <v/>
      </c>
    </row>
    <row r="726">
      <c r="A726" s="5" t="n"/>
      <c r="B726" s="4" t="n"/>
      <c r="C726" s="9">
        <f>IF($B726="","",IFERROR(INDEX('الباقات'!$B$3:$B$302,MATCH($B726,'الباقات'!$A$3:$A$302,0)),""))</f>
        <v/>
      </c>
      <c r="D726" s="9">
        <f>IF($B726="","",IFERROR(INDEX('الباقات'!$D$3:$D$302,MATCH($B726,'الباقات'!$A$3:$A$302,0)),""))</f>
        <v/>
      </c>
      <c r="E726" s="4" t="n"/>
      <c r="F726" s="14">
        <f>IF($B726="","",COUNTIFS($B$3:$B726,$B726))</f>
        <v/>
      </c>
    </row>
    <row r="727">
      <c r="A727" s="5" t="n"/>
      <c r="B727" s="4" t="n"/>
      <c r="C727" s="9">
        <f>IF($B727="","",IFERROR(INDEX('الباقات'!$B$3:$B$302,MATCH($B727,'الباقات'!$A$3:$A$302,0)),""))</f>
        <v/>
      </c>
      <c r="D727" s="9">
        <f>IF($B727="","",IFERROR(INDEX('الباقات'!$D$3:$D$302,MATCH($B727,'الباقات'!$A$3:$A$302,0)),""))</f>
        <v/>
      </c>
      <c r="E727" s="4" t="n"/>
      <c r="F727" s="14">
        <f>IF($B727="","",COUNTIFS($B$3:$B727,$B727))</f>
        <v/>
      </c>
    </row>
    <row r="728">
      <c r="A728" s="5" t="n"/>
      <c r="B728" s="4" t="n"/>
      <c r="C728" s="9">
        <f>IF($B728="","",IFERROR(INDEX('الباقات'!$B$3:$B$302,MATCH($B728,'الباقات'!$A$3:$A$302,0)),""))</f>
        <v/>
      </c>
      <c r="D728" s="9">
        <f>IF($B728="","",IFERROR(INDEX('الباقات'!$D$3:$D$302,MATCH($B728,'الباقات'!$A$3:$A$302,0)),""))</f>
        <v/>
      </c>
      <c r="E728" s="4" t="n"/>
      <c r="F728" s="14">
        <f>IF($B728="","",COUNTIFS($B$3:$B728,$B728))</f>
        <v/>
      </c>
    </row>
    <row r="729">
      <c r="A729" s="5" t="n"/>
      <c r="B729" s="4" t="n"/>
      <c r="C729" s="9">
        <f>IF($B729="","",IFERROR(INDEX('الباقات'!$B$3:$B$302,MATCH($B729,'الباقات'!$A$3:$A$302,0)),""))</f>
        <v/>
      </c>
      <c r="D729" s="9">
        <f>IF($B729="","",IFERROR(INDEX('الباقات'!$D$3:$D$302,MATCH($B729,'الباقات'!$A$3:$A$302,0)),""))</f>
        <v/>
      </c>
      <c r="E729" s="4" t="n"/>
      <c r="F729" s="14">
        <f>IF($B729="","",COUNTIFS($B$3:$B729,$B729))</f>
        <v/>
      </c>
    </row>
    <row r="730">
      <c r="A730" s="5" t="n"/>
      <c r="B730" s="4" t="n"/>
      <c r="C730" s="9">
        <f>IF($B730="","",IFERROR(INDEX('الباقات'!$B$3:$B$302,MATCH($B730,'الباقات'!$A$3:$A$302,0)),""))</f>
        <v/>
      </c>
      <c r="D730" s="9">
        <f>IF($B730="","",IFERROR(INDEX('الباقات'!$D$3:$D$302,MATCH($B730,'الباقات'!$A$3:$A$302,0)),""))</f>
        <v/>
      </c>
      <c r="E730" s="4" t="n"/>
      <c r="F730" s="14">
        <f>IF($B730="","",COUNTIFS($B$3:$B730,$B730))</f>
        <v/>
      </c>
    </row>
    <row r="731">
      <c r="A731" s="5" t="n"/>
      <c r="B731" s="4" t="n"/>
      <c r="C731" s="9">
        <f>IF($B731="","",IFERROR(INDEX('الباقات'!$B$3:$B$302,MATCH($B731,'الباقات'!$A$3:$A$302,0)),""))</f>
        <v/>
      </c>
      <c r="D731" s="9">
        <f>IF($B731="","",IFERROR(INDEX('الباقات'!$D$3:$D$302,MATCH($B731,'الباقات'!$A$3:$A$302,0)),""))</f>
        <v/>
      </c>
      <c r="E731" s="4" t="n"/>
      <c r="F731" s="14">
        <f>IF($B731="","",COUNTIFS($B$3:$B731,$B731))</f>
        <v/>
      </c>
    </row>
    <row r="732">
      <c r="A732" s="5" t="n"/>
      <c r="B732" s="4" t="n"/>
      <c r="C732" s="9">
        <f>IF($B732="","",IFERROR(INDEX('الباقات'!$B$3:$B$302,MATCH($B732,'الباقات'!$A$3:$A$302,0)),""))</f>
        <v/>
      </c>
      <c r="D732" s="9">
        <f>IF($B732="","",IFERROR(INDEX('الباقات'!$D$3:$D$302,MATCH($B732,'الباقات'!$A$3:$A$302,0)),""))</f>
        <v/>
      </c>
      <c r="E732" s="4" t="n"/>
      <c r="F732" s="14">
        <f>IF($B732="","",COUNTIFS($B$3:$B732,$B732))</f>
        <v/>
      </c>
    </row>
    <row r="733">
      <c r="A733" s="5" t="n"/>
      <c r="B733" s="4" t="n"/>
      <c r="C733" s="9">
        <f>IF($B733="","",IFERROR(INDEX('الباقات'!$B$3:$B$302,MATCH($B733,'الباقات'!$A$3:$A$302,0)),""))</f>
        <v/>
      </c>
      <c r="D733" s="9">
        <f>IF($B733="","",IFERROR(INDEX('الباقات'!$D$3:$D$302,MATCH($B733,'الباقات'!$A$3:$A$302,0)),""))</f>
        <v/>
      </c>
      <c r="E733" s="4" t="n"/>
      <c r="F733" s="14">
        <f>IF($B733="","",COUNTIFS($B$3:$B733,$B733))</f>
        <v/>
      </c>
    </row>
    <row r="734">
      <c r="A734" s="5" t="n"/>
      <c r="B734" s="4" t="n"/>
      <c r="C734" s="9">
        <f>IF($B734="","",IFERROR(INDEX('الباقات'!$B$3:$B$302,MATCH($B734,'الباقات'!$A$3:$A$302,0)),""))</f>
        <v/>
      </c>
      <c r="D734" s="9">
        <f>IF($B734="","",IFERROR(INDEX('الباقات'!$D$3:$D$302,MATCH($B734,'الباقات'!$A$3:$A$302,0)),""))</f>
        <v/>
      </c>
      <c r="E734" s="4" t="n"/>
      <c r="F734" s="14">
        <f>IF($B734="","",COUNTIFS($B$3:$B734,$B734))</f>
        <v/>
      </c>
    </row>
    <row r="735">
      <c r="A735" s="5" t="n"/>
      <c r="B735" s="4" t="n"/>
      <c r="C735" s="9">
        <f>IF($B735="","",IFERROR(INDEX('الباقات'!$B$3:$B$302,MATCH($B735,'الباقات'!$A$3:$A$302,0)),""))</f>
        <v/>
      </c>
      <c r="D735" s="9">
        <f>IF($B735="","",IFERROR(INDEX('الباقات'!$D$3:$D$302,MATCH($B735,'الباقات'!$A$3:$A$302,0)),""))</f>
        <v/>
      </c>
      <c r="E735" s="4" t="n"/>
      <c r="F735" s="14">
        <f>IF($B735="","",COUNTIFS($B$3:$B735,$B735))</f>
        <v/>
      </c>
    </row>
    <row r="736">
      <c r="A736" s="5" t="n"/>
      <c r="B736" s="4" t="n"/>
      <c r="C736" s="9">
        <f>IF($B736="","",IFERROR(INDEX('الباقات'!$B$3:$B$302,MATCH($B736,'الباقات'!$A$3:$A$302,0)),""))</f>
        <v/>
      </c>
      <c r="D736" s="9">
        <f>IF($B736="","",IFERROR(INDEX('الباقات'!$D$3:$D$302,MATCH($B736,'الباقات'!$A$3:$A$302,0)),""))</f>
        <v/>
      </c>
      <c r="E736" s="4" t="n"/>
      <c r="F736" s="14">
        <f>IF($B736="","",COUNTIFS($B$3:$B736,$B736))</f>
        <v/>
      </c>
    </row>
    <row r="737">
      <c r="A737" s="5" t="n"/>
      <c r="B737" s="4" t="n"/>
      <c r="C737" s="9">
        <f>IF($B737="","",IFERROR(INDEX('الباقات'!$B$3:$B$302,MATCH($B737,'الباقات'!$A$3:$A$302,0)),""))</f>
        <v/>
      </c>
      <c r="D737" s="9">
        <f>IF($B737="","",IFERROR(INDEX('الباقات'!$D$3:$D$302,MATCH($B737,'الباقات'!$A$3:$A$302,0)),""))</f>
        <v/>
      </c>
      <c r="E737" s="4" t="n"/>
      <c r="F737" s="14">
        <f>IF($B737="","",COUNTIFS($B$3:$B737,$B737))</f>
        <v/>
      </c>
    </row>
    <row r="738">
      <c r="A738" s="5" t="n"/>
      <c r="B738" s="4" t="n"/>
      <c r="C738" s="9">
        <f>IF($B738="","",IFERROR(INDEX('الباقات'!$B$3:$B$302,MATCH($B738,'الباقات'!$A$3:$A$302,0)),""))</f>
        <v/>
      </c>
      <c r="D738" s="9">
        <f>IF($B738="","",IFERROR(INDEX('الباقات'!$D$3:$D$302,MATCH($B738,'الباقات'!$A$3:$A$302,0)),""))</f>
        <v/>
      </c>
      <c r="E738" s="4" t="n"/>
      <c r="F738" s="14">
        <f>IF($B738="","",COUNTIFS($B$3:$B738,$B738))</f>
        <v/>
      </c>
    </row>
    <row r="739">
      <c r="A739" s="5" t="n"/>
      <c r="B739" s="4" t="n"/>
      <c r="C739" s="9">
        <f>IF($B739="","",IFERROR(INDEX('الباقات'!$B$3:$B$302,MATCH($B739,'الباقات'!$A$3:$A$302,0)),""))</f>
        <v/>
      </c>
      <c r="D739" s="9">
        <f>IF($B739="","",IFERROR(INDEX('الباقات'!$D$3:$D$302,MATCH($B739,'الباقات'!$A$3:$A$302,0)),""))</f>
        <v/>
      </c>
      <c r="E739" s="4" t="n"/>
      <c r="F739" s="14">
        <f>IF($B739="","",COUNTIFS($B$3:$B739,$B739))</f>
        <v/>
      </c>
    </row>
    <row r="740">
      <c r="A740" s="5" t="n"/>
      <c r="B740" s="4" t="n"/>
      <c r="C740" s="9">
        <f>IF($B740="","",IFERROR(INDEX('الباقات'!$B$3:$B$302,MATCH($B740,'الباقات'!$A$3:$A$302,0)),""))</f>
        <v/>
      </c>
      <c r="D740" s="9">
        <f>IF($B740="","",IFERROR(INDEX('الباقات'!$D$3:$D$302,MATCH($B740,'الباقات'!$A$3:$A$302,0)),""))</f>
        <v/>
      </c>
      <c r="E740" s="4" t="n"/>
      <c r="F740" s="14">
        <f>IF($B740="","",COUNTIFS($B$3:$B740,$B740))</f>
        <v/>
      </c>
    </row>
    <row r="741">
      <c r="A741" s="5" t="n"/>
      <c r="B741" s="4" t="n"/>
      <c r="C741" s="9">
        <f>IF($B741="","",IFERROR(INDEX('الباقات'!$B$3:$B$302,MATCH($B741,'الباقات'!$A$3:$A$302,0)),""))</f>
        <v/>
      </c>
      <c r="D741" s="9">
        <f>IF($B741="","",IFERROR(INDEX('الباقات'!$D$3:$D$302,MATCH($B741,'الباقات'!$A$3:$A$302,0)),""))</f>
        <v/>
      </c>
      <c r="E741" s="4" t="n"/>
      <c r="F741" s="14">
        <f>IF($B741="","",COUNTIFS($B$3:$B741,$B741))</f>
        <v/>
      </c>
    </row>
    <row r="742">
      <c r="A742" s="5" t="n"/>
      <c r="B742" s="4" t="n"/>
      <c r="C742" s="9">
        <f>IF($B742="","",IFERROR(INDEX('الباقات'!$B$3:$B$302,MATCH($B742,'الباقات'!$A$3:$A$302,0)),""))</f>
        <v/>
      </c>
      <c r="D742" s="9">
        <f>IF($B742="","",IFERROR(INDEX('الباقات'!$D$3:$D$302,MATCH($B742,'الباقات'!$A$3:$A$302,0)),""))</f>
        <v/>
      </c>
      <c r="E742" s="4" t="n"/>
      <c r="F742" s="14">
        <f>IF($B742="","",COUNTIFS($B$3:$B742,$B742))</f>
        <v/>
      </c>
    </row>
    <row r="743">
      <c r="A743" s="5" t="n"/>
      <c r="B743" s="4" t="n"/>
      <c r="C743" s="9">
        <f>IF($B743="","",IFERROR(INDEX('الباقات'!$B$3:$B$302,MATCH($B743,'الباقات'!$A$3:$A$302,0)),""))</f>
        <v/>
      </c>
      <c r="D743" s="9">
        <f>IF($B743="","",IFERROR(INDEX('الباقات'!$D$3:$D$302,MATCH($B743,'الباقات'!$A$3:$A$302,0)),""))</f>
        <v/>
      </c>
      <c r="E743" s="4" t="n"/>
      <c r="F743" s="14">
        <f>IF($B743="","",COUNTIFS($B$3:$B743,$B743))</f>
        <v/>
      </c>
    </row>
    <row r="744">
      <c r="A744" s="5" t="n"/>
      <c r="B744" s="4" t="n"/>
      <c r="C744" s="9">
        <f>IF($B744="","",IFERROR(INDEX('الباقات'!$B$3:$B$302,MATCH($B744,'الباقات'!$A$3:$A$302,0)),""))</f>
        <v/>
      </c>
      <c r="D744" s="9">
        <f>IF($B744="","",IFERROR(INDEX('الباقات'!$D$3:$D$302,MATCH($B744,'الباقات'!$A$3:$A$302,0)),""))</f>
        <v/>
      </c>
      <c r="E744" s="4" t="n"/>
      <c r="F744" s="14">
        <f>IF($B744="","",COUNTIFS($B$3:$B744,$B744))</f>
        <v/>
      </c>
    </row>
    <row r="745">
      <c r="A745" s="5" t="n"/>
      <c r="B745" s="4" t="n"/>
      <c r="C745" s="9">
        <f>IF($B745="","",IFERROR(INDEX('الباقات'!$B$3:$B$302,MATCH($B745,'الباقات'!$A$3:$A$302,0)),""))</f>
        <v/>
      </c>
      <c r="D745" s="9">
        <f>IF($B745="","",IFERROR(INDEX('الباقات'!$D$3:$D$302,MATCH($B745,'الباقات'!$A$3:$A$302,0)),""))</f>
        <v/>
      </c>
      <c r="E745" s="4" t="n"/>
      <c r="F745" s="14">
        <f>IF($B745="","",COUNTIFS($B$3:$B745,$B745))</f>
        <v/>
      </c>
    </row>
    <row r="746">
      <c r="A746" s="5" t="n"/>
      <c r="B746" s="4" t="n"/>
      <c r="C746" s="9">
        <f>IF($B746="","",IFERROR(INDEX('الباقات'!$B$3:$B$302,MATCH($B746,'الباقات'!$A$3:$A$302,0)),""))</f>
        <v/>
      </c>
      <c r="D746" s="9">
        <f>IF($B746="","",IFERROR(INDEX('الباقات'!$D$3:$D$302,MATCH($B746,'الباقات'!$A$3:$A$302,0)),""))</f>
        <v/>
      </c>
      <c r="E746" s="4" t="n"/>
      <c r="F746" s="14">
        <f>IF($B746="","",COUNTIFS($B$3:$B746,$B746))</f>
        <v/>
      </c>
    </row>
    <row r="747">
      <c r="A747" s="5" t="n"/>
      <c r="B747" s="4" t="n"/>
      <c r="C747" s="9">
        <f>IF($B747="","",IFERROR(INDEX('الباقات'!$B$3:$B$302,MATCH($B747,'الباقات'!$A$3:$A$302,0)),""))</f>
        <v/>
      </c>
      <c r="D747" s="9">
        <f>IF($B747="","",IFERROR(INDEX('الباقات'!$D$3:$D$302,MATCH($B747,'الباقات'!$A$3:$A$302,0)),""))</f>
        <v/>
      </c>
      <c r="E747" s="4" t="n"/>
      <c r="F747" s="14">
        <f>IF($B747="","",COUNTIFS($B$3:$B747,$B747))</f>
        <v/>
      </c>
    </row>
    <row r="748">
      <c r="A748" s="5" t="n"/>
      <c r="B748" s="4" t="n"/>
      <c r="C748" s="9">
        <f>IF($B748="","",IFERROR(INDEX('الباقات'!$B$3:$B$302,MATCH($B748,'الباقات'!$A$3:$A$302,0)),""))</f>
        <v/>
      </c>
      <c r="D748" s="9">
        <f>IF($B748="","",IFERROR(INDEX('الباقات'!$D$3:$D$302,MATCH($B748,'الباقات'!$A$3:$A$302,0)),""))</f>
        <v/>
      </c>
      <c r="E748" s="4" t="n"/>
      <c r="F748" s="14">
        <f>IF($B748="","",COUNTIFS($B$3:$B748,$B748))</f>
        <v/>
      </c>
    </row>
    <row r="749">
      <c r="A749" s="5" t="n"/>
      <c r="B749" s="4" t="n"/>
      <c r="C749" s="9">
        <f>IF($B749="","",IFERROR(INDEX('الباقات'!$B$3:$B$302,MATCH($B749,'الباقات'!$A$3:$A$302,0)),""))</f>
        <v/>
      </c>
      <c r="D749" s="9">
        <f>IF($B749="","",IFERROR(INDEX('الباقات'!$D$3:$D$302,MATCH($B749,'الباقات'!$A$3:$A$302,0)),""))</f>
        <v/>
      </c>
      <c r="E749" s="4" t="n"/>
      <c r="F749" s="14">
        <f>IF($B749="","",COUNTIFS($B$3:$B749,$B749))</f>
        <v/>
      </c>
    </row>
    <row r="750">
      <c r="A750" s="5" t="n"/>
      <c r="B750" s="4" t="n"/>
      <c r="C750" s="9">
        <f>IF($B750="","",IFERROR(INDEX('الباقات'!$B$3:$B$302,MATCH($B750,'الباقات'!$A$3:$A$302,0)),""))</f>
        <v/>
      </c>
      <c r="D750" s="9">
        <f>IF($B750="","",IFERROR(INDEX('الباقات'!$D$3:$D$302,MATCH($B750,'الباقات'!$A$3:$A$302,0)),""))</f>
        <v/>
      </c>
      <c r="E750" s="4" t="n"/>
      <c r="F750" s="14">
        <f>IF($B750="","",COUNTIFS($B$3:$B750,$B750))</f>
        <v/>
      </c>
    </row>
    <row r="751">
      <c r="A751" s="5" t="n"/>
      <c r="B751" s="4" t="n"/>
      <c r="C751" s="9">
        <f>IF($B751="","",IFERROR(INDEX('الباقات'!$B$3:$B$302,MATCH($B751,'الباقات'!$A$3:$A$302,0)),""))</f>
        <v/>
      </c>
      <c r="D751" s="9">
        <f>IF($B751="","",IFERROR(INDEX('الباقات'!$D$3:$D$302,MATCH($B751,'الباقات'!$A$3:$A$302,0)),""))</f>
        <v/>
      </c>
      <c r="E751" s="4" t="n"/>
      <c r="F751" s="14">
        <f>IF($B751="","",COUNTIFS($B$3:$B751,$B751))</f>
        <v/>
      </c>
    </row>
    <row r="752">
      <c r="A752" s="5" t="n"/>
      <c r="B752" s="4" t="n"/>
      <c r="C752" s="9">
        <f>IF($B752="","",IFERROR(INDEX('الباقات'!$B$3:$B$302,MATCH($B752,'الباقات'!$A$3:$A$302,0)),""))</f>
        <v/>
      </c>
      <c r="D752" s="9">
        <f>IF($B752="","",IFERROR(INDEX('الباقات'!$D$3:$D$302,MATCH($B752,'الباقات'!$A$3:$A$302,0)),""))</f>
        <v/>
      </c>
      <c r="E752" s="4" t="n"/>
      <c r="F752" s="14">
        <f>IF($B752="","",COUNTIFS($B$3:$B752,$B752))</f>
        <v/>
      </c>
    </row>
    <row r="753">
      <c r="A753" s="5" t="n"/>
      <c r="B753" s="4" t="n"/>
      <c r="C753" s="9">
        <f>IF($B753="","",IFERROR(INDEX('الباقات'!$B$3:$B$302,MATCH($B753,'الباقات'!$A$3:$A$302,0)),""))</f>
        <v/>
      </c>
      <c r="D753" s="9">
        <f>IF($B753="","",IFERROR(INDEX('الباقات'!$D$3:$D$302,MATCH($B753,'الباقات'!$A$3:$A$302,0)),""))</f>
        <v/>
      </c>
      <c r="E753" s="4" t="n"/>
      <c r="F753" s="14">
        <f>IF($B753="","",COUNTIFS($B$3:$B753,$B753))</f>
        <v/>
      </c>
    </row>
    <row r="754">
      <c r="A754" s="5" t="n"/>
      <c r="B754" s="4" t="n"/>
      <c r="C754" s="9">
        <f>IF($B754="","",IFERROR(INDEX('الباقات'!$B$3:$B$302,MATCH($B754,'الباقات'!$A$3:$A$302,0)),""))</f>
        <v/>
      </c>
      <c r="D754" s="9">
        <f>IF($B754="","",IFERROR(INDEX('الباقات'!$D$3:$D$302,MATCH($B754,'الباقات'!$A$3:$A$302,0)),""))</f>
        <v/>
      </c>
      <c r="E754" s="4" t="n"/>
      <c r="F754" s="14">
        <f>IF($B754="","",COUNTIFS($B$3:$B754,$B754))</f>
        <v/>
      </c>
    </row>
    <row r="755">
      <c r="A755" s="5" t="n"/>
      <c r="B755" s="4" t="n"/>
      <c r="C755" s="9">
        <f>IF($B755="","",IFERROR(INDEX('الباقات'!$B$3:$B$302,MATCH($B755,'الباقات'!$A$3:$A$302,0)),""))</f>
        <v/>
      </c>
      <c r="D755" s="9">
        <f>IF($B755="","",IFERROR(INDEX('الباقات'!$D$3:$D$302,MATCH($B755,'الباقات'!$A$3:$A$302,0)),""))</f>
        <v/>
      </c>
      <c r="E755" s="4" t="n"/>
      <c r="F755" s="14">
        <f>IF($B755="","",COUNTIFS($B$3:$B755,$B755))</f>
        <v/>
      </c>
    </row>
    <row r="756">
      <c r="A756" s="5" t="n"/>
      <c r="B756" s="4" t="n"/>
      <c r="C756" s="9">
        <f>IF($B756="","",IFERROR(INDEX('الباقات'!$B$3:$B$302,MATCH($B756,'الباقات'!$A$3:$A$302,0)),""))</f>
        <v/>
      </c>
      <c r="D756" s="9">
        <f>IF($B756="","",IFERROR(INDEX('الباقات'!$D$3:$D$302,MATCH($B756,'الباقات'!$A$3:$A$302,0)),""))</f>
        <v/>
      </c>
      <c r="E756" s="4" t="n"/>
      <c r="F756" s="14">
        <f>IF($B756="","",COUNTIFS($B$3:$B756,$B756))</f>
        <v/>
      </c>
    </row>
    <row r="757">
      <c r="A757" s="5" t="n"/>
      <c r="B757" s="4" t="n"/>
      <c r="C757" s="9">
        <f>IF($B757="","",IFERROR(INDEX('الباقات'!$B$3:$B$302,MATCH($B757,'الباقات'!$A$3:$A$302,0)),""))</f>
        <v/>
      </c>
      <c r="D757" s="9">
        <f>IF($B757="","",IFERROR(INDEX('الباقات'!$D$3:$D$302,MATCH($B757,'الباقات'!$A$3:$A$302,0)),""))</f>
        <v/>
      </c>
      <c r="E757" s="4" t="n"/>
      <c r="F757" s="14">
        <f>IF($B757="","",COUNTIFS($B$3:$B757,$B757))</f>
        <v/>
      </c>
    </row>
    <row r="758">
      <c r="A758" s="5" t="n"/>
      <c r="B758" s="4" t="n"/>
      <c r="C758" s="9">
        <f>IF($B758="","",IFERROR(INDEX('الباقات'!$B$3:$B$302,MATCH($B758,'الباقات'!$A$3:$A$302,0)),""))</f>
        <v/>
      </c>
      <c r="D758" s="9">
        <f>IF($B758="","",IFERROR(INDEX('الباقات'!$D$3:$D$302,MATCH($B758,'الباقات'!$A$3:$A$302,0)),""))</f>
        <v/>
      </c>
      <c r="E758" s="4" t="n"/>
      <c r="F758" s="14">
        <f>IF($B758="","",COUNTIFS($B$3:$B758,$B758))</f>
        <v/>
      </c>
    </row>
    <row r="759">
      <c r="A759" s="5" t="n"/>
      <c r="B759" s="4" t="n"/>
      <c r="C759" s="9">
        <f>IF($B759="","",IFERROR(INDEX('الباقات'!$B$3:$B$302,MATCH($B759,'الباقات'!$A$3:$A$302,0)),""))</f>
        <v/>
      </c>
      <c r="D759" s="9">
        <f>IF($B759="","",IFERROR(INDEX('الباقات'!$D$3:$D$302,MATCH($B759,'الباقات'!$A$3:$A$302,0)),""))</f>
        <v/>
      </c>
      <c r="E759" s="4" t="n"/>
      <c r="F759" s="14">
        <f>IF($B759="","",COUNTIFS($B$3:$B759,$B759))</f>
        <v/>
      </c>
    </row>
    <row r="760">
      <c r="A760" s="5" t="n"/>
      <c r="B760" s="4" t="n"/>
      <c r="C760" s="9">
        <f>IF($B760="","",IFERROR(INDEX('الباقات'!$B$3:$B$302,MATCH($B760,'الباقات'!$A$3:$A$302,0)),""))</f>
        <v/>
      </c>
      <c r="D760" s="9">
        <f>IF($B760="","",IFERROR(INDEX('الباقات'!$D$3:$D$302,MATCH($B760,'الباقات'!$A$3:$A$302,0)),""))</f>
        <v/>
      </c>
      <c r="E760" s="4" t="n"/>
      <c r="F760" s="14">
        <f>IF($B760="","",COUNTIFS($B$3:$B760,$B760))</f>
        <v/>
      </c>
    </row>
    <row r="761">
      <c r="A761" s="5" t="n"/>
      <c r="B761" s="4" t="n"/>
      <c r="C761" s="9">
        <f>IF($B761="","",IFERROR(INDEX('الباقات'!$B$3:$B$302,MATCH($B761,'الباقات'!$A$3:$A$302,0)),""))</f>
        <v/>
      </c>
      <c r="D761" s="9">
        <f>IF($B761="","",IFERROR(INDEX('الباقات'!$D$3:$D$302,MATCH($B761,'الباقات'!$A$3:$A$302,0)),""))</f>
        <v/>
      </c>
      <c r="E761" s="4" t="n"/>
      <c r="F761" s="14">
        <f>IF($B761="","",COUNTIFS($B$3:$B761,$B761))</f>
        <v/>
      </c>
    </row>
    <row r="762">
      <c r="A762" s="5" t="n"/>
      <c r="B762" s="4" t="n"/>
      <c r="C762" s="9">
        <f>IF($B762="","",IFERROR(INDEX('الباقات'!$B$3:$B$302,MATCH($B762,'الباقات'!$A$3:$A$302,0)),""))</f>
        <v/>
      </c>
      <c r="D762" s="9">
        <f>IF($B762="","",IFERROR(INDEX('الباقات'!$D$3:$D$302,MATCH($B762,'الباقات'!$A$3:$A$302,0)),""))</f>
        <v/>
      </c>
      <c r="E762" s="4" t="n"/>
      <c r="F762" s="14">
        <f>IF($B762="","",COUNTIFS($B$3:$B762,$B762))</f>
        <v/>
      </c>
    </row>
    <row r="763">
      <c r="A763" s="5" t="n"/>
      <c r="B763" s="4" t="n"/>
      <c r="C763" s="9">
        <f>IF($B763="","",IFERROR(INDEX('الباقات'!$B$3:$B$302,MATCH($B763,'الباقات'!$A$3:$A$302,0)),""))</f>
        <v/>
      </c>
      <c r="D763" s="9">
        <f>IF($B763="","",IFERROR(INDEX('الباقات'!$D$3:$D$302,MATCH($B763,'الباقات'!$A$3:$A$302,0)),""))</f>
        <v/>
      </c>
      <c r="E763" s="4" t="n"/>
      <c r="F763" s="14">
        <f>IF($B763="","",COUNTIFS($B$3:$B763,$B763))</f>
        <v/>
      </c>
    </row>
    <row r="764">
      <c r="A764" s="5" t="n"/>
      <c r="B764" s="4" t="n"/>
      <c r="C764" s="9">
        <f>IF($B764="","",IFERROR(INDEX('الباقات'!$B$3:$B$302,MATCH($B764,'الباقات'!$A$3:$A$302,0)),""))</f>
        <v/>
      </c>
      <c r="D764" s="9">
        <f>IF($B764="","",IFERROR(INDEX('الباقات'!$D$3:$D$302,MATCH($B764,'الباقات'!$A$3:$A$302,0)),""))</f>
        <v/>
      </c>
      <c r="E764" s="4" t="n"/>
      <c r="F764" s="14">
        <f>IF($B764="","",COUNTIFS($B$3:$B764,$B764))</f>
        <v/>
      </c>
    </row>
    <row r="765">
      <c r="A765" s="5" t="n"/>
      <c r="B765" s="4" t="n"/>
      <c r="C765" s="9">
        <f>IF($B765="","",IFERROR(INDEX('الباقات'!$B$3:$B$302,MATCH($B765,'الباقات'!$A$3:$A$302,0)),""))</f>
        <v/>
      </c>
      <c r="D765" s="9">
        <f>IF($B765="","",IFERROR(INDEX('الباقات'!$D$3:$D$302,MATCH($B765,'الباقات'!$A$3:$A$302,0)),""))</f>
        <v/>
      </c>
      <c r="E765" s="4" t="n"/>
      <c r="F765" s="14">
        <f>IF($B765="","",COUNTIFS($B$3:$B765,$B765))</f>
        <v/>
      </c>
    </row>
    <row r="766">
      <c r="A766" s="5" t="n"/>
      <c r="B766" s="4" t="n"/>
      <c r="C766" s="9">
        <f>IF($B766="","",IFERROR(INDEX('الباقات'!$B$3:$B$302,MATCH($B766,'الباقات'!$A$3:$A$302,0)),""))</f>
        <v/>
      </c>
      <c r="D766" s="9">
        <f>IF($B766="","",IFERROR(INDEX('الباقات'!$D$3:$D$302,MATCH($B766,'الباقات'!$A$3:$A$302,0)),""))</f>
        <v/>
      </c>
      <c r="E766" s="4" t="n"/>
      <c r="F766" s="14">
        <f>IF($B766="","",COUNTIFS($B$3:$B766,$B766))</f>
        <v/>
      </c>
    </row>
    <row r="767">
      <c r="A767" s="5" t="n"/>
      <c r="B767" s="4" t="n"/>
      <c r="C767" s="9">
        <f>IF($B767="","",IFERROR(INDEX('الباقات'!$B$3:$B$302,MATCH($B767,'الباقات'!$A$3:$A$302,0)),""))</f>
        <v/>
      </c>
      <c r="D767" s="9">
        <f>IF($B767="","",IFERROR(INDEX('الباقات'!$D$3:$D$302,MATCH($B767,'الباقات'!$A$3:$A$302,0)),""))</f>
        <v/>
      </c>
      <c r="E767" s="4" t="n"/>
      <c r="F767" s="14">
        <f>IF($B767="","",COUNTIFS($B$3:$B767,$B767))</f>
        <v/>
      </c>
    </row>
    <row r="768">
      <c r="A768" s="5" t="n"/>
      <c r="B768" s="4" t="n"/>
      <c r="C768" s="9">
        <f>IF($B768="","",IFERROR(INDEX('الباقات'!$B$3:$B$302,MATCH($B768,'الباقات'!$A$3:$A$302,0)),""))</f>
        <v/>
      </c>
      <c r="D768" s="9">
        <f>IF($B768="","",IFERROR(INDEX('الباقات'!$D$3:$D$302,MATCH($B768,'الباقات'!$A$3:$A$302,0)),""))</f>
        <v/>
      </c>
      <c r="E768" s="4" t="n"/>
      <c r="F768" s="14">
        <f>IF($B768="","",COUNTIFS($B$3:$B768,$B768))</f>
        <v/>
      </c>
    </row>
    <row r="769">
      <c r="A769" s="5" t="n"/>
      <c r="B769" s="4" t="n"/>
      <c r="C769" s="9">
        <f>IF($B769="","",IFERROR(INDEX('الباقات'!$B$3:$B$302,MATCH($B769,'الباقات'!$A$3:$A$302,0)),""))</f>
        <v/>
      </c>
      <c r="D769" s="9">
        <f>IF($B769="","",IFERROR(INDEX('الباقات'!$D$3:$D$302,MATCH($B769,'الباقات'!$A$3:$A$302,0)),""))</f>
        <v/>
      </c>
      <c r="E769" s="4" t="n"/>
      <c r="F769" s="14">
        <f>IF($B769="","",COUNTIFS($B$3:$B769,$B769))</f>
        <v/>
      </c>
    </row>
    <row r="770">
      <c r="A770" s="5" t="n"/>
      <c r="B770" s="4" t="n"/>
      <c r="C770" s="9">
        <f>IF($B770="","",IFERROR(INDEX('الباقات'!$B$3:$B$302,MATCH($B770,'الباقات'!$A$3:$A$302,0)),""))</f>
        <v/>
      </c>
      <c r="D770" s="9">
        <f>IF($B770="","",IFERROR(INDEX('الباقات'!$D$3:$D$302,MATCH($B770,'الباقات'!$A$3:$A$302,0)),""))</f>
        <v/>
      </c>
      <c r="E770" s="4" t="n"/>
      <c r="F770" s="14">
        <f>IF($B770="","",COUNTIFS($B$3:$B770,$B770))</f>
        <v/>
      </c>
    </row>
    <row r="771">
      <c r="A771" s="5" t="n"/>
      <c r="B771" s="4" t="n"/>
      <c r="C771" s="9">
        <f>IF($B771="","",IFERROR(INDEX('الباقات'!$B$3:$B$302,MATCH($B771,'الباقات'!$A$3:$A$302,0)),""))</f>
        <v/>
      </c>
      <c r="D771" s="9">
        <f>IF($B771="","",IFERROR(INDEX('الباقات'!$D$3:$D$302,MATCH($B771,'الباقات'!$A$3:$A$302,0)),""))</f>
        <v/>
      </c>
      <c r="E771" s="4" t="n"/>
      <c r="F771" s="14">
        <f>IF($B771="","",COUNTIFS($B$3:$B771,$B771))</f>
        <v/>
      </c>
    </row>
    <row r="772">
      <c r="A772" s="5" t="n"/>
      <c r="B772" s="4" t="n"/>
      <c r="C772" s="9">
        <f>IF($B772="","",IFERROR(INDEX('الباقات'!$B$3:$B$302,MATCH($B772,'الباقات'!$A$3:$A$302,0)),""))</f>
        <v/>
      </c>
      <c r="D772" s="9">
        <f>IF($B772="","",IFERROR(INDEX('الباقات'!$D$3:$D$302,MATCH($B772,'الباقات'!$A$3:$A$302,0)),""))</f>
        <v/>
      </c>
      <c r="E772" s="4" t="n"/>
      <c r="F772" s="14">
        <f>IF($B772="","",COUNTIFS($B$3:$B772,$B772))</f>
        <v/>
      </c>
    </row>
    <row r="773">
      <c r="A773" s="5" t="n"/>
      <c r="B773" s="4" t="n"/>
      <c r="C773" s="9">
        <f>IF($B773="","",IFERROR(INDEX('الباقات'!$B$3:$B$302,MATCH($B773,'الباقات'!$A$3:$A$302,0)),""))</f>
        <v/>
      </c>
      <c r="D773" s="9">
        <f>IF($B773="","",IFERROR(INDEX('الباقات'!$D$3:$D$302,MATCH($B773,'الباقات'!$A$3:$A$302,0)),""))</f>
        <v/>
      </c>
      <c r="E773" s="4" t="n"/>
      <c r="F773" s="14">
        <f>IF($B773="","",COUNTIFS($B$3:$B773,$B773))</f>
        <v/>
      </c>
    </row>
    <row r="774">
      <c r="A774" s="5" t="n"/>
      <c r="B774" s="4" t="n"/>
      <c r="C774" s="9">
        <f>IF($B774="","",IFERROR(INDEX('الباقات'!$B$3:$B$302,MATCH($B774,'الباقات'!$A$3:$A$302,0)),""))</f>
        <v/>
      </c>
      <c r="D774" s="9">
        <f>IF($B774="","",IFERROR(INDEX('الباقات'!$D$3:$D$302,MATCH($B774,'الباقات'!$A$3:$A$302,0)),""))</f>
        <v/>
      </c>
      <c r="E774" s="4" t="n"/>
      <c r="F774" s="14">
        <f>IF($B774="","",COUNTIFS($B$3:$B774,$B774))</f>
        <v/>
      </c>
    </row>
    <row r="775">
      <c r="A775" s="5" t="n"/>
      <c r="B775" s="4" t="n"/>
      <c r="C775" s="9">
        <f>IF($B775="","",IFERROR(INDEX('الباقات'!$B$3:$B$302,MATCH($B775,'الباقات'!$A$3:$A$302,0)),""))</f>
        <v/>
      </c>
      <c r="D775" s="9">
        <f>IF($B775="","",IFERROR(INDEX('الباقات'!$D$3:$D$302,MATCH($B775,'الباقات'!$A$3:$A$302,0)),""))</f>
        <v/>
      </c>
      <c r="E775" s="4" t="n"/>
      <c r="F775" s="14">
        <f>IF($B775="","",COUNTIFS($B$3:$B775,$B775))</f>
        <v/>
      </c>
    </row>
    <row r="776">
      <c r="A776" s="5" t="n"/>
      <c r="B776" s="4" t="n"/>
      <c r="C776" s="9">
        <f>IF($B776="","",IFERROR(INDEX('الباقات'!$B$3:$B$302,MATCH($B776,'الباقات'!$A$3:$A$302,0)),""))</f>
        <v/>
      </c>
      <c r="D776" s="9">
        <f>IF($B776="","",IFERROR(INDEX('الباقات'!$D$3:$D$302,MATCH($B776,'الباقات'!$A$3:$A$302,0)),""))</f>
        <v/>
      </c>
      <c r="E776" s="4" t="n"/>
      <c r="F776" s="14">
        <f>IF($B776="","",COUNTIFS($B$3:$B776,$B776))</f>
        <v/>
      </c>
    </row>
    <row r="777">
      <c r="A777" s="5" t="n"/>
      <c r="B777" s="4" t="n"/>
      <c r="C777" s="9">
        <f>IF($B777="","",IFERROR(INDEX('الباقات'!$B$3:$B$302,MATCH($B777,'الباقات'!$A$3:$A$302,0)),""))</f>
        <v/>
      </c>
      <c r="D777" s="9">
        <f>IF($B777="","",IFERROR(INDEX('الباقات'!$D$3:$D$302,MATCH($B777,'الباقات'!$A$3:$A$302,0)),""))</f>
        <v/>
      </c>
      <c r="E777" s="4" t="n"/>
      <c r="F777" s="14">
        <f>IF($B777="","",COUNTIFS($B$3:$B777,$B777))</f>
        <v/>
      </c>
    </row>
    <row r="778">
      <c r="A778" s="5" t="n"/>
      <c r="B778" s="4" t="n"/>
      <c r="C778" s="9">
        <f>IF($B778="","",IFERROR(INDEX('الباقات'!$B$3:$B$302,MATCH($B778,'الباقات'!$A$3:$A$302,0)),""))</f>
        <v/>
      </c>
      <c r="D778" s="9">
        <f>IF($B778="","",IFERROR(INDEX('الباقات'!$D$3:$D$302,MATCH($B778,'الباقات'!$A$3:$A$302,0)),""))</f>
        <v/>
      </c>
      <c r="E778" s="4" t="n"/>
      <c r="F778" s="14">
        <f>IF($B778="","",COUNTIFS($B$3:$B778,$B778))</f>
        <v/>
      </c>
    </row>
    <row r="779">
      <c r="A779" s="5" t="n"/>
      <c r="B779" s="4" t="n"/>
      <c r="C779" s="9">
        <f>IF($B779="","",IFERROR(INDEX('الباقات'!$B$3:$B$302,MATCH($B779,'الباقات'!$A$3:$A$302,0)),""))</f>
        <v/>
      </c>
      <c r="D779" s="9">
        <f>IF($B779="","",IFERROR(INDEX('الباقات'!$D$3:$D$302,MATCH($B779,'الباقات'!$A$3:$A$302,0)),""))</f>
        <v/>
      </c>
      <c r="E779" s="4" t="n"/>
      <c r="F779" s="14">
        <f>IF($B779="","",COUNTIFS($B$3:$B779,$B779))</f>
        <v/>
      </c>
    </row>
    <row r="780">
      <c r="A780" s="5" t="n"/>
      <c r="B780" s="4" t="n"/>
      <c r="C780" s="9">
        <f>IF($B780="","",IFERROR(INDEX('الباقات'!$B$3:$B$302,MATCH($B780,'الباقات'!$A$3:$A$302,0)),""))</f>
        <v/>
      </c>
      <c r="D780" s="9">
        <f>IF($B780="","",IFERROR(INDEX('الباقات'!$D$3:$D$302,MATCH($B780,'الباقات'!$A$3:$A$302,0)),""))</f>
        <v/>
      </c>
      <c r="E780" s="4" t="n"/>
      <c r="F780" s="14">
        <f>IF($B780="","",COUNTIFS($B$3:$B780,$B780))</f>
        <v/>
      </c>
    </row>
    <row r="781">
      <c r="A781" s="5" t="n"/>
      <c r="B781" s="4" t="n"/>
      <c r="C781" s="9">
        <f>IF($B781="","",IFERROR(INDEX('الباقات'!$B$3:$B$302,MATCH($B781,'الباقات'!$A$3:$A$302,0)),""))</f>
        <v/>
      </c>
      <c r="D781" s="9">
        <f>IF($B781="","",IFERROR(INDEX('الباقات'!$D$3:$D$302,MATCH($B781,'الباقات'!$A$3:$A$302,0)),""))</f>
        <v/>
      </c>
      <c r="E781" s="4" t="n"/>
      <c r="F781" s="14">
        <f>IF($B781="","",COUNTIFS($B$3:$B781,$B781))</f>
        <v/>
      </c>
    </row>
    <row r="782">
      <c r="A782" s="5" t="n"/>
      <c r="B782" s="4" t="n"/>
      <c r="C782" s="9">
        <f>IF($B782="","",IFERROR(INDEX('الباقات'!$B$3:$B$302,MATCH($B782,'الباقات'!$A$3:$A$302,0)),""))</f>
        <v/>
      </c>
      <c r="D782" s="9">
        <f>IF($B782="","",IFERROR(INDEX('الباقات'!$D$3:$D$302,MATCH($B782,'الباقات'!$A$3:$A$302,0)),""))</f>
        <v/>
      </c>
      <c r="E782" s="4" t="n"/>
      <c r="F782" s="14">
        <f>IF($B782="","",COUNTIFS($B$3:$B782,$B782))</f>
        <v/>
      </c>
    </row>
    <row r="783">
      <c r="A783" s="5" t="n"/>
      <c r="B783" s="4" t="n"/>
      <c r="C783" s="9">
        <f>IF($B783="","",IFERROR(INDEX('الباقات'!$B$3:$B$302,MATCH($B783,'الباقات'!$A$3:$A$302,0)),""))</f>
        <v/>
      </c>
      <c r="D783" s="9">
        <f>IF($B783="","",IFERROR(INDEX('الباقات'!$D$3:$D$302,MATCH($B783,'الباقات'!$A$3:$A$302,0)),""))</f>
        <v/>
      </c>
      <c r="E783" s="4" t="n"/>
      <c r="F783" s="14">
        <f>IF($B783="","",COUNTIFS($B$3:$B783,$B783))</f>
        <v/>
      </c>
    </row>
    <row r="784">
      <c r="A784" s="5" t="n"/>
      <c r="B784" s="4" t="n"/>
      <c r="C784" s="9">
        <f>IF($B784="","",IFERROR(INDEX('الباقات'!$B$3:$B$302,MATCH($B784,'الباقات'!$A$3:$A$302,0)),""))</f>
        <v/>
      </c>
      <c r="D784" s="9">
        <f>IF($B784="","",IFERROR(INDEX('الباقات'!$D$3:$D$302,MATCH($B784,'الباقات'!$A$3:$A$302,0)),""))</f>
        <v/>
      </c>
      <c r="E784" s="4" t="n"/>
      <c r="F784" s="14">
        <f>IF($B784="","",COUNTIFS($B$3:$B784,$B784))</f>
        <v/>
      </c>
    </row>
    <row r="785">
      <c r="A785" s="5" t="n"/>
      <c r="B785" s="4" t="n"/>
      <c r="C785" s="9">
        <f>IF($B785="","",IFERROR(INDEX('الباقات'!$B$3:$B$302,MATCH($B785,'الباقات'!$A$3:$A$302,0)),""))</f>
        <v/>
      </c>
      <c r="D785" s="9">
        <f>IF($B785="","",IFERROR(INDEX('الباقات'!$D$3:$D$302,MATCH($B785,'الباقات'!$A$3:$A$302,0)),""))</f>
        <v/>
      </c>
      <c r="E785" s="4" t="n"/>
      <c r="F785" s="14">
        <f>IF($B785="","",COUNTIFS($B$3:$B785,$B785))</f>
        <v/>
      </c>
    </row>
    <row r="786">
      <c r="A786" s="5" t="n"/>
      <c r="B786" s="4" t="n"/>
      <c r="C786" s="9">
        <f>IF($B786="","",IFERROR(INDEX('الباقات'!$B$3:$B$302,MATCH($B786,'الباقات'!$A$3:$A$302,0)),""))</f>
        <v/>
      </c>
      <c r="D786" s="9">
        <f>IF($B786="","",IFERROR(INDEX('الباقات'!$D$3:$D$302,MATCH($B786,'الباقات'!$A$3:$A$302,0)),""))</f>
        <v/>
      </c>
      <c r="E786" s="4" t="n"/>
      <c r="F786" s="14">
        <f>IF($B786="","",COUNTIFS($B$3:$B786,$B786))</f>
        <v/>
      </c>
    </row>
    <row r="787">
      <c r="A787" s="5" t="n"/>
      <c r="B787" s="4" t="n"/>
      <c r="C787" s="9">
        <f>IF($B787="","",IFERROR(INDEX('الباقات'!$B$3:$B$302,MATCH($B787,'الباقات'!$A$3:$A$302,0)),""))</f>
        <v/>
      </c>
      <c r="D787" s="9">
        <f>IF($B787="","",IFERROR(INDEX('الباقات'!$D$3:$D$302,MATCH($B787,'الباقات'!$A$3:$A$302,0)),""))</f>
        <v/>
      </c>
      <c r="E787" s="4" t="n"/>
      <c r="F787" s="14">
        <f>IF($B787="","",COUNTIFS($B$3:$B787,$B787))</f>
        <v/>
      </c>
    </row>
    <row r="788">
      <c r="A788" s="5" t="n"/>
      <c r="B788" s="4" t="n"/>
      <c r="C788" s="9">
        <f>IF($B788="","",IFERROR(INDEX('الباقات'!$B$3:$B$302,MATCH($B788,'الباقات'!$A$3:$A$302,0)),""))</f>
        <v/>
      </c>
      <c r="D788" s="9">
        <f>IF($B788="","",IFERROR(INDEX('الباقات'!$D$3:$D$302,MATCH($B788,'الباقات'!$A$3:$A$302,0)),""))</f>
        <v/>
      </c>
      <c r="E788" s="4" t="n"/>
      <c r="F788" s="14">
        <f>IF($B788="","",COUNTIFS($B$3:$B788,$B788))</f>
        <v/>
      </c>
    </row>
    <row r="789">
      <c r="A789" s="5" t="n"/>
      <c r="B789" s="4" t="n"/>
      <c r="C789" s="9">
        <f>IF($B789="","",IFERROR(INDEX('الباقات'!$B$3:$B$302,MATCH($B789,'الباقات'!$A$3:$A$302,0)),""))</f>
        <v/>
      </c>
      <c r="D789" s="9">
        <f>IF($B789="","",IFERROR(INDEX('الباقات'!$D$3:$D$302,MATCH($B789,'الباقات'!$A$3:$A$302,0)),""))</f>
        <v/>
      </c>
      <c r="E789" s="4" t="n"/>
      <c r="F789" s="14">
        <f>IF($B789="","",COUNTIFS($B$3:$B789,$B789))</f>
        <v/>
      </c>
    </row>
    <row r="790">
      <c r="A790" s="5" t="n"/>
      <c r="B790" s="4" t="n"/>
      <c r="C790" s="9">
        <f>IF($B790="","",IFERROR(INDEX('الباقات'!$B$3:$B$302,MATCH($B790,'الباقات'!$A$3:$A$302,0)),""))</f>
        <v/>
      </c>
      <c r="D790" s="9">
        <f>IF($B790="","",IFERROR(INDEX('الباقات'!$D$3:$D$302,MATCH($B790,'الباقات'!$A$3:$A$302,0)),""))</f>
        <v/>
      </c>
      <c r="E790" s="4" t="n"/>
      <c r="F790" s="14">
        <f>IF($B790="","",COUNTIFS($B$3:$B790,$B790))</f>
        <v/>
      </c>
    </row>
    <row r="791">
      <c r="A791" s="5" t="n"/>
      <c r="B791" s="4" t="n"/>
      <c r="C791" s="9">
        <f>IF($B791="","",IFERROR(INDEX('الباقات'!$B$3:$B$302,MATCH($B791,'الباقات'!$A$3:$A$302,0)),""))</f>
        <v/>
      </c>
      <c r="D791" s="9">
        <f>IF($B791="","",IFERROR(INDEX('الباقات'!$D$3:$D$302,MATCH($B791,'الباقات'!$A$3:$A$302,0)),""))</f>
        <v/>
      </c>
      <c r="E791" s="4" t="n"/>
      <c r="F791" s="14">
        <f>IF($B791="","",COUNTIFS($B$3:$B791,$B791))</f>
        <v/>
      </c>
    </row>
    <row r="792">
      <c r="A792" s="5" t="n"/>
      <c r="B792" s="4" t="n"/>
      <c r="C792" s="9">
        <f>IF($B792="","",IFERROR(INDEX('الباقات'!$B$3:$B$302,MATCH($B792,'الباقات'!$A$3:$A$302,0)),""))</f>
        <v/>
      </c>
      <c r="D792" s="9">
        <f>IF($B792="","",IFERROR(INDEX('الباقات'!$D$3:$D$302,MATCH($B792,'الباقات'!$A$3:$A$302,0)),""))</f>
        <v/>
      </c>
      <c r="E792" s="4" t="n"/>
      <c r="F792" s="14">
        <f>IF($B792="","",COUNTIFS($B$3:$B792,$B792))</f>
        <v/>
      </c>
    </row>
    <row r="793">
      <c r="A793" s="5" t="n"/>
      <c r="B793" s="4" t="n"/>
      <c r="C793" s="9">
        <f>IF($B793="","",IFERROR(INDEX('الباقات'!$B$3:$B$302,MATCH($B793,'الباقات'!$A$3:$A$302,0)),""))</f>
        <v/>
      </c>
      <c r="D793" s="9">
        <f>IF($B793="","",IFERROR(INDEX('الباقات'!$D$3:$D$302,MATCH($B793,'الباقات'!$A$3:$A$302,0)),""))</f>
        <v/>
      </c>
      <c r="E793" s="4" t="n"/>
      <c r="F793" s="14">
        <f>IF($B793="","",COUNTIFS($B$3:$B793,$B793))</f>
        <v/>
      </c>
    </row>
    <row r="794">
      <c r="A794" s="5" t="n"/>
      <c r="B794" s="4" t="n"/>
      <c r="C794" s="9">
        <f>IF($B794="","",IFERROR(INDEX('الباقات'!$B$3:$B$302,MATCH($B794,'الباقات'!$A$3:$A$302,0)),""))</f>
        <v/>
      </c>
      <c r="D794" s="9">
        <f>IF($B794="","",IFERROR(INDEX('الباقات'!$D$3:$D$302,MATCH($B794,'الباقات'!$A$3:$A$302,0)),""))</f>
        <v/>
      </c>
      <c r="E794" s="4" t="n"/>
      <c r="F794" s="14">
        <f>IF($B794="","",COUNTIFS($B$3:$B794,$B794))</f>
        <v/>
      </c>
    </row>
    <row r="795">
      <c r="A795" s="5" t="n"/>
      <c r="B795" s="4" t="n"/>
      <c r="C795" s="9">
        <f>IF($B795="","",IFERROR(INDEX('الباقات'!$B$3:$B$302,MATCH($B795,'الباقات'!$A$3:$A$302,0)),""))</f>
        <v/>
      </c>
      <c r="D795" s="9">
        <f>IF($B795="","",IFERROR(INDEX('الباقات'!$D$3:$D$302,MATCH($B795,'الباقات'!$A$3:$A$302,0)),""))</f>
        <v/>
      </c>
      <c r="E795" s="4" t="n"/>
      <c r="F795" s="14">
        <f>IF($B795="","",COUNTIFS($B$3:$B795,$B795))</f>
        <v/>
      </c>
    </row>
    <row r="796">
      <c r="A796" s="5" t="n"/>
      <c r="B796" s="4" t="n"/>
      <c r="C796" s="9">
        <f>IF($B796="","",IFERROR(INDEX('الباقات'!$B$3:$B$302,MATCH($B796,'الباقات'!$A$3:$A$302,0)),""))</f>
        <v/>
      </c>
      <c r="D796" s="9">
        <f>IF($B796="","",IFERROR(INDEX('الباقات'!$D$3:$D$302,MATCH($B796,'الباقات'!$A$3:$A$302,0)),""))</f>
        <v/>
      </c>
      <c r="E796" s="4" t="n"/>
      <c r="F796" s="14">
        <f>IF($B796="","",COUNTIFS($B$3:$B796,$B796))</f>
        <v/>
      </c>
    </row>
    <row r="797">
      <c r="A797" s="5" t="n"/>
      <c r="B797" s="4" t="n"/>
      <c r="C797" s="9">
        <f>IF($B797="","",IFERROR(INDEX('الباقات'!$B$3:$B$302,MATCH($B797,'الباقات'!$A$3:$A$302,0)),""))</f>
        <v/>
      </c>
      <c r="D797" s="9">
        <f>IF($B797="","",IFERROR(INDEX('الباقات'!$D$3:$D$302,MATCH($B797,'الباقات'!$A$3:$A$302,0)),""))</f>
        <v/>
      </c>
      <c r="E797" s="4" t="n"/>
      <c r="F797" s="14">
        <f>IF($B797="","",COUNTIFS($B$3:$B797,$B797))</f>
        <v/>
      </c>
    </row>
    <row r="798">
      <c r="A798" s="5" t="n"/>
      <c r="B798" s="4" t="n"/>
      <c r="C798" s="9">
        <f>IF($B798="","",IFERROR(INDEX('الباقات'!$B$3:$B$302,MATCH($B798,'الباقات'!$A$3:$A$302,0)),""))</f>
        <v/>
      </c>
      <c r="D798" s="9">
        <f>IF($B798="","",IFERROR(INDEX('الباقات'!$D$3:$D$302,MATCH($B798,'الباقات'!$A$3:$A$302,0)),""))</f>
        <v/>
      </c>
      <c r="E798" s="4" t="n"/>
      <c r="F798" s="14">
        <f>IF($B798="","",COUNTIFS($B$3:$B798,$B798))</f>
        <v/>
      </c>
    </row>
    <row r="799">
      <c r="A799" s="5" t="n"/>
      <c r="B799" s="4" t="n"/>
      <c r="C799" s="9">
        <f>IF($B799="","",IFERROR(INDEX('الباقات'!$B$3:$B$302,MATCH($B799,'الباقات'!$A$3:$A$302,0)),""))</f>
        <v/>
      </c>
      <c r="D799" s="9">
        <f>IF($B799="","",IFERROR(INDEX('الباقات'!$D$3:$D$302,MATCH($B799,'الباقات'!$A$3:$A$302,0)),""))</f>
        <v/>
      </c>
      <c r="E799" s="4" t="n"/>
      <c r="F799" s="14">
        <f>IF($B799="","",COUNTIFS($B$3:$B799,$B799))</f>
        <v/>
      </c>
    </row>
    <row r="800">
      <c r="A800" s="5" t="n"/>
      <c r="B800" s="4" t="n"/>
      <c r="C800" s="9">
        <f>IF($B800="","",IFERROR(INDEX('الباقات'!$B$3:$B$302,MATCH($B800,'الباقات'!$A$3:$A$302,0)),""))</f>
        <v/>
      </c>
      <c r="D800" s="9">
        <f>IF($B800="","",IFERROR(INDEX('الباقات'!$D$3:$D$302,MATCH($B800,'الباقات'!$A$3:$A$302,0)),""))</f>
        <v/>
      </c>
      <c r="E800" s="4" t="n"/>
      <c r="F800" s="14">
        <f>IF($B800="","",COUNTIFS($B$3:$B800,$B800))</f>
        <v/>
      </c>
    </row>
    <row r="801">
      <c r="A801" s="5" t="n"/>
      <c r="B801" s="4" t="n"/>
      <c r="C801" s="9">
        <f>IF($B801="","",IFERROR(INDEX('الباقات'!$B$3:$B$302,MATCH($B801,'الباقات'!$A$3:$A$302,0)),""))</f>
        <v/>
      </c>
      <c r="D801" s="9">
        <f>IF($B801="","",IFERROR(INDEX('الباقات'!$D$3:$D$302,MATCH($B801,'الباقات'!$A$3:$A$302,0)),""))</f>
        <v/>
      </c>
      <c r="E801" s="4" t="n"/>
      <c r="F801" s="14">
        <f>IF($B801="","",COUNTIFS($B$3:$B801,$B801))</f>
        <v/>
      </c>
    </row>
    <row r="802">
      <c r="A802" s="5" t="n"/>
      <c r="B802" s="4" t="n"/>
      <c r="C802" s="9">
        <f>IF($B802="","",IFERROR(INDEX('الباقات'!$B$3:$B$302,MATCH($B802,'الباقات'!$A$3:$A$302,0)),""))</f>
        <v/>
      </c>
      <c r="D802" s="9">
        <f>IF($B802="","",IFERROR(INDEX('الباقات'!$D$3:$D$302,MATCH($B802,'الباقات'!$A$3:$A$302,0)),""))</f>
        <v/>
      </c>
      <c r="E802" s="4" t="n"/>
      <c r="F802" s="14">
        <f>IF($B802="","",COUNTIFS($B$3:$B802,$B802))</f>
        <v/>
      </c>
    </row>
    <row r="803">
      <c r="A803" s="5" t="n"/>
      <c r="B803" s="4" t="n"/>
      <c r="C803" s="9">
        <f>IF($B803="","",IFERROR(INDEX('الباقات'!$B$3:$B$302,MATCH($B803,'الباقات'!$A$3:$A$302,0)),""))</f>
        <v/>
      </c>
      <c r="D803" s="9">
        <f>IF($B803="","",IFERROR(INDEX('الباقات'!$D$3:$D$302,MATCH($B803,'الباقات'!$A$3:$A$302,0)),""))</f>
        <v/>
      </c>
      <c r="E803" s="4" t="n"/>
      <c r="F803" s="14">
        <f>IF($B803="","",COUNTIFS($B$3:$B803,$B803))</f>
        <v/>
      </c>
    </row>
    <row r="804">
      <c r="A804" s="5" t="n"/>
      <c r="B804" s="4" t="n"/>
      <c r="C804" s="9">
        <f>IF($B804="","",IFERROR(INDEX('الباقات'!$B$3:$B$302,MATCH($B804,'الباقات'!$A$3:$A$302,0)),""))</f>
        <v/>
      </c>
      <c r="D804" s="9">
        <f>IF($B804="","",IFERROR(INDEX('الباقات'!$D$3:$D$302,MATCH($B804,'الباقات'!$A$3:$A$302,0)),""))</f>
        <v/>
      </c>
      <c r="E804" s="4" t="n"/>
      <c r="F804" s="14">
        <f>IF($B804="","",COUNTIFS($B$3:$B804,$B804))</f>
        <v/>
      </c>
    </row>
    <row r="805">
      <c r="A805" s="5" t="n"/>
      <c r="B805" s="4" t="n"/>
      <c r="C805" s="9">
        <f>IF($B805="","",IFERROR(INDEX('الباقات'!$B$3:$B$302,MATCH($B805,'الباقات'!$A$3:$A$302,0)),""))</f>
        <v/>
      </c>
      <c r="D805" s="9">
        <f>IF($B805="","",IFERROR(INDEX('الباقات'!$D$3:$D$302,MATCH($B805,'الباقات'!$A$3:$A$302,0)),""))</f>
        <v/>
      </c>
      <c r="E805" s="4" t="n"/>
      <c r="F805" s="14">
        <f>IF($B805="","",COUNTIFS($B$3:$B805,$B805))</f>
        <v/>
      </c>
    </row>
    <row r="806">
      <c r="A806" s="5" t="n"/>
      <c r="B806" s="4" t="n"/>
      <c r="C806" s="9">
        <f>IF($B806="","",IFERROR(INDEX('الباقات'!$B$3:$B$302,MATCH($B806,'الباقات'!$A$3:$A$302,0)),""))</f>
        <v/>
      </c>
      <c r="D806" s="9">
        <f>IF($B806="","",IFERROR(INDEX('الباقات'!$D$3:$D$302,MATCH($B806,'الباقات'!$A$3:$A$302,0)),""))</f>
        <v/>
      </c>
      <c r="E806" s="4" t="n"/>
      <c r="F806" s="14">
        <f>IF($B806="","",COUNTIFS($B$3:$B806,$B806))</f>
        <v/>
      </c>
    </row>
    <row r="807">
      <c r="A807" s="5" t="n"/>
      <c r="B807" s="4" t="n"/>
      <c r="C807" s="9">
        <f>IF($B807="","",IFERROR(INDEX('الباقات'!$B$3:$B$302,MATCH($B807,'الباقات'!$A$3:$A$302,0)),""))</f>
        <v/>
      </c>
      <c r="D807" s="9">
        <f>IF($B807="","",IFERROR(INDEX('الباقات'!$D$3:$D$302,MATCH($B807,'الباقات'!$A$3:$A$302,0)),""))</f>
        <v/>
      </c>
      <c r="E807" s="4" t="n"/>
      <c r="F807" s="14">
        <f>IF($B807="","",COUNTIFS($B$3:$B807,$B807))</f>
        <v/>
      </c>
    </row>
    <row r="808">
      <c r="A808" s="5" t="n"/>
      <c r="B808" s="4" t="n"/>
      <c r="C808" s="9">
        <f>IF($B808="","",IFERROR(INDEX('الباقات'!$B$3:$B$302,MATCH($B808,'الباقات'!$A$3:$A$302,0)),""))</f>
        <v/>
      </c>
      <c r="D808" s="9">
        <f>IF($B808="","",IFERROR(INDEX('الباقات'!$D$3:$D$302,MATCH($B808,'الباقات'!$A$3:$A$302,0)),""))</f>
        <v/>
      </c>
      <c r="E808" s="4" t="n"/>
      <c r="F808" s="14">
        <f>IF($B808="","",COUNTIFS($B$3:$B808,$B808))</f>
        <v/>
      </c>
    </row>
    <row r="809">
      <c r="A809" s="5" t="n"/>
      <c r="B809" s="4" t="n"/>
      <c r="C809" s="9">
        <f>IF($B809="","",IFERROR(INDEX('الباقات'!$B$3:$B$302,MATCH($B809,'الباقات'!$A$3:$A$302,0)),""))</f>
        <v/>
      </c>
      <c r="D809" s="9">
        <f>IF($B809="","",IFERROR(INDEX('الباقات'!$D$3:$D$302,MATCH($B809,'الباقات'!$A$3:$A$302,0)),""))</f>
        <v/>
      </c>
      <c r="E809" s="4" t="n"/>
      <c r="F809" s="14">
        <f>IF($B809="","",COUNTIFS($B$3:$B809,$B809))</f>
        <v/>
      </c>
    </row>
    <row r="810">
      <c r="A810" s="5" t="n"/>
      <c r="B810" s="4" t="n"/>
      <c r="C810" s="9">
        <f>IF($B810="","",IFERROR(INDEX('الباقات'!$B$3:$B$302,MATCH($B810,'الباقات'!$A$3:$A$302,0)),""))</f>
        <v/>
      </c>
      <c r="D810" s="9">
        <f>IF($B810="","",IFERROR(INDEX('الباقات'!$D$3:$D$302,MATCH($B810,'الباقات'!$A$3:$A$302,0)),""))</f>
        <v/>
      </c>
      <c r="E810" s="4" t="n"/>
      <c r="F810" s="14">
        <f>IF($B810="","",COUNTIFS($B$3:$B810,$B810))</f>
        <v/>
      </c>
    </row>
    <row r="811">
      <c r="A811" s="5" t="n"/>
      <c r="B811" s="4" t="n"/>
      <c r="C811" s="9">
        <f>IF($B811="","",IFERROR(INDEX('الباقات'!$B$3:$B$302,MATCH($B811,'الباقات'!$A$3:$A$302,0)),""))</f>
        <v/>
      </c>
      <c r="D811" s="9">
        <f>IF($B811="","",IFERROR(INDEX('الباقات'!$D$3:$D$302,MATCH($B811,'الباقات'!$A$3:$A$302,0)),""))</f>
        <v/>
      </c>
      <c r="E811" s="4" t="n"/>
      <c r="F811" s="14">
        <f>IF($B811="","",COUNTIFS($B$3:$B811,$B811))</f>
        <v/>
      </c>
    </row>
    <row r="812">
      <c r="A812" s="5" t="n"/>
      <c r="B812" s="4" t="n"/>
      <c r="C812" s="9">
        <f>IF($B812="","",IFERROR(INDEX('الباقات'!$B$3:$B$302,MATCH($B812,'الباقات'!$A$3:$A$302,0)),""))</f>
        <v/>
      </c>
      <c r="D812" s="9">
        <f>IF($B812="","",IFERROR(INDEX('الباقات'!$D$3:$D$302,MATCH($B812,'الباقات'!$A$3:$A$302,0)),""))</f>
        <v/>
      </c>
      <c r="E812" s="4" t="n"/>
      <c r="F812" s="14">
        <f>IF($B812="","",COUNTIFS($B$3:$B812,$B812))</f>
        <v/>
      </c>
    </row>
    <row r="813">
      <c r="A813" s="5" t="n"/>
      <c r="B813" s="4" t="n"/>
      <c r="C813" s="9">
        <f>IF($B813="","",IFERROR(INDEX('الباقات'!$B$3:$B$302,MATCH($B813,'الباقات'!$A$3:$A$302,0)),""))</f>
        <v/>
      </c>
      <c r="D813" s="9">
        <f>IF($B813="","",IFERROR(INDEX('الباقات'!$D$3:$D$302,MATCH($B813,'الباقات'!$A$3:$A$302,0)),""))</f>
        <v/>
      </c>
      <c r="E813" s="4" t="n"/>
      <c r="F813" s="14">
        <f>IF($B813="","",COUNTIFS($B$3:$B813,$B813))</f>
        <v/>
      </c>
    </row>
    <row r="814">
      <c r="A814" s="5" t="n"/>
      <c r="B814" s="4" t="n"/>
      <c r="C814" s="9">
        <f>IF($B814="","",IFERROR(INDEX('الباقات'!$B$3:$B$302,MATCH($B814,'الباقات'!$A$3:$A$302,0)),""))</f>
        <v/>
      </c>
      <c r="D814" s="9">
        <f>IF($B814="","",IFERROR(INDEX('الباقات'!$D$3:$D$302,MATCH($B814,'الباقات'!$A$3:$A$302,0)),""))</f>
        <v/>
      </c>
      <c r="E814" s="4" t="n"/>
      <c r="F814" s="14">
        <f>IF($B814="","",COUNTIFS($B$3:$B814,$B814))</f>
        <v/>
      </c>
    </row>
    <row r="815">
      <c r="A815" s="5" t="n"/>
      <c r="B815" s="4" t="n"/>
      <c r="C815" s="9">
        <f>IF($B815="","",IFERROR(INDEX('الباقات'!$B$3:$B$302,MATCH($B815,'الباقات'!$A$3:$A$302,0)),""))</f>
        <v/>
      </c>
      <c r="D815" s="9">
        <f>IF($B815="","",IFERROR(INDEX('الباقات'!$D$3:$D$302,MATCH($B815,'الباقات'!$A$3:$A$302,0)),""))</f>
        <v/>
      </c>
      <c r="E815" s="4" t="n"/>
      <c r="F815" s="14">
        <f>IF($B815="","",COUNTIFS($B$3:$B815,$B815))</f>
        <v/>
      </c>
    </row>
    <row r="816">
      <c r="A816" s="5" t="n"/>
      <c r="B816" s="4" t="n"/>
      <c r="C816" s="9">
        <f>IF($B816="","",IFERROR(INDEX('الباقات'!$B$3:$B$302,MATCH($B816,'الباقات'!$A$3:$A$302,0)),""))</f>
        <v/>
      </c>
      <c r="D816" s="9">
        <f>IF($B816="","",IFERROR(INDEX('الباقات'!$D$3:$D$302,MATCH($B816,'الباقات'!$A$3:$A$302,0)),""))</f>
        <v/>
      </c>
      <c r="E816" s="4" t="n"/>
      <c r="F816" s="14">
        <f>IF($B816="","",COUNTIFS($B$3:$B816,$B816))</f>
        <v/>
      </c>
    </row>
    <row r="817">
      <c r="A817" s="5" t="n"/>
      <c r="B817" s="4" t="n"/>
      <c r="C817" s="9">
        <f>IF($B817="","",IFERROR(INDEX('الباقات'!$B$3:$B$302,MATCH($B817,'الباقات'!$A$3:$A$302,0)),""))</f>
        <v/>
      </c>
      <c r="D817" s="9">
        <f>IF($B817="","",IFERROR(INDEX('الباقات'!$D$3:$D$302,MATCH($B817,'الباقات'!$A$3:$A$302,0)),""))</f>
        <v/>
      </c>
      <c r="E817" s="4" t="n"/>
      <c r="F817" s="14">
        <f>IF($B817="","",COUNTIFS($B$3:$B817,$B817))</f>
        <v/>
      </c>
    </row>
    <row r="818">
      <c r="A818" s="5" t="n"/>
      <c r="B818" s="4" t="n"/>
      <c r="C818" s="9">
        <f>IF($B818="","",IFERROR(INDEX('الباقات'!$B$3:$B$302,MATCH($B818,'الباقات'!$A$3:$A$302,0)),""))</f>
        <v/>
      </c>
      <c r="D818" s="9">
        <f>IF($B818="","",IFERROR(INDEX('الباقات'!$D$3:$D$302,MATCH($B818,'الباقات'!$A$3:$A$302,0)),""))</f>
        <v/>
      </c>
      <c r="E818" s="4" t="n"/>
      <c r="F818" s="14">
        <f>IF($B818="","",COUNTIFS($B$3:$B818,$B818))</f>
        <v/>
      </c>
    </row>
    <row r="819">
      <c r="A819" s="5" t="n"/>
      <c r="B819" s="4" t="n"/>
      <c r="C819" s="9">
        <f>IF($B819="","",IFERROR(INDEX('الباقات'!$B$3:$B$302,MATCH($B819,'الباقات'!$A$3:$A$302,0)),""))</f>
        <v/>
      </c>
      <c r="D819" s="9">
        <f>IF($B819="","",IFERROR(INDEX('الباقات'!$D$3:$D$302,MATCH($B819,'الباقات'!$A$3:$A$302,0)),""))</f>
        <v/>
      </c>
      <c r="E819" s="4" t="n"/>
      <c r="F819" s="14">
        <f>IF($B819="","",COUNTIFS($B$3:$B819,$B819))</f>
        <v/>
      </c>
    </row>
    <row r="820">
      <c r="A820" s="5" t="n"/>
      <c r="B820" s="4" t="n"/>
      <c r="C820" s="9">
        <f>IF($B820="","",IFERROR(INDEX('الباقات'!$B$3:$B$302,MATCH($B820,'الباقات'!$A$3:$A$302,0)),""))</f>
        <v/>
      </c>
      <c r="D820" s="9">
        <f>IF($B820="","",IFERROR(INDEX('الباقات'!$D$3:$D$302,MATCH($B820,'الباقات'!$A$3:$A$302,0)),""))</f>
        <v/>
      </c>
      <c r="E820" s="4" t="n"/>
      <c r="F820" s="14">
        <f>IF($B820="","",COUNTIFS($B$3:$B820,$B820))</f>
        <v/>
      </c>
    </row>
    <row r="821">
      <c r="A821" s="5" t="n"/>
      <c r="B821" s="4" t="n"/>
      <c r="C821" s="9">
        <f>IF($B821="","",IFERROR(INDEX('الباقات'!$B$3:$B$302,MATCH($B821,'الباقات'!$A$3:$A$302,0)),""))</f>
        <v/>
      </c>
      <c r="D821" s="9">
        <f>IF($B821="","",IFERROR(INDEX('الباقات'!$D$3:$D$302,MATCH($B821,'الباقات'!$A$3:$A$302,0)),""))</f>
        <v/>
      </c>
      <c r="E821" s="4" t="n"/>
      <c r="F821" s="14">
        <f>IF($B821="","",COUNTIFS($B$3:$B821,$B821))</f>
        <v/>
      </c>
    </row>
    <row r="822">
      <c r="A822" s="5" t="n"/>
      <c r="B822" s="4" t="n"/>
      <c r="C822" s="9">
        <f>IF($B822="","",IFERROR(INDEX('الباقات'!$B$3:$B$302,MATCH($B822,'الباقات'!$A$3:$A$302,0)),""))</f>
        <v/>
      </c>
      <c r="D822" s="9">
        <f>IF($B822="","",IFERROR(INDEX('الباقات'!$D$3:$D$302,MATCH($B822,'الباقات'!$A$3:$A$302,0)),""))</f>
        <v/>
      </c>
      <c r="E822" s="4" t="n"/>
      <c r="F822" s="14">
        <f>IF($B822="","",COUNTIFS($B$3:$B822,$B822))</f>
        <v/>
      </c>
    </row>
    <row r="823">
      <c r="A823" s="5" t="n"/>
      <c r="B823" s="4" t="n"/>
      <c r="C823" s="9">
        <f>IF($B823="","",IFERROR(INDEX('الباقات'!$B$3:$B$302,MATCH($B823,'الباقات'!$A$3:$A$302,0)),""))</f>
        <v/>
      </c>
      <c r="D823" s="9">
        <f>IF($B823="","",IFERROR(INDEX('الباقات'!$D$3:$D$302,MATCH($B823,'الباقات'!$A$3:$A$302,0)),""))</f>
        <v/>
      </c>
      <c r="E823" s="4" t="n"/>
      <c r="F823" s="14">
        <f>IF($B823="","",COUNTIFS($B$3:$B823,$B823))</f>
        <v/>
      </c>
    </row>
    <row r="824">
      <c r="A824" s="5" t="n"/>
      <c r="B824" s="4" t="n"/>
      <c r="C824" s="9">
        <f>IF($B824="","",IFERROR(INDEX('الباقات'!$B$3:$B$302,MATCH($B824,'الباقات'!$A$3:$A$302,0)),""))</f>
        <v/>
      </c>
      <c r="D824" s="9">
        <f>IF($B824="","",IFERROR(INDEX('الباقات'!$D$3:$D$302,MATCH($B824,'الباقات'!$A$3:$A$302,0)),""))</f>
        <v/>
      </c>
      <c r="E824" s="4" t="n"/>
      <c r="F824" s="14">
        <f>IF($B824="","",COUNTIFS($B$3:$B824,$B824))</f>
        <v/>
      </c>
    </row>
    <row r="825">
      <c r="A825" s="5" t="n"/>
      <c r="B825" s="4" t="n"/>
      <c r="C825" s="9">
        <f>IF($B825="","",IFERROR(INDEX('الباقات'!$B$3:$B$302,MATCH($B825,'الباقات'!$A$3:$A$302,0)),""))</f>
        <v/>
      </c>
      <c r="D825" s="9">
        <f>IF($B825="","",IFERROR(INDEX('الباقات'!$D$3:$D$302,MATCH($B825,'الباقات'!$A$3:$A$302,0)),""))</f>
        <v/>
      </c>
      <c r="E825" s="4" t="n"/>
      <c r="F825" s="14">
        <f>IF($B825="","",COUNTIFS($B$3:$B825,$B825))</f>
        <v/>
      </c>
    </row>
    <row r="826">
      <c r="A826" s="5" t="n"/>
      <c r="B826" s="4" t="n"/>
      <c r="C826" s="9">
        <f>IF($B826="","",IFERROR(INDEX('الباقات'!$B$3:$B$302,MATCH($B826,'الباقات'!$A$3:$A$302,0)),""))</f>
        <v/>
      </c>
      <c r="D826" s="9">
        <f>IF($B826="","",IFERROR(INDEX('الباقات'!$D$3:$D$302,MATCH($B826,'الباقات'!$A$3:$A$302,0)),""))</f>
        <v/>
      </c>
      <c r="E826" s="4" t="n"/>
      <c r="F826" s="14">
        <f>IF($B826="","",COUNTIFS($B$3:$B826,$B826))</f>
        <v/>
      </c>
    </row>
    <row r="827">
      <c r="A827" s="5" t="n"/>
      <c r="B827" s="4" t="n"/>
      <c r="C827" s="9">
        <f>IF($B827="","",IFERROR(INDEX('الباقات'!$B$3:$B$302,MATCH($B827,'الباقات'!$A$3:$A$302,0)),""))</f>
        <v/>
      </c>
      <c r="D827" s="9">
        <f>IF($B827="","",IFERROR(INDEX('الباقات'!$D$3:$D$302,MATCH($B827,'الباقات'!$A$3:$A$302,0)),""))</f>
        <v/>
      </c>
      <c r="E827" s="4" t="n"/>
      <c r="F827" s="14">
        <f>IF($B827="","",COUNTIFS($B$3:$B827,$B827))</f>
        <v/>
      </c>
    </row>
    <row r="828">
      <c r="A828" s="5" t="n"/>
      <c r="B828" s="4" t="n"/>
      <c r="C828" s="9">
        <f>IF($B828="","",IFERROR(INDEX('الباقات'!$B$3:$B$302,MATCH($B828,'الباقات'!$A$3:$A$302,0)),""))</f>
        <v/>
      </c>
      <c r="D828" s="9">
        <f>IF($B828="","",IFERROR(INDEX('الباقات'!$D$3:$D$302,MATCH($B828,'الباقات'!$A$3:$A$302,0)),""))</f>
        <v/>
      </c>
      <c r="E828" s="4" t="n"/>
      <c r="F828" s="14">
        <f>IF($B828="","",COUNTIFS($B$3:$B828,$B828))</f>
        <v/>
      </c>
    </row>
    <row r="829">
      <c r="A829" s="5" t="n"/>
      <c r="B829" s="4" t="n"/>
      <c r="C829" s="9">
        <f>IF($B829="","",IFERROR(INDEX('الباقات'!$B$3:$B$302,MATCH($B829,'الباقات'!$A$3:$A$302,0)),""))</f>
        <v/>
      </c>
      <c r="D829" s="9">
        <f>IF($B829="","",IFERROR(INDEX('الباقات'!$D$3:$D$302,MATCH($B829,'الباقات'!$A$3:$A$302,0)),""))</f>
        <v/>
      </c>
      <c r="E829" s="4" t="n"/>
      <c r="F829" s="14">
        <f>IF($B829="","",COUNTIFS($B$3:$B829,$B829))</f>
        <v/>
      </c>
    </row>
    <row r="830">
      <c r="A830" s="5" t="n"/>
      <c r="B830" s="4" t="n"/>
      <c r="C830" s="9">
        <f>IF($B830="","",IFERROR(INDEX('الباقات'!$B$3:$B$302,MATCH($B830,'الباقات'!$A$3:$A$302,0)),""))</f>
        <v/>
      </c>
      <c r="D830" s="9">
        <f>IF($B830="","",IFERROR(INDEX('الباقات'!$D$3:$D$302,MATCH($B830,'الباقات'!$A$3:$A$302,0)),""))</f>
        <v/>
      </c>
      <c r="E830" s="4" t="n"/>
      <c r="F830" s="14">
        <f>IF($B830="","",COUNTIFS($B$3:$B830,$B830))</f>
        <v/>
      </c>
    </row>
    <row r="831">
      <c r="A831" s="5" t="n"/>
      <c r="B831" s="4" t="n"/>
      <c r="C831" s="9">
        <f>IF($B831="","",IFERROR(INDEX('الباقات'!$B$3:$B$302,MATCH($B831,'الباقات'!$A$3:$A$302,0)),""))</f>
        <v/>
      </c>
      <c r="D831" s="9">
        <f>IF($B831="","",IFERROR(INDEX('الباقات'!$D$3:$D$302,MATCH($B831,'الباقات'!$A$3:$A$302,0)),""))</f>
        <v/>
      </c>
      <c r="E831" s="4" t="n"/>
      <c r="F831" s="14">
        <f>IF($B831="","",COUNTIFS($B$3:$B831,$B831))</f>
        <v/>
      </c>
    </row>
    <row r="832">
      <c r="A832" s="5" t="n"/>
      <c r="B832" s="4" t="n"/>
      <c r="C832" s="9">
        <f>IF($B832="","",IFERROR(INDEX('الباقات'!$B$3:$B$302,MATCH($B832,'الباقات'!$A$3:$A$302,0)),""))</f>
        <v/>
      </c>
      <c r="D832" s="9">
        <f>IF($B832="","",IFERROR(INDEX('الباقات'!$D$3:$D$302,MATCH($B832,'الباقات'!$A$3:$A$302,0)),""))</f>
        <v/>
      </c>
      <c r="E832" s="4" t="n"/>
      <c r="F832" s="14">
        <f>IF($B832="","",COUNTIFS($B$3:$B832,$B832))</f>
        <v/>
      </c>
    </row>
    <row r="833">
      <c r="A833" s="5" t="n"/>
      <c r="B833" s="4" t="n"/>
      <c r="C833" s="9">
        <f>IF($B833="","",IFERROR(INDEX('الباقات'!$B$3:$B$302,MATCH($B833,'الباقات'!$A$3:$A$302,0)),""))</f>
        <v/>
      </c>
      <c r="D833" s="9">
        <f>IF($B833="","",IFERROR(INDEX('الباقات'!$D$3:$D$302,MATCH($B833,'الباقات'!$A$3:$A$302,0)),""))</f>
        <v/>
      </c>
      <c r="E833" s="4" t="n"/>
      <c r="F833" s="14">
        <f>IF($B833="","",COUNTIFS($B$3:$B833,$B833))</f>
        <v/>
      </c>
    </row>
    <row r="834">
      <c r="A834" s="5" t="n"/>
      <c r="B834" s="4" t="n"/>
      <c r="C834" s="9">
        <f>IF($B834="","",IFERROR(INDEX('الباقات'!$B$3:$B$302,MATCH($B834,'الباقات'!$A$3:$A$302,0)),""))</f>
        <v/>
      </c>
      <c r="D834" s="9">
        <f>IF($B834="","",IFERROR(INDEX('الباقات'!$D$3:$D$302,MATCH($B834,'الباقات'!$A$3:$A$302,0)),""))</f>
        <v/>
      </c>
      <c r="E834" s="4" t="n"/>
      <c r="F834" s="14">
        <f>IF($B834="","",COUNTIFS($B$3:$B834,$B834))</f>
        <v/>
      </c>
    </row>
    <row r="835">
      <c r="A835" s="5" t="n"/>
      <c r="B835" s="4" t="n"/>
      <c r="C835" s="9">
        <f>IF($B835="","",IFERROR(INDEX('الباقات'!$B$3:$B$302,MATCH($B835,'الباقات'!$A$3:$A$302,0)),""))</f>
        <v/>
      </c>
      <c r="D835" s="9">
        <f>IF($B835="","",IFERROR(INDEX('الباقات'!$D$3:$D$302,MATCH($B835,'الباقات'!$A$3:$A$302,0)),""))</f>
        <v/>
      </c>
      <c r="E835" s="4" t="n"/>
      <c r="F835" s="14">
        <f>IF($B835="","",COUNTIFS($B$3:$B835,$B835))</f>
        <v/>
      </c>
    </row>
    <row r="836">
      <c r="A836" s="5" t="n"/>
      <c r="B836" s="4" t="n"/>
      <c r="C836" s="9">
        <f>IF($B836="","",IFERROR(INDEX('الباقات'!$B$3:$B$302,MATCH($B836,'الباقات'!$A$3:$A$302,0)),""))</f>
        <v/>
      </c>
      <c r="D836" s="9">
        <f>IF($B836="","",IFERROR(INDEX('الباقات'!$D$3:$D$302,MATCH($B836,'الباقات'!$A$3:$A$302,0)),""))</f>
        <v/>
      </c>
      <c r="E836" s="4" t="n"/>
      <c r="F836" s="14">
        <f>IF($B836="","",COUNTIFS($B$3:$B836,$B836))</f>
        <v/>
      </c>
    </row>
    <row r="837">
      <c r="A837" s="5" t="n"/>
      <c r="B837" s="4" t="n"/>
      <c r="C837" s="9">
        <f>IF($B837="","",IFERROR(INDEX('الباقات'!$B$3:$B$302,MATCH($B837,'الباقات'!$A$3:$A$302,0)),""))</f>
        <v/>
      </c>
      <c r="D837" s="9">
        <f>IF($B837="","",IFERROR(INDEX('الباقات'!$D$3:$D$302,MATCH($B837,'الباقات'!$A$3:$A$302,0)),""))</f>
        <v/>
      </c>
      <c r="E837" s="4" t="n"/>
      <c r="F837" s="14">
        <f>IF($B837="","",COUNTIFS($B$3:$B837,$B837))</f>
        <v/>
      </c>
    </row>
    <row r="838">
      <c r="A838" s="5" t="n"/>
      <c r="B838" s="4" t="n"/>
      <c r="C838" s="9">
        <f>IF($B838="","",IFERROR(INDEX('الباقات'!$B$3:$B$302,MATCH($B838,'الباقات'!$A$3:$A$302,0)),""))</f>
        <v/>
      </c>
      <c r="D838" s="9">
        <f>IF($B838="","",IFERROR(INDEX('الباقات'!$D$3:$D$302,MATCH($B838,'الباقات'!$A$3:$A$302,0)),""))</f>
        <v/>
      </c>
      <c r="E838" s="4" t="n"/>
      <c r="F838" s="14">
        <f>IF($B838="","",COUNTIFS($B$3:$B838,$B838))</f>
        <v/>
      </c>
    </row>
    <row r="839">
      <c r="A839" s="5" t="n"/>
      <c r="B839" s="4" t="n"/>
      <c r="C839" s="9">
        <f>IF($B839="","",IFERROR(INDEX('الباقات'!$B$3:$B$302,MATCH($B839,'الباقات'!$A$3:$A$302,0)),""))</f>
        <v/>
      </c>
      <c r="D839" s="9">
        <f>IF($B839="","",IFERROR(INDEX('الباقات'!$D$3:$D$302,MATCH($B839,'الباقات'!$A$3:$A$302,0)),""))</f>
        <v/>
      </c>
      <c r="E839" s="4" t="n"/>
      <c r="F839" s="14">
        <f>IF($B839="","",COUNTIFS($B$3:$B839,$B839))</f>
        <v/>
      </c>
    </row>
    <row r="840">
      <c r="A840" s="5" t="n"/>
      <c r="B840" s="4" t="n"/>
      <c r="C840" s="9">
        <f>IF($B840="","",IFERROR(INDEX('الباقات'!$B$3:$B$302,MATCH($B840,'الباقات'!$A$3:$A$302,0)),""))</f>
        <v/>
      </c>
      <c r="D840" s="9">
        <f>IF($B840="","",IFERROR(INDEX('الباقات'!$D$3:$D$302,MATCH($B840,'الباقات'!$A$3:$A$302,0)),""))</f>
        <v/>
      </c>
      <c r="E840" s="4" t="n"/>
      <c r="F840" s="14">
        <f>IF($B840="","",COUNTIFS($B$3:$B840,$B840))</f>
        <v/>
      </c>
    </row>
    <row r="841">
      <c r="A841" s="5" t="n"/>
      <c r="B841" s="4" t="n"/>
      <c r="C841" s="9">
        <f>IF($B841="","",IFERROR(INDEX('الباقات'!$B$3:$B$302,MATCH($B841,'الباقات'!$A$3:$A$302,0)),""))</f>
        <v/>
      </c>
      <c r="D841" s="9">
        <f>IF($B841="","",IFERROR(INDEX('الباقات'!$D$3:$D$302,MATCH($B841,'الباقات'!$A$3:$A$302,0)),""))</f>
        <v/>
      </c>
      <c r="E841" s="4" t="n"/>
      <c r="F841" s="14">
        <f>IF($B841="","",COUNTIFS($B$3:$B841,$B841))</f>
        <v/>
      </c>
    </row>
    <row r="842">
      <c r="A842" s="5" t="n"/>
      <c r="B842" s="4" t="n"/>
      <c r="C842" s="9">
        <f>IF($B842="","",IFERROR(INDEX('الباقات'!$B$3:$B$302,MATCH($B842,'الباقات'!$A$3:$A$302,0)),""))</f>
        <v/>
      </c>
      <c r="D842" s="9">
        <f>IF($B842="","",IFERROR(INDEX('الباقات'!$D$3:$D$302,MATCH($B842,'الباقات'!$A$3:$A$302,0)),""))</f>
        <v/>
      </c>
      <c r="E842" s="4" t="n"/>
      <c r="F842" s="14">
        <f>IF($B842="","",COUNTIFS($B$3:$B842,$B842))</f>
        <v/>
      </c>
    </row>
    <row r="843">
      <c r="A843" s="5" t="n"/>
      <c r="B843" s="4" t="n"/>
      <c r="C843" s="9">
        <f>IF($B843="","",IFERROR(INDEX('الباقات'!$B$3:$B$302,MATCH($B843,'الباقات'!$A$3:$A$302,0)),""))</f>
        <v/>
      </c>
      <c r="D843" s="9">
        <f>IF($B843="","",IFERROR(INDEX('الباقات'!$D$3:$D$302,MATCH($B843,'الباقات'!$A$3:$A$302,0)),""))</f>
        <v/>
      </c>
      <c r="E843" s="4" t="n"/>
      <c r="F843" s="14">
        <f>IF($B843="","",COUNTIFS($B$3:$B843,$B843))</f>
        <v/>
      </c>
    </row>
    <row r="844">
      <c r="A844" s="5" t="n"/>
      <c r="B844" s="4" t="n"/>
      <c r="C844" s="9">
        <f>IF($B844="","",IFERROR(INDEX('الباقات'!$B$3:$B$302,MATCH($B844,'الباقات'!$A$3:$A$302,0)),""))</f>
        <v/>
      </c>
      <c r="D844" s="9">
        <f>IF($B844="","",IFERROR(INDEX('الباقات'!$D$3:$D$302,MATCH($B844,'الباقات'!$A$3:$A$302,0)),""))</f>
        <v/>
      </c>
      <c r="E844" s="4" t="n"/>
      <c r="F844" s="14">
        <f>IF($B844="","",COUNTIFS($B$3:$B844,$B844))</f>
        <v/>
      </c>
    </row>
    <row r="845">
      <c r="A845" s="5" t="n"/>
      <c r="B845" s="4" t="n"/>
      <c r="C845" s="9">
        <f>IF($B845="","",IFERROR(INDEX('الباقات'!$B$3:$B$302,MATCH($B845,'الباقات'!$A$3:$A$302,0)),""))</f>
        <v/>
      </c>
      <c r="D845" s="9">
        <f>IF($B845="","",IFERROR(INDEX('الباقات'!$D$3:$D$302,MATCH($B845,'الباقات'!$A$3:$A$302,0)),""))</f>
        <v/>
      </c>
      <c r="E845" s="4" t="n"/>
      <c r="F845" s="14">
        <f>IF($B845="","",COUNTIFS($B$3:$B845,$B845))</f>
        <v/>
      </c>
    </row>
    <row r="846">
      <c r="A846" s="5" t="n"/>
      <c r="B846" s="4" t="n"/>
      <c r="C846" s="9">
        <f>IF($B846="","",IFERROR(INDEX('الباقات'!$B$3:$B$302,MATCH($B846,'الباقات'!$A$3:$A$302,0)),""))</f>
        <v/>
      </c>
      <c r="D846" s="9">
        <f>IF($B846="","",IFERROR(INDEX('الباقات'!$D$3:$D$302,MATCH($B846,'الباقات'!$A$3:$A$302,0)),""))</f>
        <v/>
      </c>
      <c r="E846" s="4" t="n"/>
      <c r="F846" s="14">
        <f>IF($B846="","",COUNTIFS($B$3:$B846,$B846))</f>
        <v/>
      </c>
    </row>
    <row r="847">
      <c r="A847" s="5" t="n"/>
      <c r="B847" s="4" t="n"/>
      <c r="C847" s="9">
        <f>IF($B847="","",IFERROR(INDEX('الباقات'!$B$3:$B$302,MATCH($B847,'الباقات'!$A$3:$A$302,0)),""))</f>
        <v/>
      </c>
      <c r="D847" s="9">
        <f>IF($B847="","",IFERROR(INDEX('الباقات'!$D$3:$D$302,MATCH($B847,'الباقات'!$A$3:$A$302,0)),""))</f>
        <v/>
      </c>
      <c r="E847" s="4" t="n"/>
      <c r="F847" s="14">
        <f>IF($B847="","",COUNTIFS($B$3:$B847,$B847))</f>
        <v/>
      </c>
    </row>
    <row r="848">
      <c r="A848" s="5" t="n"/>
      <c r="B848" s="4" t="n"/>
      <c r="C848" s="9">
        <f>IF($B848="","",IFERROR(INDEX('الباقات'!$B$3:$B$302,MATCH($B848,'الباقات'!$A$3:$A$302,0)),""))</f>
        <v/>
      </c>
      <c r="D848" s="9">
        <f>IF($B848="","",IFERROR(INDEX('الباقات'!$D$3:$D$302,MATCH($B848,'الباقات'!$A$3:$A$302,0)),""))</f>
        <v/>
      </c>
      <c r="E848" s="4" t="n"/>
      <c r="F848" s="14">
        <f>IF($B848="","",COUNTIFS($B$3:$B848,$B848))</f>
        <v/>
      </c>
    </row>
    <row r="849">
      <c r="A849" s="5" t="n"/>
      <c r="B849" s="4" t="n"/>
      <c r="C849" s="9">
        <f>IF($B849="","",IFERROR(INDEX('الباقات'!$B$3:$B$302,MATCH($B849,'الباقات'!$A$3:$A$302,0)),""))</f>
        <v/>
      </c>
      <c r="D849" s="9">
        <f>IF($B849="","",IFERROR(INDEX('الباقات'!$D$3:$D$302,MATCH($B849,'الباقات'!$A$3:$A$302,0)),""))</f>
        <v/>
      </c>
      <c r="E849" s="4" t="n"/>
      <c r="F849" s="14">
        <f>IF($B849="","",COUNTIFS($B$3:$B849,$B849))</f>
        <v/>
      </c>
    </row>
    <row r="850">
      <c r="A850" s="5" t="n"/>
      <c r="B850" s="4" t="n"/>
      <c r="C850" s="9">
        <f>IF($B850="","",IFERROR(INDEX('الباقات'!$B$3:$B$302,MATCH($B850,'الباقات'!$A$3:$A$302,0)),""))</f>
        <v/>
      </c>
      <c r="D850" s="9">
        <f>IF($B850="","",IFERROR(INDEX('الباقات'!$D$3:$D$302,MATCH($B850,'الباقات'!$A$3:$A$302,0)),""))</f>
        <v/>
      </c>
      <c r="E850" s="4" t="n"/>
      <c r="F850" s="14">
        <f>IF($B850="","",COUNTIFS($B$3:$B850,$B850))</f>
        <v/>
      </c>
    </row>
    <row r="851">
      <c r="A851" s="5" t="n"/>
      <c r="B851" s="4" t="n"/>
      <c r="C851" s="9">
        <f>IF($B851="","",IFERROR(INDEX('الباقات'!$B$3:$B$302,MATCH($B851,'الباقات'!$A$3:$A$302,0)),""))</f>
        <v/>
      </c>
      <c r="D851" s="9">
        <f>IF($B851="","",IFERROR(INDEX('الباقات'!$D$3:$D$302,MATCH($B851,'الباقات'!$A$3:$A$302,0)),""))</f>
        <v/>
      </c>
      <c r="E851" s="4" t="n"/>
      <c r="F851" s="14">
        <f>IF($B851="","",COUNTIFS($B$3:$B851,$B851))</f>
        <v/>
      </c>
    </row>
    <row r="852">
      <c r="A852" s="5" t="n"/>
      <c r="B852" s="4" t="n"/>
      <c r="C852" s="9">
        <f>IF($B852="","",IFERROR(INDEX('الباقات'!$B$3:$B$302,MATCH($B852,'الباقات'!$A$3:$A$302,0)),""))</f>
        <v/>
      </c>
      <c r="D852" s="9">
        <f>IF($B852="","",IFERROR(INDEX('الباقات'!$D$3:$D$302,MATCH($B852,'الباقات'!$A$3:$A$302,0)),""))</f>
        <v/>
      </c>
      <c r="E852" s="4" t="n"/>
      <c r="F852" s="14">
        <f>IF($B852="","",COUNTIFS($B$3:$B852,$B852))</f>
        <v/>
      </c>
    </row>
    <row r="853">
      <c r="A853" s="5" t="n"/>
      <c r="B853" s="4" t="n"/>
      <c r="C853" s="9">
        <f>IF($B853="","",IFERROR(INDEX('الباقات'!$B$3:$B$302,MATCH($B853,'الباقات'!$A$3:$A$302,0)),""))</f>
        <v/>
      </c>
      <c r="D853" s="9">
        <f>IF($B853="","",IFERROR(INDEX('الباقات'!$D$3:$D$302,MATCH($B853,'الباقات'!$A$3:$A$302,0)),""))</f>
        <v/>
      </c>
      <c r="E853" s="4" t="n"/>
      <c r="F853" s="14">
        <f>IF($B853="","",COUNTIFS($B$3:$B853,$B853))</f>
        <v/>
      </c>
    </row>
    <row r="854">
      <c r="A854" s="5" t="n"/>
      <c r="B854" s="4" t="n"/>
      <c r="C854" s="9">
        <f>IF($B854="","",IFERROR(INDEX('الباقات'!$B$3:$B$302,MATCH($B854,'الباقات'!$A$3:$A$302,0)),""))</f>
        <v/>
      </c>
      <c r="D854" s="9">
        <f>IF($B854="","",IFERROR(INDEX('الباقات'!$D$3:$D$302,MATCH($B854,'الباقات'!$A$3:$A$302,0)),""))</f>
        <v/>
      </c>
      <c r="E854" s="4" t="n"/>
      <c r="F854" s="14">
        <f>IF($B854="","",COUNTIFS($B$3:$B854,$B854))</f>
        <v/>
      </c>
    </row>
    <row r="855">
      <c r="A855" s="5" t="n"/>
      <c r="B855" s="4" t="n"/>
      <c r="C855" s="9">
        <f>IF($B855="","",IFERROR(INDEX('الباقات'!$B$3:$B$302,MATCH($B855,'الباقات'!$A$3:$A$302,0)),""))</f>
        <v/>
      </c>
      <c r="D855" s="9">
        <f>IF($B855="","",IFERROR(INDEX('الباقات'!$D$3:$D$302,MATCH($B855,'الباقات'!$A$3:$A$302,0)),""))</f>
        <v/>
      </c>
      <c r="E855" s="4" t="n"/>
      <c r="F855" s="14">
        <f>IF($B855="","",COUNTIFS($B$3:$B855,$B855))</f>
        <v/>
      </c>
    </row>
    <row r="856">
      <c r="A856" s="5" t="n"/>
      <c r="B856" s="4" t="n"/>
      <c r="C856" s="9">
        <f>IF($B856="","",IFERROR(INDEX('الباقات'!$B$3:$B$302,MATCH($B856,'الباقات'!$A$3:$A$302,0)),""))</f>
        <v/>
      </c>
      <c r="D856" s="9">
        <f>IF($B856="","",IFERROR(INDEX('الباقات'!$D$3:$D$302,MATCH($B856,'الباقات'!$A$3:$A$302,0)),""))</f>
        <v/>
      </c>
      <c r="E856" s="4" t="n"/>
      <c r="F856" s="14">
        <f>IF($B856="","",COUNTIFS($B$3:$B856,$B856))</f>
        <v/>
      </c>
    </row>
    <row r="857">
      <c r="A857" s="5" t="n"/>
      <c r="B857" s="4" t="n"/>
      <c r="C857" s="9">
        <f>IF($B857="","",IFERROR(INDEX('الباقات'!$B$3:$B$302,MATCH($B857,'الباقات'!$A$3:$A$302,0)),""))</f>
        <v/>
      </c>
      <c r="D857" s="9">
        <f>IF($B857="","",IFERROR(INDEX('الباقات'!$D$3:$D$302,MATCH($B857,'الباقات'!$A$3:$A$302,0)),""))</f>
        <v/>
      </c>
      <c r="E857" s="4" t="n"/>
      <c r="F857" s="14">
        <f>IF($B857="","",COUNTIFS($B$3:$B857,$B857))</f>
        <v/>
      </c>
    </row>
    <row r="858">
      <c r="A858" s="5" t="n"/>
      <c r="B858" s="4" t="n"/>
      <c r="C858" s="9">
        <f>IF($B858="","",IFERROR(INDEX('الباقات'!$B$3:$B$302,MATCH($B858,'الباقات'!$A$3:$A$302,0)),""))</f>
        <v/>
      </c>
      <c r="D858" s="9">
        <f>IF($B858="","",IFERROR(INDEX('الباقات'!$D$3:$D$302,MATCH($B858,'الباقات'!$A$3:$A$302,0)),""))</f>
        <v/>
      </c>
      <c r="E858" s="4" t="n"/>
      <c r="F858" s="14">
        <f>IF($B858="","",COUNTIFS($B$3:$B858,$B858))</f>
        <v/>
      </c>
    </row>
    <row r="859">
      <c r="A859" s="5" t="n"/>
      <c r="B859" s="4" t="n"/>
      <c r="C859" s="9">
        <f>IF($B859="","",IFERROR(INDEX('الباقات'!$B$3:$B$302,MATCH($B859,'الباقات'!$A$3:$A$302,0)),""))</f>
        <v/>
      </c>
      <c r="D859" s="9">
        <f>IF($B859="","",IFERROR(INDEX('الباقات'!$D$3:$D$302,MATCH($B859,'الباقات'!$A$3:$A$302,0)),""))</f>
        <v/>
      </c>
      <c r="E859" s="4" t="n"/>
      <c r="F859" s="14">
        <f>IF($B859="","",COUNTIFS($B$3:$B859,$B859))</f>
        <v/>
      </c>
    </row>
    <row r="860">
      <c r="A860" s="5" t="n"/>
      <c r="B860" s="4" t="n"/>
      <c r="C860" s="9">
        <f>IF($B860="","",IFERROR(INDEX('الباقات'!$B$3:$B$302,MATCH($B860,'الباقات'!$A$3:$A$302,0)),""))</f>
        <v/>
      </c>
      <c r="D860" s="9">
        <f>IF($B860="","",IFERROR(INDEX('الباقات'!$D$3:$D$302,MATCH($B860,'الباقات'!$A$3:$A$302,0)),""))</f>
        <v/>
      </c>
      <c r="E860" s="4" t="n"/>
      <c r="F860" s="14">
        <f>IF($B860="","",COUNTIFS($B$3:$B860,$B860))</f>
        <v/>
      </c>
    </row>
    <row r="861">
      <c r="A861" s="5" t="n"/>
      <c r="B861" s="4" t="n"/>
      <c r="C861" s="9">
        <f>IF($B861="","",IFERROR(INDEX('الباقات'!$B$3:$B$302,MATCH($B861,'الباقات'!$A$3:$A$302,0)),""))</f>
        <v/>
      </c>
      <c r="D861" s="9">
        <f>IF($B861="","",IFERROR(INDEX('الباقات'!$D$3:$D$302,MATCH($B861,'الباقات'!$A$3:$A$302,0)),""))</f>
        <v/>
      </c>
      <c r="E861" s="4" t="n"/>
      <c r="F861" s="14">
        <f>IF($B861="","",COUNTIFS($B$3:$B861,$B861))</f>
        <v/>
      </c>
    </row>
    <row r="862">
      <c r="A862" s="5" t="n"/>
      <c r="B862" s="4" t="n"/>
      <c r="C862" s="9">
        <f>IF($B862="","",IFERROR(INDEX('الباقات'!$B$3:$B$302,MATCH($B862,'الباقات'!$A$3:$A$302,0)),""))</f>
        <v/>
      </c>
      <c r="D862" s="9">
        <f>IF($B862="","",IFERROR(INDEX('الباقات'!$D$3:$D$302,MATCH($B862,'الباقات'!$A$3:$A$302,0)),""))</f>
        <v/>
      </c>
      <c r="E862" s="4" t="n"/>
      <c r="F862" s="14">
        <f>IF($B862="","",COUNTIFS($B$3:$B862,$B862))</f>
        <v/>
      </c>
    </row>
    <row r="863">
      <c r="A863" s="5" t="n"/>
      <c r="B863" s="4" t="n"/>
      <c r="C863" s="9">
        <f>IF($B863="","",IFERROR(INDEX('الباقات'!$B$3:$B$302,MATCH($B863,'الباقات'!$A$3:$A$302,0)),""))</f>
        <v/>
      </c>
      <c r="D863" s="9">
        <f>IF($B863="","",IFERROR(INDEX('الباقات'!$D$3:$D$302,MATCH($B863,'الباقات'!$A$3:$A$302,0)),""))</f>
        <v/>
      </c>
      <c r="E863" s="4" t="n"/>
      <c r="F863" s="14">
        <f>IF($B863="","",COUNTIFS($B$3:$B863,$B863))</f>
        <v/>
      </c>
    </row>
    <row r="864">
      <c r="A864" s="5" t="n"/>
      <c r="B864" s="4" t="n"/>
      <c r="C864" s="9">
        <f>IF($B864="","",IFERROR(INDEX('الباقات'!$B$3:$B$302,MATCH($B864,'الباقات'!$A$3:$A$302,0)),""))</f>
        <v/>
      </c>
      <c r="D864" s="9">
        <f>IF($B864="","",IFERROR(INDEX('الباقات'!$D$3:$D$302,MATCH($B864,'الباقات'!$A$3:$A$302,0)),""))</f>
        <v/>
      </c>
      <c r="E864" s="4" t="n"/>
      <c r="F864" s="14">
        <f>IF($B864="","",COUNTIFS($B$3:$B864,$B864))</f>
        <v/>
      </c>
    </row>
    <row r="865">
      <c r="A865" s="5" t="n"/>
      <c r="B865" s="4" t="n"/>
      <c r="C865" s="9">
        <f>IF($B865="","",IFERROR(INDEX('الباقات'!$B$3:$B$302,MATCH($B865,'الباقات'!$A$3:$A$302,0)),""))</f>
        <v/>
      </c>
      <c r="D865" s="9">
        <f>IF($B865="","",IFERROR(INDEX('الباقات'!$D$3:$D$302,MATCH($B865,'الباقات'!$A$3:$A$302,0)),""))</f>
        <v/>
      </c>
      <c r="E865" s="4" t="n"/>
      <c r="F865" s="14">
        <f>IF($B865="","",COUNTIFS($B$3:$B865,$B865))</f>
        <v/>
      </c>
    </row>
    <row r="866">
      <c r="A866" s="5" t="n"/>
      <c r="B866" s="4" t="n"/>
      <c r="C866" s="9">
        <f>IF($B866="","",IFERROR(INDEX('الباقات'!$B$3:$B$302,MATCH($B866,'الباقات'!$A$3:$A$302,0)),""))</f>
        <v/>
      </c>
      <c r="D866" s="9">
        <f>IF($B866="","",IFERROR(INDEX('الباقات'!$D$3:$D$302,MATCH($B866,'الباقات'!$A$3:$A$302,0)),""))</f>
        <v/>
      </c>
      <c r="E866" s="4" t="n"/>
      <c r="F866" s="14">
        <f>IF($B866="","",COUNTIFS($B$3:$B866,$B866))</f>
        <v/>
      </c>
    </row>
    <row r="867">
      <c r="A867" s="5" t="n"/>
      <c r="B867" s="4" t="n"/>
      <c r="C867" s="9">
        <f>IF($B867="","",IFERROR(INDEX('الباقات'!$B$3:$B$302,MATCH($B867,'الباقات'!$A$3:$A$302,0)),""))</f>
        <v/>
      </c>
      <c r="D867" s="9">
        <f>IF($B867="","",IFERROR(INDEX('الباقات'!$D$3:$D$302,MATCH($B867,'الباقات'!$A$3:$A$302,0)),""))</f>
        <v/>
      </c>
      <c r="E867" s="4" t="n"/>
      <c r="F867" s="14">
        <f>IF($B867="","",COUNTIFS($B$3:$B867,$B867))</f>
        <v/>
      </c>
    </row>
    <row r="868">
      <c r="A868" s="5" t="n"/>
      <c r="B868" s="4" t="n"/>
      <c r="C868" s="9">
        <f>IF($B868="","",IFERROR(INDEX('الباقات'!$B$3:$B$302,MATCH($B868,'الباقات'!$A$3:$A$302,0)),""))</f>
        <v/>
      </c>
      <c r="D868" s="9">
        <f>IF($B868="","",IFERROR(INDEX('الباقات'!$D$3:$D$302,MATCH($B868,'الباقات'!$A$3:$A$302,0)),""))</f>
        <v/>
      </c>
      <c r="E868" s="4" t="n"/>
      <c r="F868" s="14">
        <f>IF($B868="","",COUNTIFS($B$3:$B868,$B868))</f>
        <v/>
      </c>
    </row>
    <row r="869">
      <c r="A869" s="5" t="n"/>
      <c r="B869" s="4" t="n"/>
      <c r="C869" s="9">
        <f>IF($B869="","",IFERROR(INDEX('الباقات'!$B$3:$B$302,MATCH($B869,'الباقات'!$A$3:$A$302,0)),""))</f>
        <v/>
      </c>
      <c r="D869" s="9">
        <f>IF($B869="","",IFERROR(INDEX('الباقات'!$D$3:$D$302,MATCH($B869,'الباقات'!$A$3:$A$302,0)),""))</f>
        <v/>
      </c>
      <c r="E869" s="4" t="n"/>
      <c r="F869" s="14">
        <f>IF($B869="","",COUNTIFS($B$3:$B869,$B869))</f>
        <v/>
      </c>
    </row>
    <row r="870">
      <c r="A870" s="5" t="n"/>
      <c r="B870" s="4" t="n"/>
      <c r="C870" s="9">
        <f>IF($B870="","",IFERROR(INDEX('الباقات'!$B$3:$B$302,MATCH($B870,'الباقات'!$A$3:$A$302,0)),""))</f>
        <v/>
      </c>
      <c r="D870" s="9">
        <f>IF($B870="","",IFERROR(INDEX('الباقات'!$D$3:$D$302,MATCH($B870,'الباقات'!$A$3:$A$302,0)),""))</f>
        <v/>
      </c>
      <c r="E870" s="4" t="n"/>
      <c r="F870" s="14">
        <f>IF($B870="","",COUNTIFS($B$3:$B870,$B870))</f>
        <v/>
      </c>
    </row>
    <row r="871">
      <c r="A871" s="5" t="n"/>
      <c r="B871" s="4" t="n"/>
      <c r="C871" s="9">
        <f>IF($B871="","",IFERROR(INDEX('الباقات'!$B$3:$B$302,MATCH($B871,'الباقات'!$A$3:$A$302,0)),""))</f>
        <v/>
      </c>
      <c r="D871" s="9">
        <f>IF($B871="","",IFERROR(INDEX('الباقات'!$D$3:$D$302,MATCH($B871,'الباقات'!$A$3:$A$302,0)),""))</f>
        <v/>
      </c>
      <c r="E871" s="4" t="n"/>
      <c r="F871" s="14">
        <f>IF($B871="","",COUNTIFS($B$3:$B871,$B871))</f>
        <v/>
      </c>
    </row>
    <row r="872">
      <c r="A872" s="5" t="n"/>
      <c r="B872" s="4" t="n"/>
      <c r="C872" s="9">
        <f>IF($B872="","",IFERROR(INDEX('الباقات'!$B$3:$B$302,MATCH($B872,'الباقات'!$A$3:$A$302,0)),""))</f>
        <v/>
      </c>
      <c r="D872" s="9">
        <f>IF($B872="","",IFERROR(INDEX('الباقات'!$D$3:$D$302,MATCH($B872,'الباقات'!$A$3:$A$302,0)),""))</f>
        <v/>
      </c>
      <c r="E872" s="4" t="n"/>
      <c r="F872" s="14">
        <f>IF($B872="","",COUNTIFS($B$3:$B872,$B872))</f>
        <v/>
      </c>
    </row>
    <row r="873">
      <c r="A873" s="5" t="n"/>
      <c r="B873" s="4" t="n"/>
      <c r="C873" s="9">
        <f>IF($B873="","",IFERROR(INDEX('الباقات'!$B$3:$B$302,MATCH($B873,'الباقات'!$A$3:$A$302,0)),""))</f>
        <v/>
      </c>
      <c r="D873" s="9">
        <f>IF($B873="","",IFERROR(INDEX('الباقات'!$D$3:$D$302,MATCH($B873,'الباقات'!$A$3:$A$302,0)),""))</f>
        <v/>
      </c>
      <c r="E873" s="4" t="n"/>
      <c r="F873" s="14">
        <f>IF($B873="","",COUNTIFS($B$3:$B873,$B873))</f>
        <v/>
      </c>
    </row>
    <row r="874">
      <c r="A874" s="5" t="n"/>
      <c r="B874" s="4" t="n"/>
      <c r="C874" s="9">
        <f>IF($B874="","",IFERROR(INDEX('الباقات'!$B$3:$B$302,MATCH($B874,'الباقات'!$A$3:$A$302,0)),""))</f>
        <v/>
      </c>
      <c r="D874" s="9">
        <f>IF($B874="","",IFERROR(INDEX('الباقات'!$D$3:$D$302,MATCH($B874,'الباقات'!$A$3:$A$302,0)),""))</f>
        <v/>
      </c>
      <c r="E874" s="4" t="n"/>
      <c r="F874" s="14">
        <f>IF($B874="","",COUNTIFS($B$3:$B874,$B874))</f>
        <v/>
      </c>
    </row>
    <row r="875">
      <c r="A875" s="5" t="n"/>
      <c r="B875" s="4" t="n"/>
      <c r="C875" s="9">
        <f>IF($B875="","",IFERROR(INDEX('الباقات'!$B$3:$B$302,MATCH($B875,'الباقات'!$A$3:$A$302,0)),""))</f>
        <v/>
      </c>
      <c r="D875" s="9">
        <f>IF($B875="","",IFERROR(INDEX('الباقات'!$D$3:$D$302,MATCH($B875,'الباقات'!$A$3:$A$302,0)),""))</f>
        <v/>
      </c>
      <c r="E875" s="4" t="n"/>
      <c r="F875" s="14">
        <f>IF($B875="","",COUNTIFS($B$3:$B875,$B875))</f>
        <v/>
      </c>
    </row>
    <row r="876">
      <c r="A876" s="5" t="n"/>
      <c r="B876" s="4" t="n"/>
      <c r="C876" s="9">
        <f>IF($B876="","",IFERROR(INDEX('الباقات'!$B$3:$B$302,MATCH($B876,'الباقات'!$A$3:$A$302,0)),""))</f>
        <v/>
      </c>
      <c r="D876" s="9">
        <f>IF($B876="","",IFERROR(INDEX('الباقات'!$D$3:$D$302,MATCH($B876,'الباقات'!$A$3:$A$302,0)),""))</f>
        <v/>
      </c>
      <c r="E876" s="4" t="n"/>
      <c r="F876" s="14">
        <f>IF($B876="","",COUNTIFS($B$3:$B876,$B876))</f>
        <v/>
      </c>
    </row>
    <row r="877">
      <c r="A877" s="5" t="n"/>
      <c r="B877" s="4" t="n"/>
      <c r="C877" s="9">
        <f>IF($B877="","",IFERROR(INDEX('الباقات'!$B$3:$B$302,MATCH($B877,'الباقات'!$A$3:$A$302,0)),""))</f>
        <v/>
      </c>
      <c r="D877" s="9">
        <f>IF($B877="","",IFERROR(INDEX('الباقات'!$D$3:$D$302,MATCH($B877,'الباقات'!$A$3:$A$302,0)),""))</f>
        <v/>
      </c>
      <c r="E877" s="4" t="n"/>
      <c r="F877" s="14">
        <f>IF($B877="","",COUNTIFS($B$3:$B877,$B877))</f>
        <v/>
      </c>
    </row>
    <row r="878">
      <c r="A878" s="5" t="n"/>
      <c r="B878" s="4" t="n"/>
      <c r="C878" s="9">
        <f>IF($B878="","",IFERROR(INDEX('الباقات'!$B$3:$B$302,MATCH($B878,'الباقات'!$A$3:$A$302,0)),""))</f>
        <v/>
      </c>
      <c r="D878" s="9">
        <f>IF($B878="","",IFERROR(INDEX('الباقات'!$D$3:$D$302,MATCH($B878,'الباقات'!$A$3:$A$302,0)),""))</f>
        <v/>
      </c>
      <c r="E878" s="4" t="n"/>
      <c r="F878" s="14">
        <f>IF($B878="","",COUNTIFS($B$3:$B878,$B878))</f>
        <v/>
      </c>
    </row>
    <row r="879">
      <c r="A879" s="5" t="n"/>
      <c r="B879" s="4" t="n"/>
      <c r="C879" s="9">
        <f>IF($B879="","",IFERROR(INDEX('الباقات'!$B$3:$B$302,MATCH($B879,'الباقات'!$A$3:$A$302,0)),""))</f>
        <v/>
      </c>
      <c r="D879" s="9">
        <f>IF($B879="","",IFERROR(INDEX('الباقات'!$D$3:$D$302,MATCH($B879,'الباقات'!$A$3:$A$302,0)),""))</f>
        <v/>
      </c>
      <c r="E879" s="4" t="n"/>
      <c r="F879" s="14">
        <f>IF($B879="","",COUNTIFS($B$3:$B879,$B879))</f>
        <v/>
      </c>
    </row>
    <row r="880">
      <c r="A880" s="5" t="n"/>
      <c r="B880" s="4" t="n"/>
      <c r="C880" s="9">
        <f>IF($B880="","",IFERROR(INDEX('الباقات'!$B$3:$B$302,MATCH($B880,'الباقات'!$A$3:$A$302,0)),""))</f>
        <v/>
      </c>
      <c r="D880" s="9">
        <f>IF($B880="","",IFERROR(INDEX('الباقات'!$D$3:$D$302,MATCH($B880,'الباقات'!$A$3:$A$302,0)),""))</f>
        <v/>
      </c>
      <c r="E880" s="4" t="n"/>
      <c r="F880" s="14">
        <f>IF($B880="","",COUNTIFS($B$3:$B880,$B880))</f>
        <v/>
      </c>
    </row>
    <row r="881">
      <c r="A881" s="5" t="n"/>
      <c r="B881" s="4" t="n"/>
      <c r="C881" s="9">
        <f>IF($B881="","",IFERROR(INDEX('الباقات'!$B$3:$B$302,MATCH($B881,'الباقات'!$A$3:$A$302,0)),""))</f>
        <v/>
      </c>
      <c r="D881" s="9">
        <f>IF($B881="","",IFERROR(INDEX('الباقات'!$D$3:$D$302,MATCH($B881,'الباقات'!$A$3:$A$302,0)),""))</f>
        <v/>
      </c>
      <c r="E881" s="4" t="n"/>
      <c r="F881" s="14">
        <f>IF($B881="","",COUNTIFS($B$3:$B881,$B881))</f>
        <v/>
      </c>
    </row>
    <row r="882">
      <c r="A882" s="5" t="n"/>
      <c r="B882" s="4" t="n"/>
      <c r="C882" s="9">
        <f>IF($B882="","",IFERROR(INDEX('الباقات'!$B$3:$B$302,MATCH($B882,'الباقات'!$A$3:$A$302,0)),""))</f>
        <v/>
      </c>
      <c r="D882" s="9">
        <f>IF($B882="","",IFERROR(INDEX('الباقات'!$D$3:$D$302,MATCH($B882,'الباقات'!$A$3:$A$302,0)),""))</f>
        <v/>
      </c>
      <c r="E882" s="4" t="n"/>
      <c r="F882" s="14">
        <f>IF($B882="","",COUNTIFS($B$3:$B882,$B882))</f>
        <v/>
      </c>
    </row>
    <row r="883">
      <c r="A883" s="5" t="n"/>
      <c r="B883" s="4" t="n"/>
      <c r="C883" s="9">
        <f>IF($B883="","",IFERROR(INDEX('الباقات'!$B$3:$B$302,MATCH($B883,'الباقات'!$A$3:$A$302,0)),""))</f>
        <v/>
      </c>
      <c r="D883" s="9">
        <f>IF($B883="","",IFERROR(INDEX('الباقات'!$D$3:$D$302,MATCH($B883,'الباقات'!$A$3:$A$302,0)),""))</f>
        <v/>
      </c>
      <c r="E883" s="4" t="n"/>
      <c r="F883" s="14">
        <f>IF($B883="","",COUNTIFS($B$3:$B883,$B883))</f>
        <v/>
      </c>
    </row>
    <row r="884">
      <c r="A884" s="5" t="n"/>
      <c r="B884" s="4" t="n"/>
      <c r="C884" s="9">
        <f>IF($B884="","",IFERROR(INDEX('الباقات'!$B$3:$B$302,MATCH($B884,'الباقات'!$A$3:$A$302,0)),""))</f>
        <v/>
      </c>
      <c r="D884" s="9">
        <f>IF($B884="","",IFERROR(INDEX('الباقات'!$D$3:$D$302,MATCH($B884,'الباقات'!$A$3:$A$302,0)),""))</f>
        <v/>
      </c>
      <c r="E884" s="4" t="n"/>
      <c r="F884" s="14">
        <f>IF($B884="","",COUNTIFS($B$3:$B884,$B884))</f>
        <v/>
      </c>
    </row>
    <row r="885">
      <c r="A885" s="5" t="n"/>
      <c r="B885" s="4" t="n"/>
      <c r="C885" s="9">
        <f>IF($B885="","",IFERROR(INDEX('الباقات'!$B$3:$B$302,MATCH($B885,'الباقات'!$A$3:$A$302,0)),""))</f>
        <v/>
      </c>
      <c r="D885" s="9">
        <f>IF($B885="","",IFERROR(INDEX('الباقات'!$D$3:$D$302,MATCH($B885,'الباقات'!$A$3:$A$302,0)),""))</f>
        <v/>
      </c>
      <c r="E885" s="4" t="n"/>
      <c r="F885" s="14">
        <f>IF($B885="","",COUNTIFS($B$3:$B885,$B885))</f>
        <v/>
      </c>
    </row>
    <row r="886">
      <c r="A886" s="5" t="n"/>
      <c r="B886" s="4" t="n"/>
      <c r="C886" s="9">
        <f>IF($B886="","",IFERROR(INDEX('الباقات'!$B$3:$B$302,MATCH($B886,'الباقات'!$A$3:$A$302,0)),""))</f>
        <v/>
      </c>
      <c r="D886" s="9">
        <f>IF($B886="","",IFERROR(INDEX('الباقات'!$D$3:$D$302,MATCH($B886,'الباقات'!$A$3:$A$302,0)),""))</f>
        <v/>
      </c>
      <c r="E886" s="4" t="n"/>
      <c r="F886" s="14">
        <f>IF($B886="","",COUNTIFS($B$3:$B886,$B886))</f>
        <v/>
      </c>
    </row>
    <row r="887">
      <c r="A887" s="5" t="n"/>
      <c r="B887" s="4" t="n"/>
      <c r="C887" s="9">
        <f>IF($B887="","",IFERROR(INDEX('الباقات'!$B$3:$B$302,MATCH($B887,'الباقات'!$A$3:$A$302,0)),""))</f>
        <v/>
      </c>
      <c r="D887" s="9">
        <f>IF($B887="","",IFERROR(INDEX('الباقات'!$D$3:$D$302,MATCH($B887,'الباقات'!$A$3:$A$302,0)),""))</f>
        <v/>
      </c>
      <c r="E887" s="4" t="n"/>
      <c r="F887" s="14">
        <f>IF($B887="","",COUNTIFS($B$3:$B887,$B887))</f>
        <v/>
      </c>
    </row>
    <row r="888">
      <c r="A888" s="5" t="n"/>
      <c r="B888" s="4" t="n"/>
      <c r="C888" s="9">
        <f>IF($B888="","",IFERROR(INDEX('الباقات'!$B$3:$B$302,MATCH($B888,'الباقات'!$A$3:$A$302,0)),""))</f>
        <v/>
      </c>
      <c r="D888" s="9">
        <f>IF($B888="","",IFERROR(INDEX('الباقات'!$D$3:$D$302,MATCH($B888,'الباقات'!$A$3:$A$302,0)),""))</f>
        <v/>
      </c>
      <c r="E888" s="4" t="n"/>
      <c r="F888" s="14">
        <f>IF($B888="","",COUNTIFS($B$3:$B888,$B888))</f>
        <v/>
      </c>
    </row>
    <row r="889">
      <c r="A889" s="5" t="n"/>
      <c r="B889" s="4" t="n"/>
      <c r="C889" s="9">
        <f>IF($B889="","",IFERROR(INDEX('الباقات'!$B$3:$B$302,MATCH($B889,'الباقات'!$A$3:$A$302,0)),""))</f>
        <v/>
      </c>
      <c r="D889" s="9">
        <f>IF($B889="","",IFERROR(INDEX('الباقات'!$D$3:$D$302,MATCH($B889,'الباقات'!$A$3:$A$302,0)),""))</f>
        <v/>
      </c>
      <c r="E889" s="4" t="n"/>
      <c r="F889" s="14">
        <f>IF($B889="","",COUNTIFS($B$3:$B889,$B889))</f>
        <v/>
      </c>
    </row>
    <row r="890">
      <c r="A890" s="5" t="n"/>
      <c r="B890" s="4" t="n"/>
      <c r="C890" s="9">
        <f>IF($B890="","",IFERROR(INDEX('الباقات'!$B$3:$B$302,MATCH($B890,'الباقات'!$A$3:$A$302,0)),""))</f>
        <v/>
      </c>
      <c r="D890" s="9">
        <f>IF($B890="","",IFERROR(INDEX('الباقات'!$D$3:$D$302,MATCH($B890,'الباقات'!$A$3:$A$302,0)),""))</f>
        <v/>
      </c>
      <c r="E890" s="4" t="n"/>
      <c r="F890" s="14">
        <f>IF($B890="","",COUNTIFS($B$3:$B890,$B890))</f>
        <v/>
      </c>
    </row>
    <row r="891">
      <c r="A891" s="5" t="n"/>
      <c r="B891" s="4" t="n"/>
      <c r="C891" s="9">
        <f>IF($B891="","",IFERROR(INDEX('الباقات'!$B$3:$B$302,MATCH($B891,'الباقات'!$A$3:$A$302,0)),""))</f>
        <v/>
      </c>
      <c r="D891" s="9">
        <f>IF($B891="","",IFERROR(INDEX('الباقات'!$D$3:$D$302,MATCH($B891,'الباقات'!$A$3:$A$302,0)),""))</f>
        <v/>
      </c>
      <c r="E891" s="4" t="n"/>
      <c r="F891" s="14">
        <f>IF($B891="","",COUNTIFS($B$3:$B891,$B891))</f>
        <v/>
      </c>
    </row>
    <row r="892">
      <c r="A892" s="5" t="n"/>
      <c r="B892" s="4" t="n"/>
      <c r="C892" s="9">
        <f>IF($B892="","",IFERROR(INDEX('الباقات'!$B$3:$B$302,MATCH($B892,'الباقات'!$A$3:$A$302,0)),""))</f>
        <v/>
      </c>
      <c r="D892" s="9">
        <f>IF($B892="","",IFERROR(INDEX('الباقات'!$D$3:$D$302,MATCH($B892,'الباقات'!$A$3:$A$302,0)),""))</f>
        <v/>
      </c>
      <c r="E892" s="4" t="n"/>
      <c r="F892" s="14">
        <f>IF($B892="","",COUNTIFS($B$3:$B892,$B892))</f>
        <v/>
      </c>
    </row>
    <row r="893">
      <c r="A893" s="5" t="n"/>
      <c r="B893" s="4" t="n"/>
      <c r="C893" s="9">
        <f>IF($B893="","",IFERROR(INDEX('الباقات'!$B$3:$B$302,MATCH($B893,'الباقات'!$A$3:$A$302,0)),""))</f>
        <v/>
      </c>
      <c r="D893" s="9">
        <f>IF($B893="","",IFERROR(INDEX('الباقات'!$D$3:$D$302,MATCH($B893,'الباقات'!$A$3:$A$302,0)),""))</f>
        <v/>
      </c>
      <c r="E893" s="4" t="n"/>
      <c r="F893" s="14">
        <f>IF($B893="","",COUNTIFS($B$3:$B893,$B893))</f>
        <v/>
      </c>
    </row>
    <row r="894">
      <c r="A894" s="5" t="n"/>
      <c r="B894" s="4" t="n"/>
      <c r="C894" s="9">
        <f>IF($B894="","",IFERROR(INDEX('الباقات'!$B$3:$B$302,MATCH($B894,'الباقات'!$A$3:$A$302,0)),""))</f>
        <v/>
      </c>
      <c r="D894" s="9">
        <f>IF($B894="","",IFERROR(INDEX('الباقات'!$D$3:$D$302,MATCH($B894,'الباقات'!$A$3:$A$302,0)),""))</f>
        <v/>
      </c>
      <c r="E894" s="4" t="n"/>
      <c r="F894" s="14">
        <f>IF($B894="","",COUNTIFS($B$3:$B894,$B894))</f>
        <v/>
      </c>
    </row>
    <row r="895">
      <c r="A895" s="5" t="n"/>
      <c r="B895" s="4" t="n"/>
      <c r="C895" s="9">
        <f>IF($B895="","",IFERROR(INDEX('الباقات'!$B$3:$B$302,MATCH($B895,'الباقات'!$A$3:$A$302,0)),""))</f>
        <v/>
      </c>
      <c r="D895" s="9">
        <f>IF($B895="","",IFERROR(INDEX('الباقات'!$D$3:$D$302,MATCH($B895,'الباقات'!$A$3:$A$302,0)),""))</f>
        <v/>
      </c>
      <c r="E895" s="4" t="n"/>
      <c r="F895" s="14">
        <f>IF($B895="","",COUNTIFS($B$3:$B895,$B895))</f>
        <v/>
      </c>
    </row>
    <row r="896">
      <c r="A896" s="5" t="n"/>
      <c r="B896" s="4" t="n"/>
      <c r="C896" s="9">
        <f>IF($B896="","",IFERROR(INDEX('الباقات'!$B$3:$B$302,MATCH($B896,'الباقات'!$A$3:$A$302,0)),""))</f>
        <v/>
      </c>
      <c r="D896" s="9">
        <f>IF($B896="","",IFERROR(INDEX('الباقات'!$D$3:$D$302,MATCH($B896,'الباقات'!$A$3:$A$302,0)),""))</f>
        <v/>
      </c>
      <c r="E896" s="4" t="n"/>
      <c r="F896" s="14">
        <f>IF($B896="","",COUNTIFS($B$3:$B896,$B896))</f>
        <v/>
      </c>
    </row>
    <row r="897">
      <c r="A897" s="5" t="n"/>
      <c r="B897" s="4" t="n"/>
      <c r="C897" s="9">
        <f>IF($B897="","",IFERROR(INDEX('الباقات'!$B$3:$B$302,MATCH($B897,'الباقات'!$A$3:$A$302,0)),""))</f>
        <v/>
      </c>
      <c r="D897" s="9">
        <f>IF($B897="","",IFERROR(INDEX('الباقات'!$D$3:$D$302,MATCH($B897,'الباقات'!$A$3:$A$302,0)),""))</f>
        <v/>
      </c>
      <c r="E897" s="4" t="n"/>
      <c r="F897" s="14">
        <f>IF($B897="","",COUNTIFS($B$3:$B897,$B897))</f>
        <v/>
      </c>
    </row>
    <row r="898">
      <c r="A898" s="5" t="n"/>
      <c r="B898" s="4" t="n"/>
      <c r="C898" s="9">
        <f>IF($B898="","",IFERROR(INDEX('الباقات'!$B$3:$B$302,MATCH($B898,'الباقات'!$A$3:$A$302,0)),""))</f>
        <v/>
      </c>
      <c r="D898" s="9">
        <f>IF($B898="","",IFERROR(INDEX('الباقات'!$D$3:$D$302,MATCH($B898,'الباقات'!$A$3:$A$302,0)),""))</f>
        <v/>
      </c>
      <c r="E898" s="4" t="n"/>
      <c r="F898" s="14">
        <f>IF($B898="","",COUNTIFS($B$3:$B898,$B898))</f>
        <v/>
      </c>
    </row>
    <row r="899">
      <c r="A899" s="5" t="n"/>
      <c r="B899" s="4" t="n"/>
      <c r="C899" s="9">
        <f>IF($B899="","",IFERROR(INDEX('الباقات'!$B$3:$B$302,MATCH($B899,'الباقات'!$A$3:$A$302,0)),""))</f>
        <v/>
      </c>
      <c r="D899" s="9">
        <f>IF($B899="","",IFERROR(INDEX('الباقات'!$D$3:$D$302,MATCH($B899,'الباقات'!$A$3:$A$302,0)),""))</f>
        <v/>
      </c>
      <c r="E899" s="4" t="n"/>
      <c r="F899" s="14">
        <f>IF($B899="","",COUNTIFS($B$3:$B899,$B899))</f>
        <v/>
      </c>
    </row>
    <row r="900">
      <c r="A900" s="5" t="n"/>
      <c r="B900" s="4" t="n"/>
      <c r="C900" s="9">
        <f>IF($B900="","",IFERROR(INDEX('الباقات'!$B$3:$B$302,MATCH($B900,'الباقات'!$A$3:$A$302,0)),""))</f>
        <v/>
      </c>
      <c r="D900" s="9">
        <f>IF($B900="","",IFERROR(INDEX('الباقات'!$D$3:$D$302,MATCH($B900,'الباقات'!$A$3:$A$302,0)),""))</f>
        <v/>
      </c>
      <c r="E900" s="4" t="n"/>
      <c r="F900" s="14">
        <f>IF($B900="","",COUNTIFS($B$3:$B900,$B900))</f>
        <v/>
      </c>
    </row>
    <row r="901">
      <c r="A901" s="5" t="n"/>
      <c r="B901" s="4" t="n"/>
      <c r="C901" s="9">
        <f>IF($B901="","",IFERROR(INDEX('الباقات'!$B$3:$B$302,MATCH($B901,'الباقات'!$A$3:$A$302,0)),""))</f>
        <v/>
      </c>
      <c r="D901" s="9">
        <f>IF($B901="","",IFERROR(INDEX('الباقات'!$D$3:$D$302,MATCH($B901,'الباقات'!$A$3:$A$302,0)),""))</f>
        <v/>
      </c>
      <c r="E901" s="4" t="n"/>
      <c r="F901" s="14">
        <f>IF($B901="","",COUNTIFS($B$3:$B901,$B901))</f>
        <v/>
      </c>
    </row>
    <row r="902">
      <c r="A902" s="5" t="n"/>
      <c r="B902" s="4" t="n"/>
      <c r="C902" s="9">
        <f>IF($B902="","",IFERROR(INDEX('الباقات'!$B$3:$B$302,MATCH($B902,'الباقات'!$A$3:$A$302,0)),""))</f>
        <v/>
      </c>
      <c r="D902" s="9">
        <f>IF($B902="","",IFERROR(INDEX('الباقات'!$D$3:$D$302,MATCH($B902,'الباقات'!$A$3:$A$302,0)),""))</f>
        <v/>
      </c>
      <c r="E902" s="4" t="n"/>
      <c r="F902" s="14">
        <f>IF($B902="","",COUNTIFS($B$3:$B902,$B902))</f>
        <v/>
      </c>
    </row>
    <row r="903">
      <c r="A903" s="5" t="n"/>
      <c r="B903" s="4" t="n"/>
      <c r="C903" s="9">
        <f>IF($B903="","",IFERROR(INDEX('الباقات'!$B$3:$B$302,MATCH($B903,'الباقات'!$A$3:$A$302,0)),""))</f>
        <v/>
      </c>
      <c r="D903" s="9">
        <f>IF($B903="","",IFERROR(INDEX('الباقات'!$D$3:$D$302,MATCH($B903,'الباقات'!$A$3:$A$302,0)),""))</f>
        <v/>
      </c>
      <c r="E903" s="4" t="n"/>
      <c r="F903" s="14">
        <f>IF($B903="","",COUNTIFS($B$3:$B903,$B903))</f>
        <v/>
      </c>
    </row>
    <row r="904">
      <c r="A904" s="5" t="n"/>
      <c r="B904" s="4" t="n"/>
      <c r="C904" s="9">
        <f>IF($B904="","",IFERROR(INDEX('الباقات'!$B$3:$B$302,MATCH($B904,'الباقات'!$A$3:$A$302,0)),""))</f>
        <v/>
      </c>
      <c r="D904" s="9">
        <f>IF($B904="","",IFERROR(INDEX('الباقات'!$D$3:$D$302,MATCH($B904,'الباقات'!$A$3:$A$302,0)),""))</f>
        <v/>
      </c>
      <c r="E904" s="4" t="n"/>
      <c r="F904" s="14">
        <f>IF($B904="","",COUNTIFS($B$3:$B904,$B904))</f>
        <v/>
      </c>
    </row>
    <row r="905">
      <c r="A905" s="5" t="n"/>
      <c r="B905" s="4" t="n"/>
      <c r="C905" s="9">
        <f>IF($B905="","",IFERROR(INDEX('الباقات'!$B$3:$B$302,MATCH($B905,'الباقات'!$A$3:$A$302,0)),""))</f>
        <v/>
      </c>
      <c r="D905" s="9">
        <f>IF($B905="","",IFERROR(INDEX('الباقات'!$D$3:$D$302,MATCH($B905,'الباقات'!$A$3:$A$302,0)),""))</f>
        <v/>
      </c>
      <c r="E905" s="4" t="n"/>
      <c r="F905" s="14">
        <f>IF($B905="","",COUNTIFS($B$3:$B905,$B905))</f>
        <v/>
      </c>
    </row>
    <row r="906">
      <c r="A906" s="5" t="n"/>
      <c r="B906" s="4" t="n"/>
      <c r="C906" s="9">
        <f>IF($B906="","",IFERROR(INDEX('الباقات'!$B$3:$B$302,MATCH($B906,'الباقات'!$A$3:$A$302,0)),""))</f>
        <v/>
      </c>
      <c r="D906" s="9">
        <f>IF($B906="","",IFERROR(INDEX('الباقات'!$D$3:$D$302,MATCH($B906,'الباقات'!$A$3:$A$302,0)),""))</f>
        <v/>
      </c>
      <c r="E906" s="4" t="n"/>
      <c r="F906" s="14">
        <f>IF($B906="","",COUNTIFS($B$3:$B906,$B906))</f>
        <v/>
      </c>
    </row>
    <row r="907">
      <c r="A907" s="5" t="n"/>
      <c r="B907" s="4" t="n"/>
      <c r="C907" s="9">
        <f>IF($B907="","",IFERROR(INDEX('الباقات'!$B$3:$B$302,MATCH($B907,'الباقات'!$A$3:$A$302,0)),""))</f>
        <v/>
      </c>
      <c r="D907" s="9">
        <f>IF($B907="","",IFERROR(INDEX('الباقات'!$D$3:$D$302,MATCH($B907,'الباقات'!$A$3:$A$302,0)),""))</f>
        <v/>
      </c>
      <c r="E907" s="4" t="n"/>
      <c r="F907" s="14">
        <f>IF($B907="","",COUNTIFS($B$3:$B907,$B907))</f>
        <v/>
      </c>
    </row>
    <row r="908">
      <c r="A908" s="5" t="n"/>
      <c r="B908" s="4" t="n"/>
      <c r="C908" s="9">
        <f>IF($B908="","",IFERROR(INDEX('الباقات'!$B$3:$B$302,MATCH($B908,'الباقات'!$A$3:$A$302,0)),""))</f>
        <v/>
      </c>
      <c r="D908" s="9">
        <f>IF($B908="","",IFERROR(INDEX('الباقات'!$D$3:$D$302,MATCH($B908,'الباقات'!$A$3:$A$302,0)),""))</f>
        <v/>
      </c>
      <c r="E908" s="4" t="n"/>
      <c r="F908" s="14">
        <f>IF($B908="","",COUNTIFS($B$3:$B908,$B908))</f>
        <v/>
      </c>
    </row>
    <row r="909">
      <c r="A909" s="5" t="n"/>
      <c r="B909" s="4" t="n"/>
      <c r="C909" s="9">
        <f>IF($B909="","",IFERROR(INDEX('الباقات'!$B$3:$B$302,MATCH($B909,'الباقات'!$A$3:$A$302,0)),""))</f>
        <v/>
      </c>
      <c r="D909" s="9">
        <f>IF($B909="","",IFERROR(INDEX('الباقات'!$D$3:$D$302,MATCH($B909,'الباقات'!$A$3:$A$302,0)),""))</f>
        <v/>
      </c>
      <c r="E909" s="4" t="n"/>
      <c r="F909" s="14">
        <f>IF($B909="","",COUNTIFS($B$3:$B909,$B909))</f>
        <v/>
      </c>
    </row>
    <row r="910">
      <c r="A910" s="5" t="n"/>
      <c r="B910" s="4" t="n"/>
      <c r="C910" s="9">
        <f>IF($B910="","",IFERROR(INDEX('الباقات'!$B$3:$B$302,MATCH($B910,'الباقات'!$A$3:$A$302,0)),""))</f>
        <v/>
      </c>
      <c r="D910" s="9">
        <f>IF($B910="","",IFERROR(INDEX('الباقات'!$D$3:$D$302,MATCH($B910,'الباقات'!$A$3:$A$302,0)),""))</f>
        <v/>
      </c>
      <c r="E910" s="4" t="n"/>
      <c r="F910" s="14">
        <f>IF($B910="","",COUNTIFS($B$3:$B910,$B910))</f>
        <v/>
      </c>
    </row>
    <row r="911">
      <c r="A911" s="5" t="n"/>
      <c r="B911" s="4" t="n"/>
      <c r="C911" s="9">
        <f>IF($B911="","",IFERROR(INDEX('الباقات'!$B$3:$B$302,MATCH($B911,'الباقات'!$A$3:$A$302,0)),""))</f>
        <v/>
      </c>
      <c r="D911" s="9">
        <f>IF($B911="","",IFERROR(INDEX('الباقات'!$D$3:$D$302,MATCH($B911,'الباقات'!$A$3:$A$302,0)),""))</f>
        <v/>
      </c>
      <c r="E911" s="4" t="n"/>
      <c r="F911" s="14">
        <f>IF($B911="","",COUNTIFS($B$3:$B911,$B911))</f>
        <v/>
      </c>
    </row>
    <row r="912">
      <c r="A912" s="5" t="n"/>
      <c r="B912" s="4" t="n"/>
      <c r="C912" s="9">
        <f>IF($B912="","",IFERROR(INDEX('الباقات'!$B$3:$B$302,MATCH($B912,'الباقات'!$A$3:$A$302,0)),""))</f>
        <v/>
      </c>
      <c r="D912" s="9">
        <f>IF($B912="","",IFERROR(INDEX('الباقات'!$D$3:$D$302,MATCH($B912,'الباقات'!$A$3:$A$302,0)),""))</f>
        <v/>
      </c>
      <c r="E912" s="4" t="n"/>
      <c r="F912" s="14">
        <f>IF($B912="","",COUNTIFS($B$3:$B912,$B912))</f>
        <v/>
      </c>
    </row>
    <row r="913">
      <c r="A913" s="5" t="n"/>
      <c r="B913" s="4" t="n"/>
      <c r="C913" s="9">
        <f>IF($B913="","",IFERROR(INDEX('الباقات'!$B$3:$B$302,MATCH($B913,'الباقات'!$A$3:$A$302,0)),""))</f>
        <v/>
      </c>
      <c r="D913" s="9">
        <f>IF($B913="","",IFERROR(INDEX('الباقات'!$D$3:$D$302,MATCH($B913,'الباقات'!$A$3:$A$302,0)),""))</f>
        <v/>
      </c>
      <c r="E913" s="4" t="n"/>
      <c r="F913" s="14">
        <f>IF($B913="","",COUNTIFS($B$3:$B913,$B913))</f>
        <v/>
      </c>
    </row>
    <row r="914">
      <c r="A914" s="5" t="n"/>
      <c r="B914" s="4" t="n"/>
      <c r="C914" s="9">
        <f>IF($B914="","",IFERROR(INDEX('الباقات'!$B$3:$B$302,MATCH($B914,'الباقات'!$A$3:$A$302,0)),""))</f>
        <v/>
      </c>
      <c r="D914" s="9">
        <f>IF($B914="","",IFERROR(INDEX('الباقات'!$D$3:$D$302,MATCH($B914,'الباقات'!$A$3:$A$302,0)),""))</f>
        <v/>
      </c>
      <c r="E914" s="4" t="n"/>
      <c r="F914" s="14">
        <f>IF($B914="","",COUNTIFS($B$3:$B914,$B914))</f>
        <v/>
      </c>
    </row>
    <row r="915">
      <c r="A915" s="5" t="n"/>
      <c r="B915" s="4" t="n"/>
      <c r="C915" s="9">
        <f>IF($B915="","",IFERROR(INDEX('الباقات'!$B$3:$B$302,MATCH($B915,'الباقات'!$A$3:$A$302,0)),""))</f>
        <v/>
      </c>
      <c r="D915" s="9">
        <f>IF($B915="","",IFERROR(INDEX('الباقات'!$D$3:$D$302,MATCH($B915,'الباقات'!$A$3:$A$302,0)),""))</f>
        <v/>
      </c>
      <c r="E915" s="4" t="n"/>
      <c r="F915" s="14">
        <f>IF($B915="","",COUNTIFS($B$3:$B915,$B915))</f>
        <v/>
      </c>
    </row>
    <row r="916">
      <c r="A916" s="5" t="n"/>
      <c r="B916" s="4" t="n"/>
      <c r="C916" s="9">
        <f>IF($B916="","",IFERROR(INDEX('الباقات'!$B$3:$B$302,MATCH($B916,'الباقات'!$A$3:$A$302,0)),""))</f>
        <v/>
      </c>
      <c r="D916" s="9">
        <f>IF($B916="","",IFERROR(INDEX('الباقات'!$D$3:$D$302,MATCH($B916,'الباقات'!$A$3:$A$302,0)),""))</f>
        <v/>
      </c>
      <c r="E916" s="4" t="n"/>
      <c r="F916" s="14">
        <f>IF($B916="","",COUNTIFS($B$3:$B916,$B916))</f>
        <v/>
      </c>
    </row>
    <row r="917">
      <c r="A917" s="5" t="n"/>
      <c r="B917" s="4" t="n"/>
      <c r="C917" s="9">
        <f>IF($B917="","",IFERROR(INDEX('الباقات'!$B$3:$B$302,MATCH($B917,'الباقات'!$A$3:$A$302,0)),""))</f>
        <v/>
      </c>
      <c r="D917" s="9">
        <f>IF($B917="","",IFERROR(INDEX('الباقات'!$D$3:$D$302,MATCH($B917,'الباقات'!$A$3:$A$302,0)),""))</f>
        <v/>
      </c>
      <c r="E917" s="4" t="n"/>
      <c r="F917" s="14">
        <f>IF($B917="","",COUNTIFS($B$3:$B917,$B917))</f>
        <v/>
      </c>
    </row>
    <row r="918">
      <c r="A918" s="5" t="n"/>
      <c r="B918" s="4" t="n"/>
      <c r="C918" s="9">
        <f>IF($B918="","",IFERROR(INDEX('الباقات'!$B$3:$B$302,MATCH($B918,'الباقات'!$A$3:$A$302,0)),""))</f>
        <v/>
      </c>
      <c r="D918" s="9">
        <f>IF($B918="","",IFERROR(INDEX('الباقات'!$D$3:$D$302,MATCH($B918,'الباقات'!$A$3:$A$302,0)),""))</f>
        <v/>
      </c>
      <c r="E918" s="4" t="n"/>
      <c r="F918" s="14">
        <f>IF($B918="","",COUNTIFS($B$3:$B918,$B918))</f>
        <v/>
      </c>
    </row>
    <row r="919">
      <c r="A919" s="5" t="n"/>
      <c r="B919" s="4" t="n"/>
      <c r="C919" s="9">
        <f>IF($B919="","",IFERROR(INDEX('الباقات'!$B$3:$B$302,MATCH($B919,'الباقات'!$A$3:$A$302,0)),""))</f>
        <v/>
      </c>
      <c r="D919" s="9">
        <f>IF($B919="","",IFERROR(INDEX('الباقات'!$D$3:$D$302,MATCH($B919,'الباقات'!$A$3:$A$302,0)),""))</f>
        <v/>
      </c>
      <c r="E919" s="4" t="n"/>
      <c r="F919" s="14">
        <f>IF($B919="","",COUNTIFS($B$3:$B919,$B919))</f>
        <v/>
      </c>
    </row>
    <row r="920">
      <c r="A920" s="5" t="n"/>
      <c r="B920" s="4" t="n"/>
      <c r="C920" s="9">
        <f>IF($B920="","",IFERROR(INDEX('الباقات'!$B$3:$B$302,MATCH($B920,'الباقات'!$A$3:$A$302,0)),""))</f>
        <v/>
      </c>
      <c r="D920" s="9">
        <f>IF($B920="","",IFERROR(INDEX('الباقات'!$D$3:$D$302,MATCH($B920,'الباقات'!$A$3:$A$302,0)),""))</f>
        <v/>
      </c>
      <c r="E920" s="4" t="n"/>
      <c r="F920" s="14">
        <f>IF($B920="","",COUNTIFS($B$3:$B920,$B920))</f>
        <v/>
      </c>
    </row>
    <row r="921">
      <c r="A921" s="5" t="n"/>
      <c r="B921" s="4" t="n"/>
      <c r="C921" s="9">
        <f>IF($B921="","",IFERROR(INDEX('الباقات'!$B$3:$B$302,MATCH($B921,'الباقات'!$A$3:$A$302,0)),""))</f>
        <v/>
      </c>
      <c r="D921" s="9">
        <f>IF($B921="","",IFERROR(INDEX('الباقات'!$D$3:$D$302,MATCH($B921,'الباقات'!$A$3:$A$302,0)),""))</f>
        <v/>
      </c>
      <c r="E921" s="4" t="n"/>
      <c r="F921" s="14">
        <f>IF($B921="","",COUNTIFS($B$3:$B921,$B921))</f>
        <v/>
      </c>
    </row>
    <row r="922">
      <c r="A922" s="5" t="n"/>
      <c r="B922" s="4" t="n"/>
      <c r="C922" s="9">
        <f>IF($B922="","",IFERROR(INDEX('الباقات'!$B$3:$B$302,MATCH($B922,'الباقات'!$A$3:$A$302,0)),""))</f>
        <v/>
      </c>
      <c r="D922" s="9">
        <f>IF($B922="","",IFERROR(INDEX('الباقات'!$D$3:$D$302,MATCH($B922,'الباقات'!$A$3:$A$302,0)),""))</f>
        <v/>
      </c>
      <c r="E922" s="4" t="n"/>
      <c r="F922" s="14">
        <f>IF($B922="","",COUNTIFS($B$3:$B922,$B922))</f>
        <v/>
      </c>
    </row>
    <row r="923">
      <c r="A923" s="5" t="n"/>
      <c r="B923" s="4" t="n"/>
      <c r="C923" s="9">
        <f>IF($B923="","",IFERROR(INDEX('الباقات'!$B$3:$B$302,MATCH($B923,'الباقات'!$A$3:$A$302,0)),""))</f>
        <v/>
      </c>
      <c r="D923" s="9">
        <f>IF($B923="","",IFERROR(INDEX('الباقات'!$D$3:$D$302,MATCH($B923,'الباقات'!$A$3:$A$302,0)),""))</f>
        <v/>
      </c>
      <c r="E923" s="4" t="n"/>
      <c r="F923" s="14">
        <f>IF($B923="","",COUNTIFS($B$3:$B923,$B923))</f>
        <v/>
      </c>
    </row>
    <row r="924">
      <c r="A924" s="5" t="n"/>
      <c r="B924" s="4" t="n"/>
      <c r="C924" s="9">
        <f>IF($B924="","",IFERROR(INDEX('الباقات'!$B$3:$B$302,MATCH($B924,'الباقات'!$A$3:$A$302,0)),""))</f>
        <v/>
      </c>
      <c r="D924" s="9">
        <f>IF($B924="","",IFERROR(INDEX('الباقات'!$D$3:$D$302,MATCH($B924,'الباقات'!$A$3:$A$302,0)),""))</f>
        <v/>
      </c>
      <c r="E924" s="4" t="n"/>
      <c r="F924" s="14">
        <f>IF($B924="","",COUNTIFS($B$3:$B924,$B924))</f>
        <v/>
      </c>
    </row>
    <row r="925">
      <c r="A925" s="5" t="n"/>
      <c r="B925" s="4" t="n"/>
      <c r="C925" s="9">
        <f>IF($B925="","",IFERROR(INDEX('الباقات'!$B$3:$B$302,MATCH($B925,'الباقات'!$A$3:$A$302,0)),""))</f>
        <v/>
      </c>
      <c r="D925" s="9">
        <f>IF($B925="","",IFERROR(INDEX('الباقات'!$D$3:$D$302,MATCH($B925,'الباقات'!$A$3:$A$302,0)),""))</f>
        <v/>
      </c>
      <c r="E925" s="4" t="n"/>
      <c r="F925" s="14">
        <f>IF($B925="","",COUNTIFS($B$3:$B925,$B925))</f>
        <v/>
      </c>
    </row>
    <row r="926">
      <c r="A926" s="5" t="n"/>
      <c r="B926" s="4" t="n"/>
      <c r="C926" s="9">
        <f>IF($B926="","",IFERROR(INDEX('الباقات'!$B$3:$B$302,MATCH($B926,'الباقات'!$A$3:$A$302,0)),""))</f>
        <v/>
      </c>
      <c r="D926" s="9">
        <f>IF($B926="","",IFERROR(INDEX('الباقات'!$D$3:$D$302,MATCH($B926,'الباقات'!$A$3:$A$302,0)),""))</f>
        <v/>
      </c>
      <c r="E926" s="4" t="n"/>
      <c r="F926" s="14">
        <f>IF($B926="","",COUNTIFS($B$3:$B926,$B926))</f>
        <v/>
      </c>
    </row>
    <row r="927">
      <c r="A927" s="5" t="n"/>
      <c r="B927" s="4" t="n"/>
      <c r="C927" s="9">
        <f>IF($B927="","",IFERROR(INDEX('الباقات'!$B$3:$B$302,MATCH($B927,'الباقات'!$A$3:$A$302,0)),""))</f>
        <v/>
      </c>
      <c r="D927" s="9">
        <f>IF($B927="","",IFERROR(INDEX('الباقات'!$D$3:$D$302,MATCH($B927,'الباقات'!$A$3:$A$302,0)),""))</f>
        <v/>
      </c>
      <c r="E927" s="4" t="n"/>
      <c r="F927" s="14">
        <f>IF($B927="","",COUNTIFS($B$3:$B927,$B927))</f>
        <v/>
      </c>
    </row>
    <row r="928">
      <c r="A928" s="5" t="n"/>
      <c r="B928" s="4" t="n"/>
      <c r="C928" s="9">
        <f>IF($B928="","",IFERROR(INDEX('الباقات'!$B$3:$B$302,MATCH($B928,'الباقات'!$A$3:$A$302,0)),""))</f>
        <v/>
      </c>
      <c r="D928" s="9">
        <f>IF($B928="","",IFERROR(INDEX('الباقات'!$D$3:$D$302,MATCH($B928,'الباقات'!$A$3:$A$302,0)),""))</f>
        <v/>
      </c>
      <c r="E928" s="4" t="n"/>
      <c r="F928" s="14">
        <f>IF($B928="","",COUNTIFS($B$3:$B928,$B928))</f>
        <v/>
      </c>
    </row>
    <row r="929">
      <c r="A929" s="5" t="n"/>
      <c r="B929" s="4" t="n"/>
      <c r="C929" s="9">
        <f>IF($B929="","",IFERROR(INDEX('الباقات'!$B$3:$B$302,MATCH($B929,'الباقات'!$A$3:$A$302,0)),""))</f>
        <v/>
      </c>
      <c r="D929" s="9">
        <f>IF($B929="","",IFERROR(INDEX('الباقات'!$D$3:$D$302,MATCH($B929,'الباقات'!$A$3:$A$302,0)),""))</f>
        <v/>
      </c>
      <c r="E929" s="4" t="n"/>
      <c r="F929" s="14">
        <f>IF($B929="","",COUNTIFS($B$3:$B929,$B929))</f>
        <v/>
      </c>
    </row>
    <row r="930">
      <c r="A930" s="5" t="n"/>
      <c r="B930" s="4" t="n"/>
      <c r="C930" s="9">
        <f>IF($B930="","",IFERROR(INDEX('الباقات'!$B$3:$B$302,MATCH($B930,'الباقات'!$A$3:$A$302,0)),""))</f>
        <v/>
      </c>
      <c r="D930" s="9">
        <f>IF($B930="","",IFERROR(INDEX('الباقات'!$D$3:$D$302,MATCH($B930,'الباقات'!$A$3:$A$302,0)),""))</f>
        <v/>
      </c>
      <c r="E930" s="4" t="n"/>
      <c r="F930" s="14">
        <f>IF($B930="","",COUNTIFS($B$3:$B930,$B930))</f>
        <v/>
      </c>
    </row>
    <row r="931">
      <c r="A931" s="5" t="n"/>
      <c r="B931" s="4" t="n"/>
      <c r="C931" s="9">
        <f>IF($B931="","",IFERROR(INDEX('الباقات'!$B$3:$B$302,MATCH($B931,'الباقات'!$A$3:$A$302,0)),""))</f>
        <v/>
      </c>
      <c r="D931" s="9">
        <f>IF($B931="","",IFERROR(INDEX('الباقات'!$D$3:$D$302,MATCH($B931,'الباقات'!$A$3:$A$302,0)),""))</f>
        <v/>
      </c>
      <c r="E931" s="4" t="n"/>
      <c r="F931" s="14">
        <f>IF($B931="","",COUNTIFS($B$3:$B931,$B931))</f>
        <v/>
      </c>
    </row>
    <row r="932">
      <c r="A932" s="5" t="n"/>
      <c r="B932" s="4" t="n"/>
      <c r="C932" s="9">
        <f>IF($B932="","",IFERROR(INDEX('الباقات'!$B$3:$B$302,MATCH($B932,'الباقات'!$A$3:$A$302,0)),""))</f>
        <v/>
      </c>
      <c r="D932" s="9">
        <f>IF($B932="","",IFERROR(INDEX('الباقات'!$D$3:$D$302,MATCH($B932,'الباقات'!$A$3:$A$302,0)),""))</f>
        <v/>
      </c>
      <c r="E932" s="4" t="n"/>
      <c r="F932" s="14">
        <f>IF($B932="","",COUNTIFS($B$3:$B932,$B932))</f>
        <v/>
      </c>
    </row>
    <row r="933">
      <c r="A933" s="5" t="n"/>
      <c r="B933" s="4" t="n"/>
      <c r="C933" s="9">
        <f>IF($B933="","",IFERROR(INDEX('الباقات'!$B$3:$B$302,MATCH($B933,'الباقات'!$A$3:$A$302,0)),""))</f>
        <v/>
      </c>
      <c r="D933" s="9">
        <f>IF($B933="","",IFERROR(INDEX('الباقات'!$D$3:$D$302,MATCH($B933,'الباقات'!$A$3:$A$302,0)),""))</f>
        <v/>
      </c>
      <c r="E933" s="4" t="n"/>
      <c r="F933" s="14">
        <f>IF($B933="","",COUNTIFS($B$3:$B933,$B933))</f>
        <v/>
      </c>
    </row>
    <row r="934">
      <c r="A934" s="5" t="n"/>
      <c r="B934" s="4" t="n"/>
      <c r="C934" s="9">
        <f>IF($B934="","",IFERROR(INDEX('الباقات'!$B$3:$B$302,MATCH($B934,'الباقات'!$A$3:$A$302,0)),""))</f>
        <v/>
      </c>
      <c r="D934" s="9">
        <f>IF($B934="","",IFERROR(INDEX('الباقات'!$D$3:$D$302,MATCH($B934,'الباقات'!$A$3:$A$302,0)),""))</f>
        <v/>
      </c>
      <c r="E934" s="4" t="n"/>
      <c r="F934" s="14">
        <f>IF($B934="","",COUNTIFS($B$3:$B934,$B934))</f>
        <v/>
      </c>
    </row>
    <row r="935">
      <c r="A935" s="5" t="n"/>
      <c r="B935" s="4" t="n"/>
      <c r="C935" s="9">
        <f>IF($B935="","",IFERROR(INDEX('الباقات'!$B$3:$B$302,MATCH($B935,'الباقات'!$A$3:$A$302,0)),""))</f>
        <v/>
      </c>
      <c r="D935" s="9">
        <f>IF($B935="","",IFERROR(INDEX('الباقات'!$D$3:$D$302,MATCH($B935,'الباقات'!$A$3:$A$302,0)),""))</f>
        <v/>
      </c>
      <c r="E935" s="4" t="n"/>
      <c r="F935" s="14">
        <f>IF($B935="","",COUNTIFS($B$3:$B935,$B935))</f>
        <v/>
      </c>
    </row>
    <row r="936">
      <c r="A936" s="5" t="n"/>
      <c r="B936" s="4" t="n"/>
      <c r="C936" s="9">
        <f>IF($B936="","",IFERROR(INDEX('الباقات'!$B$3:$B$302,MATCH($B936,'الباقات'!$A$3:$A$302,0)),""))</f>
        <v/>
      </c>
      <c r="D936" s="9">
        <f>IF($B936="","",IFERROR(INDEX('الباقات'!$D$3:$D$302,MATCH($B936,'الباقات'!$A$3:$A$302,0)),""))</f>
        <v/>
      </c>
      <c r="E936" s="4" t="n"/>
      <c r="F936" s="14">
        <f>IF($B936="","",COUNTIFS($B$3:$B936,$B936))</f>
        <v/>
      </c>
    </row>
    <row r="937">
      <c r="A937" s="5" t="n"/>
      <c r="B937" s="4" t="n"/>
      <c r="C937" s="9">
        <f>IF($B937="","",IFERROR(INDEX('الباقات'!$B$3:$B$302,MATCH($B937,'الباقات'!$A$3:$A$302,0)),""))</f>
        <v/>
      </c>
      <c r="D937" s="9">
        <f>IF($B937="","",IFERROR(INDEX('الباقات'!$D$3:$D$302,MATCH($B937,'الباقات'!$A$3:$A$302,0)),""))</f>
        <v/>
      </c>
      <c r="E937" s="4" t="n"/>
      <c r="F937" s="14">
        <f>IF($B937="","",COUNTIFS($B$3:$B937,$B937))</f>
        <v/>
      </c>
    </row>
    <row r="938">
      <c r="A938" s="5" t="n"/>
      <c r="B938" s="4" t="n"/>
      <c r="C938" s="9">
        <f>IF($B938="","",IFERROR(INDEX('الباقات'!$B$3:$B$302,MATCH($B938,'الباقات'!$A$3:$A$302,0)),""))</f>
        <v/>
      </c>
      <c r="D938" s="9">
        <f>IF($B938="","",IFERROR(INDEX('الباقات'!$D$3:$D$302,MATCH($B938,'الباقات'!$A$3:$A$302,0)),""))</f>
        <v/>
      </c>
      <c r="E938" s="4" t="n"/>
      <c r="F938" s="14">
        <f>IF($B938="","",COUNTIFS($B$3:$B938,$B938))</f>
        <v/>
      </c>
    </row>
    <row r="939">
      <c r="A939" s="5" t="n"/>
      <c r="B939" s="4" t="n"/>
      <c r="C939" s="9">
        <f>IF($B939="","",IFERROR(INDEX('الباقات'!$B$3:$B$302,MATCH($B939,'الباقات'!$A$3:$A$302,0)),""))</f>
        <v/>
      </c>
      <c r="D939" s="9">
        <f>IF($B939="","",IFERROR(INDEX('الباقات'!$D$3:$D$302,MATCH($B939,'الباقات'!$A$3:$A$302,0)),""))</f>
        <v/>
      </c>
      <c r="E939" s="4" t="n"/>
      <c r="F939" s="14">
        <f>IF($B939="","",COUNTIFS($B$3:$B939,$B939))</f>
        <v/>
      </c>
    </row>
    <row r="940">
      <c r="A940" s="5" t="n"/>
      <c r="B940" s="4" t="n"/>
      <c r="C940" s="9">
        <f>IF($B940="","",IFERROR(INDEX('الباقات'!$B$3:$B$302,MATCH($B940,'الباقات'!$A$3:$A$302,0)),""))</f>
        <v/>
      </c>
      <c r="D940" s="9">
        <f>IF($B940="","",IFERROR(INDEX('الباقات'!$D$3:$D$302,MATCH($B940,'الباقات'!$A$3:$A$302,0)),""))</f>
        <v/>
      </c>
      <c r="E940" s="4" t="n"/>
      <c r="F940" s="14">
        <f>IF($B940="","",COUNTIFS($B$3:$B940,$B940))</f>
        <v/>
      </c>
    </row>
    <row r="941">
      <c r="A941" s="5" t="n"/>
      <c r="B941" s="4" t="n"/>
      <c r="C941" s="9">
        <f>IF($B941="","",IFERROR(INDEX('الباقات'!$B$3:$B$302,MATCH($B941,'الباقات'!$A$3:$A$302,0)),""))</f>
        <v/>
      </c>
      <c r="D941" s="9">
        <f>IF($B941="","",IFERROR(INDEX('الباقات'!$D$3:$D$302,MATCH($B941,'الباقات'!$A$3:$A$302,0)),""))</f>
        <v/>
      </c>
      <c r="E941" s="4" t="n"/>
      <c r="F941" s="14">
        <f>IF($B941="","",COUNTIFS($B$3:$B941,$B941))</f>
        <v/>
      </c>
    </row>
    <row r="942">
      <c r="A942" s="5" t="n"/>
      <c r="B942" s="4" t="n"/>
      <c r="C942" s="9">
        <f>IF($B942="","",IFERROR(INDEX('الباقات'!$B$3:$B$302,MATCH($B942,'الباقات'!$A$3:$A$302,0)),""))</f>
        <v/>
      </c>
      <c r="D942" s="9">
        <f>IF($B942="","",IFERROR(INDEX('الباقات'!$D$3:$D$302,MATCH($B942,'الباقات'!$A$3:$A$302,0)),""))</f>
        <v/>
      </c>
      <c r="E942" s="4" t="n"/>
      <c r="F942" s="14">
        <f>IF($B942="","",COUNTIFS($B$3:$B942,$B942))</f>
        <v/>
      </c>
    </row>
    <row r="943">
      <c r="A943" s="5" t="n"/>
      <c r="B943" s="4" t="n"/>
      <c r="C943" s="9">
        <f>IF($B943="","",IFERROR(INDEX('الباقات'!$B$3:$B$302,MATCH($B943,'الباقات'!$A$3:$A$302,0)),""))</f>
        <v/>
      </c>
      <c r="D943" s="9">
        <f>IF($B943="","",IFERROR(INDEX('الباقات'!$D$3:$D$302,MATCH($B943,'الباقات'!$A$3:$A$302,0)),""))</f>
        <v/>
      </c>
      <c r="E943" s="4" t="n"/>
      <c r="F943" s="14">
        <f>IF($B943="","",COUNTIFS($B$3:$B943,$B943))</f>
        <v/>
      </c>
    </row>
    <row r="944">
      <c r="A944" s="5" t="n"/>
      <c r="B944" s="4" t="n"/>
      <c r="C944" s="9">
        <f>IF($B944="","",IFERROR(INDEX('الباقات'!$B$3:$B$302,MATCH($B944,'الباقات'!$A$3:$A$302,0)),""))</f>
        <v/>
      </c>
      <c r="D944" s="9">
        <f>IF($B944="","",IFERROR(INDEX('الباقات'!$D$3:$D$302,MATCH($B944,'الباقات'!$A$3:$A$302,0)),""))</f>
        <v/>
      </c>
      <c r="E944" s="4" t="n"/>
      <c r="F944" s="14">
        <f>IF($B944="","",COUNTIFS($B$3:$B944,$B944))</f>
        <v/>
      </c>
    </row>
    <row r="945">
      <c r="A945" s="5" t="n"/>
      <c r="B945" s="4" t="n"/>
      <c r="C945" s="9">
        <f>IF($B945="","",IFERROR(INDEX('الباقات'!$B$3:$B$302,MATCH($B945,'الباقات'!$A$3:$A$302,0)),""))</f>
        <v/>
      </c>
      <c r="D945" s="9">
        <f>IF($B945="","",IFERROR(INDEX('الباقات'!$D$3:$D$302,MATCH($B945,'الباقات'!$A$3:$A$302,0)),""))</f>
        <v/>
      </c>
      <c r="E945" s="4" t="n"/>
      <c r="F945" s="14">
        <f>IF($B945="","",COUNTIFS($B$3:$B945,$B945))</f>
        <v/>
      </c>
    </row>
    <row r="946">
      <c r="A946" s="5" t="n"/>
      <c r="B946" s="4" t="n"/>
      <c r="C946" s="9">
        <f>IF($B946="","",IFERROR(INDEX('الباقات'!$B$3:$B$302,MATCH($B946,'الباقات'!$A$3:$A$302,0)),""))</f>
        <v/>
      </c>
      <c r="D946" s="9">
        <f>IF($B946="","",IFERROR(INDEX('الباقات'!$D$3:$D$302,MATCH($B946,'الباقات'!$A$3:$A$302,0)),""))</f>
        <v/>
      </c>
      <c r="E946" s="4" t="n"/>
      <c r="F946" s="14">
        <f>IF($B946="","",COUNTIFS($B$3:$B946,$B946))</f>
        <v/>
      </c>
    </row>
    <row r="947">
      <c r="A947" s="5" t="n"/>
      <c r="B947" s="4" t="n"/>
      <c r="C947" s="9">
        <f>IF($B947="","",IFERROR(INDEX('الباقات'!$B$3:$B$302,MATCH($B947,'الباقات'!$A$3:$A$302,0)),""))</f>
        <v/>
      </c>
      <c r="D947" s="9">
        <f>IF($B947="","",IFERROR(INDEX('الباقات'!$D$3:$D$302,MATCH($B947,'الباقات'!$A$3:$A$302,0)),""))</f>
        <v/>
      </c>
      <c r="E947" s="4" t="n"/>
      <c r="F947" s="14">
        <f>IF($B947="","",COUNTIFS($B$3:$B947,$B947))</f>
        <v/>
      </c>
    </row>
    <row r="948">
      <c r="A948" s="5" t="n"/>
      <c r="B948" s="4" t="n"/>
      <c r="C948" s="9">
        <f>IF($B948="","",IFERROR(INDEX('الباقات'!$B$3:$B$302,MATCH($B948,'الباقات'!$A$3:$A$302,0)),""))</f>
        <v/>
      </c>
      <c r="D948" s="9">
        <f>IF($B948="","",IFERROR(INDEX('الباقات'!$D$3:$D$302,MATCH($B948,'الباقات'!$A$3:$A$302,0)),""))</f>
        <v/>
      </c>
      <c r="E948" s="4" t="n"/>
      <c r="F948" s="14">
        <f>IF($B948="","",COUNTIFS($B$3:$B948,$B948))</f>
        <v/>
      </c>
    </row>
    <row r="949">
      <c r="A949" s="5" t="n"/>
      <c r="B949" s="4" t="n"/>
      <c r="C949" s="9">
        <f>IF($B949="","",IFERROR(INDEX('الباقات'!$B$3:$B$302,MATCH($B949,'الباقات'!$A$3:$A$302,0)),""))</f>
        <v/>
      </c>
      <c r="D949" s="9">
        <f>IF($B949="","",IFERROR(INDEX('الباقات'!$D$3:$D$302,MATCH($B949,'الباقات'!$A$3:$A$302,0)),""))</f>
        <v/>
      </c>
      <c r="E949" s="4" t="n"/>
      <c r="F949" s="14">
        <f>IF($B949="","",COUNTIFS($B$3:$B949,$B949))</f>
        <v/>
      </c>
    </row>
    <row r="950">
      <c r="A950" s="5" t="n"/>
      <c r="B950" s="4" t="n"/>
      <c r="C950" s="9">
        <f>IF($B950="","",IFERROR(INDEX('الباقات'!$B$3:$B$302,MATCH($B950,'الباقات'!$A$3:$A$302,0)),""))</f>
        <v/>
      </c>
      <c r="D950" s="9">
        <f>IF($B950="","",IFERROR(INDEX('الباقات'!$D$3:$D$302,MATCH($B950,'الباقات'!$A$3:$A$302,0)),""))</f>
        <v/>
      </c>
      <c r="E950" s="4" t="n"/>
      <c r="F950" s="14">
        <f>IF($B950="","",COUNTIFS($B$3:$B950,$B950))</f>
        <v/>
      </c>
    </row>
    <row r="951">
      <c r="A951" s="5" t="n"/>
      <c r="B951" s="4" t="n"/>
      <c r="C951" s="9">
        <f>IF($B951="","",IFERROR(INDEX('الباقات'!$B$3:$B$302,MATCH($B951,'الباقات'!$A$3:$A$302,0)),""))</f>
        <v/>
      </c>
      <c r="D951" s="9">
        <f>IF($B951="","",IFERROR(INDEX('الباقات'!$D$3:$D$302,MATCH($B951,'الباقات'!$A$3:$A$302,0)),""))</f>
        <v/>
      </c>
      <c r="E951" s="4" t="n"/>
      <c r="F951" s="14">
        <f>IF($B951="","",COUNTIFS($B$3:$B951,$B951))</f>
        <v/>
      </c>
    </row>
    <row r="952">
      <c r="A952" s="5" t="n"/>
      <c r="B952" s="4" t="n"/>
      <c r="C952" s="9">
        <f>IF($B952="","",IFERROR(INDEX('الباقات'!$B$3:$B$302,MATCH($B952,'الباقات'!$A$3:$A$302,0)),""))</f>
        <v/>
      </c>
      <c r="D952" s="9">
        <f>IF($B952="","",IFERROR(INDEX('الباقات'!$D$3:$D$302,MATCH($B952,'الباقات'!$A$3:$A$302,0)),""))</f>
        <v/>
      </c>
      <c r="E952" s="4" t="n"/>
      <c r="F952" s="14">
        <f>IF($B952="","",COUNTIFS($B$3:$B952,$B952))</f>
        <v/>
      </c>
    </row>
    <row r="953">
      <c r="A953" s="5" t="n"/>
      <c r="B953" s="4" t="n"/>
      <c r="C953" s="9">
        <f>IF($B953="","",IFERROR(INDEX('الباقات'!$B$3:$B$302,MATCH($B953,'الباقات'!$A$3:$A$302,0)),""))</f>
        <v/>
      </c>
      <c r="D953" s="9">
        <f>IF($B953="","",IFERROR(INDEX('الباقات'!$D$3:$D$302,MATCH($B953,'الباقات'!$A$3:$A$302,0)),""))</f>
        <v/>
      </c>
      <c r="E953" s="4" t="n"/>
      <c r="F953" s="14">
        <f>IF($B953="","",COUNTIFS($B$3:$B953,$B953))</f>
        <v/>
      </c>
    </row>
    <row r="954">
      <c r="A954" s="5" t="n"/>
      <c r="B954" s="4" t="n"/>
      <c r="C954" s="9">
        <f>IF($B954="","",IFERROR(INDEX('الباقات'!$B$3:$B$302,MATCH($B954,'الباقات'!$A$3:$A$302,0)),""))</f>
        <v/>
      </c>
      <c r="D954" s="9">
        <f>IF($B954="","",IFERROR(INDEX('الباقات'!$D$3:$D$302,MATCH($B954,'الباقات'!$A$3:$A$302,0)),""))</f>
        <v/>
      </c>
      <c r="E954" s="4" t="n"/>
      <c r="F954" s="14">
        <f>IF($B954="","",COUNTIFS($B$3:$B954,$B954))</f>
        <v/>
      </c>
    </row>
    <row r="955">
      <c r="A955" s="5" t="n"/>
      <c r="B955" s="4" t="n"/>
      <c r="C955" s="9">
        <f>IF($B955="","",IFERROR(INDEX('الباقات'!$B$3:$B$302,MATCH($B955,'الباقات'!$A$3:$A$302,0)),""))</f>
        <v/>
      </c>
      <c r="D955" s="9">
        <f>IF($B955="","",IFERROR(INDEX('الباقات'!$D$3:$D$302,MATCH($B955,'الباقات'!$A$3:$A$302,0)),""))</f>
        <v/>
      </c>
      <c r="E955" s="4" t="n"/>
      <c r="F955" s="14">
        <f>IF($B955="","",COUNTIFS($B$3:$B955,$B955))</f>
        <v/>
      </c>
    </row>
    <row r="956">
      <c r="A956" s="5" t="n"/>
      <c r="B956" s="4" t="n"/>
      <c r="C956" s="9">
        <f>IF($B956="","",IFERROR(INDEX('الباقات'!$B$3:$B$302,MATCH($B956,'الباقات'!$A$3:$A$302,0)),""))</f>
        <v/>
      </c>
      <c r="D956" s="9">
        <f>IF($B956="","",IFERROR(INDEX('الباقات'!$D$3:$D$302,MATCH($B956,'الباقات'!$A$3:$A$302,0)),""))</f>
        <v/>
      </c>
      <c r="E956" s="4" t="n"/>
      <c r="F956" s="14">
        <f>IF($B956="","",COUNTIFS($B$3:$B956,$B956))</f>
        <v/>
      </c>
    </row>
    <row r="957">
      <c r="A957" s="5" t="n"/>
      <c r="B957" s="4" t="n"/>
      <c r="C957" s="9">
        <f>IF($B957="","",IFERROR(INDEX('الباقات'!$B$3:$B$302,MATCH($B957,'الباقات'!$A$3:$A$302,0)),""))</f>
        <v/>
      </c>
      <c r="D957" s="9">
        <f>IF($B957="","",IFERROR(INDEX('الباقات'!$D$3:$D$302,MATCH($B957,'الباقات'!$A$3:$A$302,0)),""))</f>
        <v/>
      </c>
      <c r="E957" s="4" t="n"/>
      <c r="F957" s="14">
        <f>IF($B957="","",COUNTIFS($B$3:$B957,$B957))</f>
        <v/>
      </c>
    </row>
    <row r="958">
      <c r="A958" s="5" t="n"/>
      <c r="B958" s="4" t="n"/>
      <c r="C958" s="9">
        <f>IF($B958="","",IFERROR(INDEX('الباقات'!$B$3:$B$302,MATCH($B958,'الباقات'!$A$3:$A$302,0)),""))</f>
        <v/>
      </c>
      <c r="D958" s="9">
        <f>IF($B958="","",IFERROR(INDEX('الباقات'!$D$3:$D$302,MATCH($B958,'الباقات'!$A$3:$A$302,0)),""))</f>
        <v/>
      </c>
      <c r="E958" s="4" t="n"/>
      <c r="F958" s="14">
        <f>IF($B958="","",COUNTIFS($B$3:$B958,$B958))</f>
        <v/>
      </c>
    </row>
    <row r="959">
      <c r="A959" s="5" t="n"/>
      <c r="B959" s="4" t="n"/>
      <c r="C959" s="9">
        <f>IF($B959="","",IFERROR(INDEX('الباقات'!$B$3:$B$302,MATCH($B959,'الباقات'!$A$3:$A$302,0)),""))</f>
        <v/>
      </c>
      <c r="D959" s="9">
        <f>IF($B959="","",IFERROR(INDEX('الباقات'!$D$3:$D$302,MATCH($B959,'الباقات'!$A$3:$A$302,0)),""))</f>
        <v/>
      </c>
      <c r="E959" s="4" t="n"/>
      <c r="F959" s="14">
        <f>IF($B959="","",COUNTIFS($B$3:$B959,$B959))</f>
        <v/>
      </c>
    </row>
    <row r="960">
      <c r="A960" s="5" t="n"/>
      <c r="B960" s="4" t="n"/>
      <c r="C960" s="9">
        <f>IF($B960="","",IFERROR(INDEX('الباقات'!$B$3:$B$302,MATCH($B960,'الباقات'!$A$3:$A$302,0)),""))</f>
        <v/>
      </c>
      <c r="D960" s="9">
        <f>IF($B960="","",IFERROR(INDEX('الباقات'!$D$3:$D$302,MATCH($B960,'الباقات'!$A$3:$A$302,0)),""))</f>
        <v/>
      </c>
      <c r="E960" s="4" t="n"/>
      <c r="F960" s="14">
        <f>IF($B960="","",COUNTIFS($B$3:$B960,$B960))</f>
        <v/>
      </c>
    </row>
    <row r="961">
      <c r="A961" s="5" t="n"/>
      <c r="B961" s="4" t="n"/>
      <c r="C961" s="9">
        <f>IF($B961="","",IFERROR(INDEX('الباقات'!$B$3:$B$302,MATCH($B961,'الباقات'!$A$3:$A$302,0)),""))</f>
        <v/>
      </c>
      <c r="D961" s="9">
        <f>IF($B961="","",IFERROR(INDEX('الباقات'!$D$3:$D$302,MATCH($B961,'الباقات'!$A$3:$A$302,0)),""))</f>
        <v/>
      </c>
      <c r="E961" s="4" t="n"/>
      <c r="F961" s="14">
        <f>IF($B961="","",COUNTIFS($B$3:$B961,$B961))</f>
        <v/>
      </c>
    </row>
    <row r="962">
      <c r="A962" s="5" t="n"/>
      <c r="B962" s="4" t="n"/>
      <c r="C962" s="9">
        <f>IF($B962="","",IFERROR(INDEX('الباقات'!$B$3:$B$302,MATCH($B962,'الباقات'!$A$3:$A$302,0)),""))</f>
        <v/>
      </c>
      <c r="D962" s="9">
        <f>IF($B962="","",IFERROR(INDEX('الباقات'!$D$3:$D$302,MATCH($B962,'الباقات'!$A$3:$A$302,0)),""))</f>
        <v/>
      </c>
      <c r="E962" s="4" t="n"/>
      <c r="F962" s="14">
        <f>IF($B962="","",COUNTIFS($B$3:$B962,$B962))</f>
        <v/>
      </c>
    </row>
    <row r="963">
      <c r="A963" s="5" t="n"/>
      <c r="B963" s="4" t="n"/>
      <c r="C963" s="9">
        <f>IF($B963="","",IFERROR(INDEX('الباقات'!$B$3:$B$302,MATCH($B963,'الباقات'!$A$3:$A$302,0)),""))</f>
        <v/>
      </c>
      <c r="D963" s="9">
        <f>IF($B963="","",IFERROR(INDEX('الباقات'!$D$3:$D$302,MATCH($B963,'الباقات'!$A$3:$A$302,0)),""))</f>
        <v/>
      </c>
      <c r="E963" s="4" t="n"/>
      <c r="F963" s="14">
        <f>IF($B963="","",COUNTIFS($B$3:$B963,$B963))</f>
        <v/>
      </c>
    </row>
    <row r="964">
      <c r="A964" s="5" t="n"/>
      <c r="B964" s="4" t="n"/>
      <c r="C964" s="9">
        <f>IF($B964="","",IFERROR(INDEX('الباقات'!$B$3:$B$302,MATCH($B964,'الباقات'!$A$3:$A$302,0)),""))</f>
        <v/>
      </c>
      <c r="D964" s="9">
        <f>IF($B964="","",IFERROR(INDEX('الباقات'!$D$3:$D$302,MATCH($B964,'الباقات'!$A$3:$A$302,0)),""))</f>
        <v/>
      </c>
      <c r="E964" s="4" t="n"/>
      <c r="F964" s="14">
        <f>IF($B964="","",COUNTIFS($B$3:$B964,$B964))</f>
        <v/>
      </c>
    </row>
    <row r="965">
      <c r="A965" s="5" t="n"/>
      <c r="B965" s="4" t="n"/>
      <c r="C965" s="9">
        <f>IF($B965="","",IFERROR(INDEX('الباقات'!$B$3:$B$302,MATCH($B965,'الباقات'!$A$3:$A$302,0)),""))</f>
        <v/>
      </c>
      <c r="D965" s="9">
        <f>IF($B965="","",IFERROR(INDEX('الباقات'!$D$3:$D$302,MATCH($B965,'الباقات'!$A$3:$A$302,0)),""))</f>
        <v/>
      </c>
      <c r="E965" s="4" t="n"/>
      <c r="F965" s="14">
        <f>IF($B965="","",COUNTIFS($B$3:$B965,$B965))</f>
        <v/>
      </c>
    </row>
    <row r="966">
      <c r="A966" s="5" t="n"/>
      <c r="B966" s="4" t="n"/>
      <c r="C966" s="9">
        <f>IF($B966="","",IFERROR(INDEX('الباقات'!$B$3:$B$302,MATCH($B966,'الباقات'!$A$3:$A$302,0)),""))</f>
        <v/>
      </c>
      <c r="D966" s="9">
        <f>IF($B966="","",IFERROR(INDEX('الباقات'!$D$3:$D$302,MATCH($B966,'الباقات'!$A$3:$A$302,0)),""))</f>
        <v/>
      </c>
      <c r="E966" s="4" t="n"/>
      <c r="F966" s="14">
        <f>IF($B966="","",COUNTIFS($B$3:$B966,$B966))</f>
        <v/>
      </c>
    </row>
    <row r="967">
      <c r="A967" s="5" t="n"/>
      <c r="B967" s="4" t="n"/>
      <c r="C967" s="9">
        <f>IF($B967="","",IFERROR(INDEX('الباقات'!$B$3:$B$302,MATCH($B967,'الباقات'!$A$3:$A$302,0)),""))</f>
        <v/>
      </c>
      <c r="D967" s="9">
        <f>IF($B967="","",IFERROR(INDEX('الباقات'!$D$3:$D$302,MATCH($B967,'الباقات'!$A$3:$A$302,0)),""))</f>
        <v/>
      </c>
      <c r="E967" s="4" t="n"/>
      <c r="F967" s="14">
        <f>IF($B967="","",COUNTIFS($B$3:$B967,$B967))</f>
        <v/>
      </c>
    </row>
    <row r="968">
      <c r="A968" s="5" t="n"/>
      <c r="B968" s="4" t="n"/>
      <c r="C968" s="9">
        <f>IF($B968="","",IFERROR(INDEX('الباقات'!$B$3:$B$302,MATCH($B968,'الباقات'!$A$3:$A$302,0)),""))</f>
        <v/>
      </c>
      <c r="D968" s="9">
        <f>IF($B968="","",IFERROR(INDEX('الباقات'!$D$3:$D$302,MATCH($B968,'الباقات'!$A$3:$A$302,0)),""))</f>
        <v/>
      </c>
      <c r="E968" s="4" t="n"/>
      <c r="F968" s="14">
        <f>IF($B968="","",COUNTIFS($B$3:$B968,$B968))</f>
        <v/>
      </c>
    </row>
    <row r="969">
      <c r="A969" s="5" t="n"/>
      <c r="B969" s="4" t="n"/>
      <c r="C969" s="9">
        <f>IF($B969="","",IFERROR(INDEX('الباقات'!$B$3:$B$302,MATCH($B969,'الباقات'!$A$3:$A$302,0)),""))</f>
        <v/>
      </c>
      <c r="D969" s="9">
        <f>IF($B969="","",IFERROR(INDEX('الباقات'!$D$3:$D$302,MATCH($B969,'الباقات'!$A$3:$A$302,0)),""))</f>
        <v/>
      </c>
      <c r="E969" s="4" t="n"/>
      <c r="F969" s="14">
        <f>IF($B969="","",COUNTIFS($B$3:$B969,$B969))</f>
        <v/>
      </c>
    </row>
    <row r="970">
      <c r="A970" s="5" t="n"/>
      <c r="B970" s="4" t="n"/>
      <c r="C970" s="9">
        <f>IF($B970="","",IFERROR(INDEX('الباقات'!$B$3:$B$302,MATCH($B970,'الباقات'!$A$3:$A$302,0)),""))</f>
        <v/>
      </c>
      <c r="D970" s="9">
        <f>IF($B970="","",IFERROR(INDEX('الباقات'!$D$3:$D$302,MATCH($B970,'الباقات'!$A$3:$A$302,0)),""))</f>
        <v/>
      </c>
      <c r="E970" s="4" t="n"/>
      <c r="F970" s="14">
        <f>IF($B970="","",COUNTIFS($B$3:$B970,$B970))</f>
        <v/>
      </c>
    </row>
    <row r="971">
      <c r="A971" s="5" t="n"/>
      <c r="B971" s="4" t="n"/>
      <c r="C971" s="9">
        <f>IF($B971="","",IFERROR(INDEX('الباقات'!$B$3:$B$302,MATCH($B971,'الباقات'!$A$3:$A$302,0)),""))</f>
        <v/>
      </c>
      <c r="D971" s="9">
        <f>IF($B971="","",IFERROR(INDEX('الباقات'!$D$3:$D$302,MATCH($B971,'الباقات'!$A$3:$A$302,0)),""))</f>
        <v/>
      </c>
      <c r="E971" s="4" t="n"/>
      <c r="F971" s="14">
        <f>IF($B971="","",COUNTIFS($B$3:$B971,$B971))</f>
        <v/>
      </c>
    </row>
    <row r="972">
      <c r="A972" s="5" t="n"/>
      <c r="B972" s="4" t="n"/>
      <c r="C972" s="9">
        <f>IF($B972="","",IFERROR(INDEX('الباقات'!$B$3:$B$302,MATCH($B972,'الباقات'!$A$3:$A$302,0)),""))</f>
        <v/>
      </c>
      <c r="D972" s="9">
        <f>IF($B972="","",IFERROR(INDEX('الباقات'!$D$3:$D$302,MATCH($B972,'الباقات'!$A$3:$A$302,0)),""))</f>
        <v/>
      </c>
      <c r="E972" s="4" t="n"/>
      <c r="F972" s="14">
        <f>IF($B972="","",COUNTIFS($B$3:$B972,$B972))</f>
        <v/>
      </c>
    </row>
    <row r="973">
      <c r="A973" s="5" t="n"/>
      <c r="B973" s="4" t="n"/>
      <c r="C973" s="9">
        <f>IF($B973="","",IFERROR(INDEX('الباقات'!$B$3:$B$302,MATCH($B973,'الباقات'!$A$3:$A$302,0)),""))</f>
        <v/>
      </c>
      <c r="D973" s="9">
        <f>IF($B973="","",IFERROR(INDEX('الباقات'!$D$3:$D$302,MATCH($B973,'الباقات'!$A$3:$A$302,0)),""))</f>
        <v/>
      </c>
      <c r="E973" s="4" t="n"/>
      <c r="F973" s="14">
        <f>IF($B973="","",COUNTIFS($B$3:$B973,$B973))</f>
        <v/>
      </c>
    </row>
    <row r="974">
      <c r="A974" s="5" t="n"/>
      <c r="B974" s="4" t="n"/>
      <c r="C974" s="9">
        <f>IF($B974="","",IFERROR(INDEX('الباقات'!$B$3:$B$302,MATCH($B974,'الباقات'!$A$3:$A$302,0)),""))</f>
        <v/>
      </c>
      <c r="D974" s="9">
        <f>IF($B974="","",IFERROR(INDEX('الباقات'!$D$3:$D$302,MATCH($B974,'الباقات'!$A$3:$A$302,0)),""))</f>
        <v/>
      </c>
      <c r="E974" s="4" t="n"/>
      <c r="F974" s="14">
        <f>IF($B974="","",COUNTIFS($B$3:$B974,$B974))</f>
        <v/>
      </c>
    </row>
    <row r="975">
      <c r="A975" s="5" t="n"/>
      <c r="B975" s="4" t="n"/>
      <c r="C975" s="9">
        <f>IF($B975="","",IFERROR(INDEX('الباقات'!$B$3:$B$302,MATCH($B975,'الباقات'!$A$3:$A$302,0)),""))</f>
        <v/>
      </c>
      <c r="D975" s="9">
        <f>IF($B975="","",IFERROR(INDEX('الباقات'!$D$3:$D$302,MATCH($B975,'الباقات'!$A$3:$A$302,0)),""))</f>
        <v/>
      </c>
      <c r="E975" s="4" t="n"/>
      <c r="F975" s="14">
        <f>IF($B975="","",COUNTIFS($B$3:$B975,$B975))</f>
        <v/>
      </c>
    </row>
    <row r="976">
      <c r="A976" s="5" t="n"/>
      <c r="B976" s="4" t="n"/>
      <c r="C976" s="9">
        <f>IF($B976="","",IFERROR(INDEX('الباقات'!$B$3:$B$302,MATCH($B976,'الباقات'!$A$3:$A$302,0)),""))</f>
        <v/>
      </c>
      <c r="D976" s="9">
        <f>IF($B976="","",IFERROR(INDEX('الباقات'!$D$3:$D$302,MATCH($B976,'الباقات'!$A$3:$A$302,0)),""))</f>
        <v/>
      </c>
      <c r="E976" s="4" t="n"/>
      <c r="F976" s="14">
        <f>IF($B976="","",COUNTIFS($B$3:$B976,$B976))</f>
        <v/>
      </c>
    </row>
    <row r="977">
      <c r="A977" s="5" t="n"/>
      <c r="B977" s="4" t="n"/>
      <c r="C977" s="9">
        <f>IF($B977="","",IFERROR(INDEX('الباقات'!$B$3:$B$302,MATCH($B977,'الباقات'!$A$3:$A$302,0)),""))</f>
        <v/>
      </c>
      <c r="D977" s="9">
        <f>IF($B977="","",IFERROR(INDEX('الباقات'!$D$3:$D$302,MATCH($B977,'الباقات'!$A$3:$A$302,0)),""))</f>
        <v/>
      </c>
      <c r="E977" s="4" t="n"/>
      <c r="F977" s="14">
        <f>IF($B977="","",COUNTIFS($B$3:$B977,$B977))</f>
        <v/>
      </c>
    </row>
    <row r="978">
      <c r="A978" s="5" t="n"/>
      <c r="B978" s="4" t="n"/>
      <c r="C978" s="9">
        <f>IF($B978="","",IFERROR(INDEX('الباقات'!$B$3:$B$302,MATCH($B978,'الباقات'!$A$3:$A$302,0)),""))</f>
        <v/>
      </c>
      <c r="D978" s="9">
        <f>IF($B978="","",IFERROR(INDEX('الباقات'!$D$3:$D$302,MATCH($B978,'الباقات'!$A$3:$A$302,0)),""))</f>
        <v/>
      </c>
      <c r="E978" s="4" t="n"/>
      <c r="F978" s="14">
        <f>IF($B978="","",COUNTIFS($B$3:$B978,$B978))</f>
        <v/>
      </c>
    </row>
    <row r="979">
      <c r="A979" s="5" t="n"/>
      <c r="B979" s="4" t="n"/>
      <c r="C979" s="9">
        <f>IF($B979="","",IFERROR(INDEX('الباقات'!$B$3:$B$302,MATCH($B979,'الباقات'!$A$3:$A$302,0)),""))</f>
        <v/>
      </c>
      <c r="D979" s="9">
        <f>IF($B979="","",IFERROR(INDEX('الباقات'!$D$3:$D$302,MATCH($B979,'الباقات'!$A$3:$A$302,0)),""))</f>
        <v/>
      </c>
      <c r="E979" s="4" t="n"/>
      <c r="F979" s="14">
        <f>IF($B979="","",COUNTIFS($B$3:$B979,$B979))</f>
        <v/>
      </c>
    </row>
    <row r="980">
      <c r="A980" s="5" t="n"/>
      <c r="B980" s="4" t="n"/>
      <c r="C980" s="9">
        <f>IF($B980="","",IFERROR(INDEX('الباقات'!$B$3:$B$302,MATCH($B980,'الباقات'!$A$3:$A$302,0)),""))</f>
        <v/>
      </c>
      <c r="D980" s="9">
        <f>IF($B980="","",IFERROR(INDEX('الباقات'!$D$3:$D$302,MATCH($B980,'الباقات'!$A$3:$A$302,0)),""))</f>
        <v/>
      </c>
      <c r="E980" s="4" t="n"/>
      <c r="F980" s="14">
        <f>IF($B980="","",COUNTIFS($B$3:$B980,$B980))</f>
        <v/>
      </c>
    </row>
    <row r="981">
      <c r="A981" s="5" t="n"/>
      <c r="B981" s="4" t="n"/>
      <c r="C981" s="9">
        <f>IF($B981="","",IFERROR(INDEX('الباقات'!$B$3:$B$302,MATCH($B981,'الباقات'!$A$3:$A$302,0)),""))</f>
        <v/>
      </c>
      <c r="D981" s="9">
        <f>IF($B981="","",IFERROR(INDEX('الباقات'!$D$3:$D$302,MATCH($B981,'الباقات'!$A$3:$A$302,0)),""))</f>
        <v/>
      </c>
      <c r="E981" s="4" t="n"/>
      <c r="F981" s="14">
        <f>IF($B981="","",COUNTIFS($B$3:$B981,$B981))</f>
        <v/>
      </c>
    </row>
    <row r="982">
      <c r="A982" s="5" t="n"/>
      <c r="B982" s="4" t="n"/>
      <c r="C982" s="9">
        <f>IF($B982="","",IFERROR(INDEX('الباقات'!$B$3:$B$302,MATCH($B982,'الباقات'!$A$3:$A$302,0)),""))</f>
        <v/>
      </c>
      <c r="D982" s="9">
        <f>IF($B982="","",IFERROR(INDEX('الباقات'!$D$3:$D$302,MATCH($B982,'الباقات'!$A$3:$A$302,0)),""))</f>
        <v/>
      </c>
      <c r="E982" s="4" t="n"/>
      <c r="F982" s="14">
        <f>IF($B982="","",COUNTIFS($B$3:$B982,$B982))</f>
        <v/>
      </c>
    </row>
    <row r="983">
      <c r="A983" s="5" t="n"/>
      <c r="B983" s="4" t="n"/>
      <c r="C983" s="9">
        <f>IF($B983="","",IFERROR(INDEX('الباقات'!$B$3:$B$302,MATCH($B983,'الباقات'!$A$3:$A$302,0)),""))</f>
        <v/>
      </c>
      <c r="D983" s="9">
        <f>IF($B983="","",IFERROR(INDEX('الباقات'!$D$3:$D$302,MATCH($B983,'الباقات'!$A$3:$A$302,0)),""))</f>
        <v/>
      </c>
      <c r="E983" s="4" t="n"/>
      <c r="F983" s="14">
        <f>IF($B983="","",COUNTIFS($B$3:$B983,$B983))</f>
        <v/>
      </c>
    </row>
    <row r="984">
      <c r="A984" s="5" t="n"/>
      <c r="B984" s="4" t="n"/>
      <c r="C984" s="9">
        <f>IF($B984="","",IFERROR(INDEX('الباقات'!$B$3:$B$302,MATCH($B984,'الباقات'!$A$3:$A$302,0)),""))</f>
        <v/>
      </c>
      <c r="D984" s="9">
        <f>IF($B984="","",IFERROR(INDEX('الباقات'!$D$3:$D$302,MATCH($B984,'الباقات'!$A$3:$A$302,0)),""))</f>
        <v/>
      </c>
      <c r="E984" s="4" t="n"/>
      <c r="F984" s="14">
        <f>IF($B984="","",COUNTIFS($B$3:$B984,$B984))</f>
        <v/>
      </c>
    </row>
    <row r="985">
      <c r="A985" s="5" t="n"/>
      <c r="B985" s="4" t="n"/>
      <c r="C985" s="9">
        <f>IF($B985="","",IFERROR(INDEX('الباقات'!$B$3:$B$302,MATCH($B985,'الباقات'!$A$3:$A$302,0)),""))</f>
        <v/>
      </c>
      <c r="D985" s="9">
        <f>IF($B985="","",IFERROR(INDEX('الباقات'!$D$3:$D$302,MATCH($B985,'الباقات'!$A$3:$A$302,0)),""))</f>
        <v/>
      </c>
      <c r="E985" s="4" t="n"/>
      <c r="F985" s="14">
        <f>IF($B985="","",COUNTIFS($B$3:$B985,$B985))</f>
        <v/>
      </c>
    </row>
    <row r="986">
      <c r="A986" s="5" t="n"/>
      <c r="B986" s="4" t="n"/>
      <c r="C986" s="9">
        <f>IF($B986="","",IFERROR(INDEX('الباقات'!$B$3:$B$302,MATCH($B986,'الباقات'!$A$3:$A$302,0)),""))</f>
        <v/>
      </c>
      <c r="D986" s="9">
        <f>IF($B986="","",IFERROR(INDEX('الباقات'!$D$3:$D$302,MATCH($B986,'الباقات'!$A$3:$A$302,0)),""))</f>
        <v/>
      </c>
      <c r="E986" s="4" t="n"/>
      <c r="F986" s="14">
        <f>IF($B986="","",COUNTIFS($B$3:$B986,$B986))</f>
        <v/>
      </c>
    </row>
    <row r="987">
      <c r="A987" s="5" t="n"/>
      <c r="B987" s="4" t="n"/>
      <c r="C987" s="9">
        <f>IF($B987="","",IFERROR(INDEX('الباقات'!$B$3:$B$302,MATCH($B987,'الباقات'!$A$3:$A$302,0)),""))</f>
        <v/>
      </c>
      <c r="D987" s="9">
        <f>IF($B987="","",IFERROR(INDEX('الباقات'!$D$3:$D$302,MATCH($B987,'الباقات'!$A$3:$A$302,0)),""))</f>
        <v/>
      </c>
      <c r="E987" s="4" t="n"/>
      <c r="F987" s="14">
        <f>IF($B987="","",COUNTIFS($B$3:$B987,$B987))</f>
        <v/>
      </c>
    </row>
    <row r="988">
      <c r="A988" s="5" t="n"/>
      <c r="B988" s="4" t="n"/>
      <c r="C988" s="9">
        <f>IF($B988="","",IFERROR(INDEX('الباقات'!$B$3:$B$302,MATCH($B988,'الباقات'!$A$3:$A$302,0)),""))</f>
        <v/>
      </c>
      <c r="D988" s="9">
        <f>IF($B988="","",IFERROR(INDEX('الباقات'!$D$3:$D$302,MATCH($B988,'الباقات'!$A$3:$A$302,0)),""))</f>
        <v/>
      </c>
      <c r="E988" s="4" t="n"/>
      <c r="F988" s="14">
        <f>IF($B988="","",COUNTIFS($B$3:$B988,$B988))</f>
        <v/>
      </c>
    </row>
    <row r="989">
      <c r="A989" s="5" t="n"/>
      <c r="B989" s="4" t="n"/>
      <c r="C989" s="9">
        <f>IF($B989="","",IFERROR(INDEX('الباقات'!$B$3:$B$302,MATCH($B989,'الباقات'!$A$3:$A$302,0)),""))</f>
        <v/>
      </c>
      <c r="D989" s="9">
        <f>IF($B989="","",IFERROR(INDEX('الباقات'!$D$3:$D$302,MATCH($B989,'الباقات'!$A$3:$A$302,0)),""))</f>
        <v/>
      </c>
      <c r="E989" s="4" t="n"/>
      <c r="F989" s="14">
        <f>IF($B989="","",COUNTIFS($B$3:$B989,$B989))</f>
        <v/>
      </c>
    </row>
    <row r="990">
      <c r="A990" s="5" t="n"/>
      <c r="B990" s="4" t="n"/>
      <c r="C990" s="9">
        <f>IF($B990="","",IFERROR(INDEX('الباقات'!$B$3:$B$302,MATCH($B990,'الباقات'!$A$3:$A$302,0)),""))</f>
        <v/>
      </c>
      <c r="D990" s="9">
        <f>IF($B990="","",IFERROR(INDEX('الباقات'!$D$3:$D$302,MATCH($B990,'الباقات'!$A$3:$A$302,0)),""))</f>
        <v/>
      </c>
      <c r="E990" s="4" t="n"/>
      <c r="F990" s="14">
        <f>IF($B990="","",COUNTIFS($B$3:$B990,$B990))</f>
        <v/>
      </c>
    </row>
    <row r="991">
      <c r="A991" s="5" t="n"/>
      <c r="B991" s="4" t="n"/>
      <c r="C991" s="9">
        <f>IF($B991="","",IFERROR(INDEX('الباقات'!$B$3:$B$302,MATCH($B991,'الباقات'!$A$3:$A$302,0)),""))</f>
        <v/>
      </c>
      <c r="D991" s="9">
        <f>IF($B991="","",IFERROR(INDEX('الباقات'!$D$3:$D$302,MATCH($B991,'الباقات'!$A$3:$A$302,0)),""))</f>
        <v/>
      </c>
      <c r="E991" s="4" t="n"/>
      <c r="F991" s="14">
        <f>IF($B991="","",COUNTIFS($B$3:$B991,$B991))</f>
        <v/>
      </c>
    </row>
    <row r="992">
      <c r="A992" s="5" t="n"/>
      <c r="B992" s="4" t="n"/>
      <c r="C992" s="9">
        <f>IF($B992="","",IFERROR(INDEX('الباقات'!$B$3:$B$302,MATCH($B992,'الباقات'!$A$3:$A$302,0)),""))</f>
        <v/>
      </c>
      <c r="D992" s="9">
        <f>IF($B992="","",IFERROR(INDEX('الباقات'!$D$3:$D$302,MATCH($B992,'الباقات'!$A$3:$A$302,0)),""))</f>
        <v/>
      </c>
      <c r="E992" s="4" t="n"/>
      <c r="F992" s="14">
        <f>IF($B992="","",COUNTIFS($B$3:$B992,$B992))</f>
        <v/>
      </c>
    </row>
    <row r="993">
      <c r="A993" s="5" t="n"/>
      <c r="B993" s="4" t="n"/>
      <c r="C993" s="9">
        <f>IF($B993="","",IFERROR(INDEX('الباقات'!$B$3:$B$302,MATCH($B993,'الباقات'!$A$3:$A$302,0)),""))</f>
        <v/>
      </c>
      <c r="D993" s="9">
        <f>IF($B993="","",IFERROR(INDEX('الباقات'!$D$3:$D$302,MATCH($B993,'الباقات'!$A$3:$A$302,0)),""))</f>
        <v/>
      </c>
      <c r="E993" s="4" t="n"/>
      <c r="F993" s="14">
        <f>IF($B993="","",COUNTIFS($B$3:$B993,$B993))</f>
        <v/>
      </c>
    </row>
    <row r="994">
      <c r="A994" s="5" t="n"/>
      <c r="B994" s="4" t="n"/>
      <c r="C994" s="9">
        <f>IF($B994="","",IFERROR(INDEX('الباقات'!$B$3:$B$302,MATCH($B994,'الباقات'!$A$3:$A$302,0)),""))</f>
        <v/>
      </c>
      <c r="D994" s="9">
        <f>IF($B994="","",IFERROR(INDEX('الباقات'!$D$3:$D$302,MATCH($B994,'الباقات'!$A$3:$A$302,0)),""))</f>
        <v/>
      </c>
      <c r="E994" s="4" t="n"/>
      <c r="F994" s="14">
        <f>IF($B994="","",COUNTIFS($B$3:$B994,$B994))</f>
        <v/>
      </c>
    </row>
    <row r="995">
      <c r="A995" s="5" t="n"/>
      <c r="B995" s="4" t="n"/>
      <c r="C995" s="9">
        <f>IF($B995="","",IFERROR(INDEX('الباقات'!$B$3:$B$302,MATCH($B995,'الباقات'!$A$3:$A$302,0)),""))</f>
        <v/>
      </c>
      <c r="D995" s="9">
        <f>IF($B995="","",IFERROR(INDEX('الباقات'!$D$3:$D$302,MATCH($B995,'الباقات'!$A$3:$A$302,0)),""))</f>
        <v/>
      </c>
      <c r="E995" s="4" t="n"/>
      <c r="F995" s="14">
        <f>IF($B995="","",COUNTIFS($B$3:$B995,$B995))</f>
        <v/>
      </c>
    </row>
    <row r="996">
      <c r="A996" s="5" t="n"/>
      <c r="B996" s="4" t="n"/>
      <c r="C996" s="9">
        <f>IF($B996="","",IFERROR(INDEX('الباقات'!$B$3:$B$302,MATCH($B996,'الباقات'!$A$3:$A$302,0)),""))</f>
        <v/>
      </c>
      <c r="D996" s="9">
        <f>IF($B996="","",IFERROR(INDEX('الباقات'!$D$3:$D$302,MATCH($B996,'الباقات'!$A$3:$A$302,0)),""))</f>
        <v/>
      </c>
      <c r="E996" s="4" t="n"/>
      <c r="F996" s="14">
        <f>IF($B996="","",COUNTIFS($B$3:$B996,$B996))</f>
        <v/>
      </c>
    </row>
    <row r="997">
      <c r="A997" s="5" t="n"/>
      <c r="B997" s="4" t="n"/>
      <c r="C997" s="9">
        <f>IF($B997="","",IFERROR(INDEX('الباقات'!$B$3:$B$302,MATCH($B997,'الباقات'!$A$3:$A$302,0)),""))</f>
        <v/>
      </c>
      <c r="D997" s="9">
        <f>IF($B997="","",IFERROR(INDEX('الباقات'!$D$3:$D$302,MATCH($B997,'الباقات'!$A$3:$A$302,0)),""))</f>
        <v/>
      </c>
      <c r="E997" s="4" t="n"/>
      <c r="F997" s="14">
        <f>IF($B997="","",COUNTIFS($B$3:$B997,$B997))</f>
        <v/>
      </c>
    </row>
    <row r="998">
      <c r="A998" s="5" t="n"/>
      <c r="B998" s="4" t="n"/>
      <c r="C998" s="9">
        <f>IF($B998="","",IFERROR(INDEX('الباقات'!$B$3:$B$302,MATCH($B998,'الباقات'!$A$3:$A$302,0)),""))</f>
        <v/>
      </c>
      <c r="D998" s="9">
        <f>IF($B998="","",IFERROR(INDEX('الباقات'!$D$3:$D$302,MATCH($B998,'الباقات'!$A$3:$A$302,0)),""))</f>
        <v/>
      </c>
      <c r="E998" s="4" t="n"/>
      <c r="F998" s="14">
        <f>IF($B998="","",COUNTIFS($B$3:$B998,$B998))</f>
        <v/>
      </c>
    </row>
    <row r="999">
      <c r="A999" s="5" t="n"/>
      <c r="B999" s="4" t="n"/>
      <c r="C999" s="9">
        <f>IF($B999="","",IFERROR(INDEX('الباقات'!$B$3:$B$302,MATCH($B999,'الباقات'!$A$3:$A$302,0)),""))</f>
        <v/>
      </c>
      <c r="D999" s="9">
        <f>IF($B999="","",IFERROR(INDEX('الباقات'!$D$3:$D$302,MATCH($B999,'الباقات'!$A$3:$A$302,0)),""))</f>
        <v/>
      </c>
      <c r="E999" s="4" t="n"/>
      <c r="F999" s="14">
        <f>IF($B999="","",COUNTIFS($B$3:$B999,$B999))</f>
        <v/>
      </c>
    </row>
    <row r="1000">
      <c r="A1000" s="5" t="n"/>
      <c r="B1000" s="4" t="n"/>
      <c r="C1000" s="9">
        <f>IF($B1000="","",IFERROR(INDEX('الباقات'!$B$3:$B$302,MATCH($B1000,'الباقات'!$A$3:$A$302,0)),""))</f>
        <v/>
      </c>
      <c r="D1000" s="9">
        <f>IF($B1000="","",IFERROR(INDEX('الباقات'!$D$3:$D$302,MATCH($B1000,'الباقات'!$A$3:$A$302,0)),""))</f>
        <v/>
      </c>
      <c r="E1000" s="4" t="n"/>
      <c r="F1000" s="14">
        <f>IF($B1000="","",COUNTIFS($B$3:$B1000,$B1000))</f>
        <v/>
      </c>
    </row>
    <row r="1001">
      <c r="A1001" s="5" t="n"/>
      <c r="B1001" s="4" t="n"/>
      <c r="C1001" s="9">
        <f>IF($B1001="","",IFERROR(INDEX('الباقات'!$B$3:$B$302,MATCH($B1001,'الباقات'!$A$3:$A$302,0)),""))</f>
        <v/>
      </c>
      <c r="D1001" s="9">
        <f>IF($B1001="","",IFERROR(INDEX('الباقات'!$D$3:$D$302,MATCH($B1001,'الباقات'!$A$3:$A$302,0)),""))</f>
        <v/>
      </c>
      <c r="E1001" s="4" t="n"/>
      <c r="F1001" s="14">
        <f>IF($B1001="","",COUNTIFS($B$3:$B1001,$B1001))</f>
        <v/>
      </c>
    </row>
    <row r="1002">
      <c r="A1002" s="5" t="n"/>
      <c r="B1002" s="4" t="n"/>
      <c r="C1002" s="9">
        <f>IF($B1002="","",IFERROR(INDEX('الباقات'!$B$3:$B$302,MATCH($B1002,'الباقات'!$A$3:$A$302,0)),""))</f>
        <v/>
      </c>
      <c r="D1002" s="9">
        <f>IF($B1002="","",IFERROR(INDEX('الباقات'!$D$3:$D$302,MATCH($B1002,'الباقات'!$A$3:$A$302,0)),""))</f>
        <v/>
      </c>
      <c r="E1002" s="4" t="n"/>
      <c r="F1002" s="14">
        <f>IF($B1002="","",COUNTIFS($B$3:$B1002,$B1002))</f>
        <v/>
      </c>
    </row>
    <row r="1003">
      <c r="A1003" s="5" t="n"/>
      <c r="B1003" s="4" t="n"/>
      <c r="C1003" s="9">
        <f>IF($B1003="","",IFERROR(INDEX('الباقات'!$B$3:$B$302,MATCH($B1003,'الباقات'!$A$3:$A$302,0)),""))</f>
        <v/>
      </c>
      <c r="D1003" s="9">
        <f>IF($B1003="","",IFERROR(INDEX('الباقات'!$D$3:$D$302,MATCH($B1003,'الباقات'!$A$3:$A$302,0)),""))</f>
        <v/>
      </c>
      <c r="E1003" s="4" t="n"/>
      <c r="F1003" s="14">
        <f>IF($B1003="","",COUNTIFS($B$3:$B1003,$B1003))</f>
        <v/>
      </c>
    </row>
    <row r="1004">
      <c r="A1004" s="5" t="n"/>
      <c r="B1004" s="4" t="n"/>
      <c r="C1004" s="9">
        <f>IF($B1004="","",IFERROR(INDEX('الباقات'!$B$3:$B$302,MATCH($B1004,'الباقات'!$A$3:$A$302,0)),""))</f>
        <v/>
      </c>
      <c r="D1004" s="9">
        <f>IF($B1004="","",IFERROR(INDEX('الباقات'!$D$3:$D$302,MATCH($B1004,'الباقات'!$A$3:$A$302,0)),""))</f>
        <v/>
      </c>
      <c r="E1004" s="4" t="n"/>
      <c r="F1004" s="14">
        <f>IF($B1004="","",COUNTIFS($B$3:$B1004,$B1004))</f>
        <v/>
      </c>
    </row>
    <row r="1005">
      <c r="A1005" s="5" t="n"/>
      <c r="B1005" s="4" t="n"/>
      <c r="C1005" s="9">
        <f>IF($B1005="","",IFERROR(INDEX('الباقات'!$B$3:$B$302,MATCH($B1005,'الباقات'!$A$3:$A$302,0)),""))</f>
        <v/>
      </c>
      <c r="D1005" s="9">
        <f>IF($B1005="","",IFERROR(INDEX('الباقات'!$D$3:$D$302,MATCH($B1005,'الباقات'!$A$3:$A$302,0)),""))</f>
        <v/>
      </c>
      <c r="E1005" s="4" t="n"/>
      <c r="F1005" s="14">
        <f>IF($B1005="","",COUNTIFS($B$3:$B1005,$B1005))</f>
        <v/>
      </c>
    </row>
    <row r="1006">
      <c r="A1006" s="5" t="n"/>
      <c r="B1006" s="4" t="n"/>
      <c r="C1006" s="9">
        <f>IF($B1006="","",IFERROR(INDEX('الباقات'!$B$3:$B$302,MATCH($B1006,'الباقات'!$A$3:$A$302,0)),""))</f>
        <v/>
      </c>
      <c r="D1006" s="9">
        <f>IF($B1006="","",IFERROR(INDEX('الباقات'!$D$3:$D$302,MATCH($B1006,'الباقات'!$A$3:$A$302,0)),""))</f>
        <v/>
      </c>
      <c r="E1006" s="4" t="n"/>
      <c r="F1006" s="14">
        <f>IF($B1006="","",COUNTIFS($B$3:$B1006,$B1006))</f>
        <v/>
      </c>
    </row>
    <row r="1007">
      <c r="A1007" s="5" t="n"/>
      <c r="B1007" s="4" t="n"/>
      <c r="C1007" s="9">
        <f>IF($B1007="","",IFERROR(INDEX('الباقات'!$B$3:$B$302,MATCH($B1007,'الباقات'!$A$3:$A$302,0)),""))</f>
        <v/>
      </c>
      <c r="D1007" s="9">
        <f>IF($B1007="","",IFERROR(INDEX('الباقات'!$D$3:$D$302,MATCH($B1007,'الباقات'!$A$3:$A$302,0)),""))</f>
        <v/>
      </c>
      <c r="E1007" s="4" t="n"/>
      <c r="F1007" s="14">
        <f>IF($B1007="","",COUNTIFS($B$3:$B1007,$B1007))</f>
        <v/>
      </c>
    </row>
    <row r="1008">
      <c r="A1008" s="5" t="n"/>
      <c r="B1008" s="4" t="n"/>
      <c r="C1008" s="9">
        <f>IF($B1008="","",IFERROR(INDEX('الباقات'!$B$3:$B$302,MATCH($B1008,'الباقات'!$A$3:$A$302,0)),""))</f>
        <v/>
      </c>
      <c r="D1008" s="9">
        <f>IF($B1008="","",IFERROR(INDEX('الباقات'!$D$3:$D$302,MATCH($B1008,'الباقات'!$A$3:$A$302,0)),""))</f>
        <v/>
      </c>
      <c r="E1008" s="4" t="n"/>
      <c r="F1008" s="14">
        <f>IF($B1008="","",COUNTIFS($B$3:$B1008,$B1008))</f>
        <v/>
      </c>
    </row>
    <row r="1009">
      <c r="A1009" s="5" t="n"/>
      <c r="B1009" s="4" t="n"/>
      <c r="C1009" s="9">
        <f>IF($B1009="","",IFERROR(INDEX('الباقات'!$B$3:$B$302,MATCH($B1009,'الباقات'!$A$3:$A$302,0)),""))</f>
        <v/>
      </c>
      <c r="D1009" s="9">
        <f>IF($B1009="","",IFERROR(INDEX('الباقات'!$D$3:$D$302,MATCH($B1009,'الباقات'!$A$3:$A$302,0)),""))</f>
        <v/>
      </c>
      <c r="E1009" s="4" t="n"/>
      <c r="F1009" s="14">
        <f>IF($B1009="","",COUNTIFS($B$3:$B1009,$B1009))</f>
        <v/>
      </c>
    </row>
    <row r="1010">
      <c r="A1010" s="5" t="n"/>
      <c r="B1010" s="4" t="n"/>
      <c r="C1010" s="9">
        <f>IF($B1010="","",IFERROR(INDEX('الباقات'!$B$3:$B$302,MATCH($B1010,'الباقات'!$A$3:$A$302,0)),""))</f>
        <v/>
      </c>
      <c r="D1010" s="9">
        <f>IF($B1010="","",IFERROR(INDEX('الباقات'!$D$3:$D$302,MATCH($B1010,'الباقات'!$A$3:$A$302,0)),""))</f>
        <v/>
      </c>
      <c r="E1010" s="4" t="n"/>
      <c r="F1010" s="14">
        <f>IF($B1010="","",COUNTIFS($B$3:$B1010,$B1010))</f>
        <v/>
      </c>
    </row>
    <row r="1011">
      <c r="A1011" s="5" t="n"/>
      <c r="B1011" s="4" t="n"/>
      <c r="C1011" s="9">
        <f>IF($B1011="","",IFERROR(INDEX('الباقات'!$B$3:$B$302,MATCH($B1011,'الباقات'!$A$3:$A$302,0)),""))</f>
        <v/>
      </c>
      <c r="D1011" s="9">
        <f>IF($B1011="","",IFERROR(INDEX('الباقات'!$D$3:$D$302,MATCH($B1011,'الباقات'!$A$3:$A$302,0)),""))</f>
        <v/>
      </c>
      <c r="E1011" s="4" t="n"/>
      <c r="F1011" s="14">
        <f>IF($B1011="","",COUNTIFS($B$3:$B1011,$B1011))</f>
        <v/>
      </c>
    </row>
    <row r="1012">
      <c r="A1012" s="5" t="n"/>
      <c r="B1012" s="4" t="n"/>
      <c r="C1012" s="9">
        <f>IF($B1012="","",IFERROR(INDEX('الباقات'!$B$3:$B$302,MATCH($B1012,'الباقات'!$A$3:$A$302,0)),""))</f>
        <v/>
      </c>
      <c r="D1012" s="9">
        <f>IF($B1012="","",IFERROR(INDEX('الباقات'!$D$3:$D$302,MATCH($B1012,'الباقات'!$A$3:$A$302,0)),""))</f>
        <v/>
      </c>
      <c r="E1012" s="4" t="n"/>
      <c r="F1012" s="14">
        <f>IF($B1012="","",COUNTIFS($B$3:$B1012,$B1012))</f>
        <v/>
      </c>
    </row>
    <row r="1013">
      <c r="A1013" s="5" t="n"/>
      <c r="B1013" s="4" t="n"/>
      <c r="C1013" s="9">
        <f>IF($B1013="","",IFERROR(INDEX('الباقات'!$B$3:$B$302,MATCH($B1013,'الباقات'!$A$3:$A$302,0)),""))</f>
        <v/>
      </c>
      <c r="D1013" s="9">
        <f>IF($B1013="","",IFERROR(INDEX('الباقات'!$D$3:$D$302,MATCH($B1013,'الباقات'!$A$3:$A$302,0)),""))</f>
        <v/>
      </c>
      <c r="E1013" s="4" t="n"/>
      <c r="F1013" s="14">
        <f>IF($B1013="","",COUNTIFS($B$3:$B1013,$B1013))</f>
        <v/>
      </c>
    </row>
    <row r="1014">
      <c r="A1014" s="5" t="n"/>
      <c r="B1014" s="4" t="n"/>
      <c r="C1014" s="9">
        <f>IF($B1014="","",IFERROR(INDEX('الباقات'!$B$3:$B$302,MATCH($B1014,'الباقات'!$A$3:$A$302,0)),""))</f>
        <v/>
      </c>
      <c r="D1014" s="9">
        <f>IF($B1014="","",IFERROR(INDEX('الباقات'!$D$3:$D$302,MATCH($B1014,'الباقات'!$A$3:$A$302,0)),""))</f>
        <v/>
      </c>
      <c r="E1014" s="4" t="n"/>
      <c r="F1014" s="14">
        <f>IF($B1014="","",COUNTIFS($B$3:$B1014,$B1014))</f>
        <v/>
      </c>
    </row>
    <row r="1015">
      <c r="A1015" s="5" t="n"/>
      <c r="B1015" s="4" t="n"/>
      <c r="C1015" s="9">
        <f>IF($B1015="","",IFERROR(INDEX('الباقات'!$B$3:$B$302,MATCH($B1015,'الباقات'!$A$3:$A$302,0)),""))</f>
        <v/>
      </c>
      <c r="D1015" s="9">
        <f>IF($B1015="","",IFERROR(INDEX('الباقات'!$D$3:$D$302,MATCH($B1015,'الباقات'!$A$3:$A$302,0)),""))</f>
        <v/>
      </c>
      <c r="E1015" s="4" t="n"/>
      <c r="F1015" s="14">
        <f>IF($B1015="","",COUNTIFS($B$3:$B1015,$B1015))</f>
        <v/>
      </c>
    </row>
    <row r="1016">
      <c r="A1016" s="5" t="n"/>
      <c r="B1016" s="4" t="n"/>
      <c r="C1016" s="9">
        <f>IF($B1016="","",IFERROR(INDEX('الباقات'!$B$3:$B$302,MATCH($B1016,'الباقات'!$A$3:$A$302,0)),""))</f>
        <v/>
      </c>
      <c r="D1016" s="9">
        <f>IF($B1016="","",IFERROR(INDEX('الباقات'!$D$3:$D$302,MATCH($B1016,'الباقات'!$A$3:$A$302,0)),""))</f>
        <v/>
      </c>
      <c r="E1016" s="4" t="n"/>
      <c r="F1016" s="14">
        <f>IF($B1016="","",COUNTIFS($B$3:$B1016,$B1016))</f>
        <v/>
      </c>
    </row>
    <row r="1017">
      <c r="A1017" s="5" t="n"/>
      <c r="B1017" s="4" t="n"/>
      <c r="C1017" s="9">
        <f>IF($B1017="","",IFERROR(INDEX('الباقات'!$B$3:$B$302,MATCH($B1017,'الباقات'!$A$3:$A$302,0)),""))</f>
        <v/>
      </c>
      <c r="D1017" s="9">
        <f>IF($B1017="","",IFERROR(INDEX('الباقات'!$D$3:$D$302,MATCH($B1017,'الباقات'!$A$3:$A$302,0)),""))</f>
        <v/>
      </c>
      <c r="E1017" s="4" t="n"/>
      <c r="F1017" s="14">
        <f>IF($B1017="","",COUNTIFS($B$3:$B1017,$B1017))</f>
        <v/>
      </c>
    </row>
    <row r="1018">
      <c r="A1018" s="5" t="n"/>
      <c r="B1018" s="4" t="n"/>
      <c r="C1018" s="9">
        <f>IF($B1018="","",IFERROR(INDEX('الباقات'!$B$3:$B$302,MATCH($B1018,'الباقات'!$A$3:$A$302,0)),""))</f>
        <v/>
      </c>
      <c r="D1018" s="9">
        <f>IF($B1018="","",IFERROR(INDEX('الباقات'!$D$3:$D$302,MATCH($B1018,'الباقات'!$A$3:$A$302,0)),""))</f>
        <v/>
      </c>
      <c r="E1018" s="4" t="n"/>
      <c r="F1018" s="14">
        <f>IF($B1018="","",COUNTIFS($B$3:$B1018,$B1018))</f>
        <v/>
      </c>
    </row>
    <row r="1019">
      <c r="A1019" s="5" t="n"/>
      <c r="B1019" s="4" t="n"/>
      <c r="C1019" s="9">
        <f>IF($B1019="","",IFERROR(INDEX('الباقات'!$B$3:$B$302,MATCH($B1019,'الباقات'!$A$3:$A$302,0)),""))</f>
        <v/>
      </c>
      <c r="D1019" s="9">
        <f>IF($B1019="","",IFERROR(INDEX('الباقات'!$D$3:$D$302,MATCH($B1019,'الباقات'!$A$3:$A$302,0)),""))</f>
        <v/>
      </c>
      <c r="E1019" s="4" t="n"/>
      <c r="F1019" s="14">
        <f>IF($B1019="","",COUNTIFS($B$3:$B1019,$B1019))</f>
        <v/>
      </c>
    </row>
    <row r="1020">
      <c r="A1020" s="5" t="n"/>
      <c r="B1020" s="4" t="n"/>
      <c r="C1020" s="9">
        <f>IF($B1020="","",IFERROR(INDEX('الباقات'!$B$3:$B$302,MATCH($B1020,'الباقات'!$A$3:$A$302,0)),""))</f>
        <v/>
      </c>
      <c r="D1020" s="9">
        <f>IF($B1020="","",IFERROR(INDEX('الباقات'!$D$3:$D$302,MATCH($B1020,'الباقات'!$A$3:$A$302,0)),""))</f>
        <v/>
      </c>
      <c r="E1020" s="4" t="n"/>
      <c r="F1020" s="14">
        <f>IF($B1020="","",COUNTIFS($B$3:$B1020,$B1020))</f>
        <v/>
      </c>
    </row>
    <row r="1021">
      <c r="A1021" s="5" t="n"/>
      <c r="B1021" s="4" t="n"/>
      <c r="C1021" s="9">
        <f>IF($B1021="","",IFERROR(INDEX('الباقات'!$B$3:$B$302,MATCH($B1021,'الباقات'!$A$3:$A$302,0)),""))</f>
        <v/>
      </c>
      <c r="D1021" s="9">
        <f>IF($B1021="","",IFERROR(INDEX('الباقات'!$D$3:$D$302,MATCH($B1021,'الباقات'!$A$3:$A$302,0)),""))</f>
        <v/>
      </c>
      <c r="E1021" s="4" t="n"/>
      <c r="F1021" s="14">
        <f>IF($B1021="","",COUNTIFS($B$3:$B1021,$B1021))</f>
        <v/>
      </c>
    </row>
    <row r="1022">
      <c r="A1022" s="5" t="n"/>
      <c r="B1022" s="4" t="n"/>
      <c r="C1022" s="9">
        <f>IF($B1022="","",IFERROR(INDEX('الباقات'!$B$3:$B$302,MATCH($B1022,'الباقات'!$A$3:$A$302,0)),""))</f>
        <v/>
      </c>
      <c r="D1022" s="9">
        <f>IF($B1022="","",IFERROR(INDEX('الباقات'!$D$3:$D$302,MATCH($B1022,'الباقات'!$A$3:$A$302,0)),""))</f>
        <v/>
      </c>
      <c r="E1022" s="4" t="n"/>
      <c r="F1022" s="14">
        <f>IF($B1022="","",COUNTIFS($B$3:$B1022,$B1022))</f>
        <v/>
      </c>
    </row>
    <row r="1023">
      <c r="A1023" s="5" t="n"/>
      <c r="B1023" s="4" t="n"/>
      <c r="C1023" s="9">
        <f>IF($B1023="","",IFERROR(INDEX('الباقات'!$B$3:$B$302,MATCH($B1023,'الباقات'!$A$3:$A$302,0)),""))</f>
        <v/>
      </c>
      <c r="D1023" s="9">
        <f>IF($B1023="","",IFERROR(INDEX('الباقات'!$D$3:$D$302,MATCH($B1023,'الباقات'!$A$3:$A$302,0)),""))</f>
        <v/>
      </c>
      <c r="E1023" s="4" t="n"/>
      <c r="F1023" s="14">
        <f>IF($B1023="","",COUNTIFS($B$3:$B1023,$B1023))</f>
        <v/>
      </c>
    </row>
    <row r="1024">
      <c r="A1024" s="5" t="n"/>
      <c r="B1024" s="4" t="n"/>
      <c r="C1024" s="9">
        <f>IF($B1024="","",IFERROR(INDEX('الباقات'!$B$3:$B$302,MATCH($B1024,'الباقات'!$A$3:$A$302,0)),""))</f>
        <v/>
      </c>
      <c r="D1024" s="9">
        <f>IF($B1024="","",IFERROR(INDEX('الباقات'!$D$3:$D$302,MATCH($B1024,'الباقات'!$A$3:$A$302,0)),""))</f>
        <v/>
      </c>
      <c r="E1024" s="4" t="n"/>
      <c r="F1024" s="14">
        <f>IF($B1024="","",COUNTIFS($B$3:$B1024,$B1024))</f>
        <v/>
      </c>
    </row>
    <row r="1025">
      <c r="A1025" s="5" t="n"/>
      <c r="B1025" s="4" t="n"/>
      <c r="C1025" s="9">
        <f>IF($B1025="","",IFERROR(INDEX('الباقات'!$B$3:$B$302,MATCH($B1025,'الباقات'!$A$3:$A$302,0)),""))</f>
        <v/>
      </c>
      <c r="D1025" s="9">
        <f>IF($B1025="","",IFERROR(INDEX('الباقات'!$D$3:$D$302,MATCH($B1025,'الباقات'!$A$3:$A$302,0)),""))</f>
        <v/>
      </c>
      <c r="E1025" s="4" t="n"/>
      <c r="F1025" s="14">
        <f>IF($B1025="","",COUNTIFS($B$3:$B1025,$B1025))</f>
        <v/>
      </c>
    </row>
    <row r="1026">
      <c r="A1026" s="5" t="n"/>
      <c r="B1026" s="4" t="n"/>
      <c r="C1026" s="9">
        <f>IF($B1026="","",IFERROR(INDEX('الباقات'!$B$3:$B$302,MATCH($B1026,'الباقات'!$A$3:$A$302,0)),""))</f>
        <v/>
      </c>
      <c r="D1026" s="9">
        <f>IF($B1026="","",IFERROR(INDEX('الباقات'!$D$3:$D$302,MATCH($B1026,'الباقات'!$A$3:$A$302,0)),""))</f>
        <v/>
      </c>
      <c r="E1026" s="4" t="n"/>
      <c r="F1026" s="14">
        <f>IF($B1026="","",COUNTIFS($B$3:$B1026,$B1026))</f>
        <v/>
      </c>
    </row>
    <row r="1027">
      <c r="A1027" s="5" t="n"/>
      <c r="B1027" s="4" t="n"/>
      <c r="C1027" s="9">
        <f>IF($B1027="","",IFERROR(INDEX('الباقات'!$B$3:$B$302,MATCH($B1027,'الباقات'!$A$3:$A$302,0)),""))</f>
        <v/>
      </c>
      <c r="D1027" s="9">
        <f>IF($B1027="","",IFERROR(INDEX('الباقات'!$D$3:$D$302,MATCH($B1027,'الباقات'!$A$3:$A$302,0)),""))</f>
        <v/>
      </c>
      <c r="E1027" s="4" t="n"/>
      <c r="F1027" s="14">
        <f>IF($B1027="","",COUNTIFS($B$3:$B1027,$B1027))</f>
        <v/>
      </c>
    </row>
    <row r="1028">
      <c r="A1028" s="5" t="n"/>
      <c r="B1028" s="4" t="n"/>
      <c r="C1028" s="9">
        <f>IF($B1028="","",IFERROR(INDEX('الباقات'!$B$3:$B$302,MATCH($B1028,'الباقات'!$A$3:$A$302,0)),""))</f>
        <v/>
      </c>
      <c r="D1028" s="9">
        <f>IF($B1028="","",IFERROR(INDEX('الباقات'!$D$3:$D$302,MATCH($B1028,'الباقات'!$A$3:$A$302,0)),""))</f>
        <v/>
      </c>
      <c r="E1028" s="4" t="n"/>
      <c r="F1028" s="14">
        <f>IF($B1028="","",COUNTIFS($B$3:$B1028,$B1028))</f>
        <v/>
      </c>
    </row>
    <row r="1029">
      <c r="A1029" s="5" t="n"/>
      <c r="B1029" s="4" t="n"/>
      <c r="C1029" s="9">
        <f>IF($B1029="","",IFERROR(INDEX('الباقات'!$B$3:$B$302,MATCH($B1029,'الباقات'!$A$3:$A$302,0)),""))</f>
        <v/>
      </c>
      <c r="D1029" s="9">
        <f>IF($B1029="","",IFERROR(INDEX('الباقات'!$D$3:$D$302,MATCH($B1029,'الباقات'!$A$3:$A$302,0)),""))</f>
        <v/>
      </c>
      <c r="E1029" s="4" t="n"/>
      <c r="F1029" s="14">
        <f>IF($B1029="","",COUNTIFS($B$3:$B1029,$B1029))</f>
        <v/>
      </c>
    </row>
    <row r="1030">
      <c r="A1030" s="5" t="n"/>
      <c r="B1030" s="4" t="n"/>
      <c r="C1030" s="9">
        <f>IF($B1030="","",IFERROR(INDEX('الباقات'!$B$3:$B$302,MATCH($B1030,'الباقات'!$A$3:$A$302,0)),""))</f>
        <v/>
      </c>
      <c r="D1030" s="9">
        <f>IF($B1030="","",IFERROR(INDEX('الباقات'!$D$3:$D$302,MATCH($B1030,'الباقات'!$A$3:$A$302,0)),""))</f>
        <v/>
      </c>
      <c r="E1030" s="4" t="n"/>
      <c r="F1030" s="14">
        <f>IF($B1030="","",COUNTIFS($B$3:$B1030,$B1030))</f>
        <v/>
      </c>
    </row>
    <row r="1031">
      <c r="A1031" s="5" t="n"/>
      <c r="B1031" s="4" t="n"/>
      <c r="C1031" s="9">
        <f>IF($B1031="","",IFERROR(INDEX('الباقات'!$B$3:$B$302,MATCH($B1031,'الباقات'!$A$3:$A$302,0)),""))</f>
        <v/>
      </c>
      <c r="D1031" s="9">
        <f>IF($B1031="","",IFERROR(INDEX('الباقات'!$D$3:$D$302,MATCH($B1031,'الباقات'!$A$3:$A$302,0)),""))</f>
        <v/>
      </c>
      <c r="E1031" s="4" t="n"/>
      <c r="F1031" s="14">
        <f>IF($B1031="","",COUNTIFS($B$3:$B1031,$B1031))</f>
        <v/>
      </c>
    </row>
    <row r="1032">
      <c r="A1032" s="5" t="n"/>
      <c r="B1032" s="4" t="n"/>
      <c r="C1032" s="9">
        <f>IF($B1032="","",IFERROR(INDEX('الباقات'!$B$3:$B$302,MATCH($B1032,'الباقات'!$A$3:$A$302,0)),""))</f>
        <v/>
      </c>
      <c r="D1032" s="9">
        <f>IF($B1032="","",IFERROR(INDEX('الباقات'!$D$3:$D$302,MATCH($B1032,'الباقات'!$A$3:$A$302,0)),""))</f>
        <v/>
      </c>
      <c r="E1032" s="4" t="n"/>
      <c r="F1032" s="14">
        <f>IF($B1032="","",COUNTIFS($B$3:$B1032,$B1032))</f>
        <v/>
      </c>
    </row>
    <row r="1033">
      <c r="A1033" s="5" t="n"/>
      <c r="B1033" s="4" t="n"/>
      <c r="C1033" s="9">
        <f>IF($B1033="","",IFERROR(INDEX('الباقات'!$B$3:$B$302,MATCH($B1033,'الباقات'!$A$3:$A$302,0)),""))</f>
        <v/>
      </c>
      <c r="D1033" s="9">
        <f>IF($B1033="","",IFERROR(INDEX('الباقات'!$D$3:$D$302,MATCH($B1033,'الباقات'!$A$3:$A$302,0)),""))</f>
        <v/>
      </c>
      <c r="E1033" s="4" t="n"/>
      <c r="F1033" s="14">
        <f>IF($B1033="","",COUNTIFS($B$3:$B1033,$B1033))</f>
        <v/>
      </c>
    </row>
    <row r="1034">
      <c r="A1034" s="5" t="n"/>
      <c r="B1034" s="4" t="n"/>
      <c r="C1034" s="9">
        <f>IF($B1034="","",IFERROR(INDEX('الباقات'!$B$3:$B$302,MATCH($B1034,'الباقات'!$A$3:$A$302,0)),""))</f>
        <v/>
      </c>
      <c r="D1034" s="9">
        <f>IF($B1034="","",IFERROR(INDEX('الباقات'!$D$3:$D$302,MATCH($B1034,'الباقات'!$A$3:$A$302,0)),""))</f>
        <v/>
      </c>
      <c r="E1034" s="4" t="n"/>
      <c r="F1034" s="14">
        <f>IF($B1034="","",COUNTIFS($B$3:$B1034,$B1034))</f>
        <v/>
      </c>
    </row>
    <row r="1035">
      <c r="A1035" s="5" t="n"/>
      <c r="B1035" s="4" t="n"/>
      <c r="C1035" s="9">
        <f>IF($B1035="","",IFERROR(INDEX('الباقات'!$B$3:$B$302,MATCH($B1035,'الباقات'!$A$3:$A$302,0)),""))</f>
        <v/>
      </c>
      <c r="D1035" s="9">
        <f>IF($B1035="","",IFERROR(INDEX('الباقات'!$D$3:$D$302,MATCH($B1035,'الباقات'!$A$3:$A$302,0)),""))</f>
        <v/>
      </c>
      <c r="E1035" s="4" t="n"/>
      <c r="F1035" s="14">
        <f>IF($B1035="","",COUNTIFS($B$3:$B1035,$B1035))</f>
        <v/>
      </c>
    </row>
    <row r="1036">
      <c r="A1036" s="5" t="n"/>
      <c r="B1036" s="4" t="n"/>
      <c r="C1036" s="9">
        <f>IF($B1036="","",IFERROR(INDEX('الباقات'!$B$3:$B$302,MATCH($B1036,'الباقات'!$A$3:$A$302,0)),""))</f>
        <v/>
      </c>
      <c r="D1036" s="9">
        <f>IF($B1036="","",IFERROR(INDEX('الباقات'!$D$3:$D$302,MATCH($B1036,'الباقات'!$A$3:$A$302,0)),""))</f>
        <v/>
      </c>
      <c r="E1036" s="4" t="n"/>
      <c r="F1036" s="14">
        <f>IF($B1036="","",COUNTIFS($B$3:$B1036,$B1036))</f>
        <v/>
      </c>
    </row>
    <row r="1037">
      <c r="A1037" s="5" t="n"/>
      <c r="B1037" s="4" t="n"/>
      <c r="C1037" s="9">
        <f>IF($B1037="","",IFERROR(INDEX('الباقات'!$B$3:$B$302,MATCH($B1037,'الباقات'!$A$3:$A$302,0)),""))</f>
        <v/>
      </c>
      <c r="D1037" s="9">
        <f>IF($B1037="","",IFERROR(INDEX('الباقات'!$D$3:$D$302,MATCH($B1037,'الباقات'!$A$3:$A$302,0)),""))</f>
        <v/>
      </c>
      <c r="E1037" s="4" t="n"/>
      <c r="F1037" s="14">
        <f>IF($B1037="","",COUNTIFS($B$3:$B1037,$B1037))</f>
        <v/>
      </c>
    </row>
    <row r="1038">
      <c r="A1038" s="5" t="n"/>
      <c r="B1038" s="4" t="n"/>
      <c r="C1038" s="9">
        <f>IF($B1038="","",IFERROR(INDEX('الباقات'!$B$3:$B$302,MATCH($B1038,'الباقات'!$A$3:$A$302,0)),""))</f>
        <v/>
      </c>
      <c r="D1038" s="9">
        <f>IF($B1038="","",IFERROR(INDEX('الباقات'!$D$3:$D$302,MATCH($B1038,'الباقات'!$A$3:$A$302,0)),""))</f>
        <v/>
      </c>
      <c r="E1038" s="4" t="n"/>
      <c r="F1038" s="14">
        <f>IF($B1038="","",COUNTIFS($B$3:$B1038,$B1038))</f>
        <v/>
      </c>
    </row>
    <row r="1039">
      <c r="A1039" s="5" t="n"/>
      <c r="B1039" s="4" t="n"/>
      <c r="C1039" s="9">
        <f>IF($B1039="","",IFERROR(INDEX('الباقات'!$B$3:$B$302,MATCH($B1039,'الباقات'!$A$3:$A$302,0)),""))</f>
        <v/>
      </c>
      <c r="D1039" s="9">
        <f>IF($B1039="","",IFERROR(INDEX('الباقات'!$D$3:$D$302,MATCH($B1039,'الباقات'!$A$3:$A$302,0)),""))</f>
        <v/>
      </c>
      <c r="E1039" s="4" t="n"/>
      <c r="F1039" s="14">
        <f>IF($B1039="","",COUNTIFS($B$3:$B1039,$B1039))</f>
        <v/>
      </c>
    </row>
    <row r="1040">
      <c r="A1040" s="5" t="n"/>
      <c r="B1040" s="4" t="n"/>
      <c r="C1040" s="9">
        <f>IF($B1040="","",IFERROR(INDEX('الباقات'!$B$3:$B$302,MATCH($B1040,'الباقات'!$A$3:$A$302,0)),""))</f>
        <v/>
      </c>
      <c r="D1040" s="9">
        <f>IF($B1040="","",IFERROR(INDEX('الباقات'!$D$3:$D$302,MATCH($B1040,'الباقات'!$A$3:$A$302,0)),""))</f>
        <v/>
      </c>
      <c r="E1040" s="4" t="n"/>
      <c r="F1040" s="14">
        <f>IF($B1040="","",COUNTIFS($B$3:$B1040,$B1040))</f>
        <v/>
      </c>
    </row>
    <row r="1041">
      <c r="A1041" s="5" t="n"/>
      <c r="B1041" s="4" t="n"/>
      <c r="C1041" s="9">
        <f>IF($B1041="","",IFERROR(INDEX('الباقات'!$B$3:$B$302,MATCH($B1041,'الباقات'!$A$3:$A$302,0)),""))</f>
        <v/>
      </c>
      <c r="D1041" s="9">
        <f>IF($B1041="","",IFERROR(INDEX('الباقات'!$D$3:$D$302,MATCH($B1041,'الباقات'!$A$3:$A$302,0)),""))</f>
        <v/>
      </c>
      <c r="E1041" s="4" t="n"/>
      <c r="F1041" s="14">
        <f>IF($B1041="","",COUNTIFS($B$3:$B1041,$B1041))</f>
        <v/>
      </c>
    </row>
    <row r="1042">
      <c r="A1042" s="5" t="n"/>
      <c r="B1042" s="4" t="n"/>
      <c r="C1042" s="9">
        <f>IF($B1042="","",IFERROR(INDEX('الباقات'!$B$3:$B$302,MATCH($B1042,'الباقات'!$A$3:$A$302,0)),""))</f>
        <v/>
      </c>
      <c r="D1042" s="9">
        <f>IF($B1042="","",IFERROR(INDEX('الباقات'!$D$3:$D$302,MATCH($B1042,'الباقات'!$A$3:$A$302,0)),""))</f>
        <v/>
      </c>
      <c r="E1042" s="4" t="n"/>
      <c r="F1042" s="14">
        <f>IF($B1042="","",COUNTIFS($B$3:$B1042,$B1042))</f>
        <v/>
      </c>
    </row>
    <row r="1043">
      <c r="A1043" s="5" t="n"/>
      <c r="B1043" s="4" t="n"/>
      <c r="C1043" s="9">
        <f>IF($B1043="","",IFERROR(INDEX('الباقات'!$B$3:$B$302,MATCH($B1043,'الباقات'!$A$3:$A$302,0)),""))</f>
        <v/>
      </c>
      <c r="D1043" s="9">
        <f>IF($B1043="","",IFERROR(INDEX('الباقات'!$D$3:$D$302,MATCH($B1043,'الباقات'!$A$3:$A$302,0)),""))</f>
        <v/>
      </c>
      <c r="E1043" s="4" t="n"/>
      <c r="F1043" s="14">
        <f>IF($B1043="","",COUNTIFS($B$3:$B1043,$B1043))</f>
        <v/>
      </c>
    </row>
    <row r="1044">
      <c r="A1044" s="5" t="n"/>
      <c r="B1044" s="4" t="n"/>
      <c r="C1044" s="9">
        <f>IF($B1044="","",IFERROR(INDEX('الباقات'!$B$3:$B$302,MATCH($B1044,'الباقات'!$A$3:$A$302,0)),""))</f>
        <v/>
      </c>
      <c r="D1044" s="9">
        <f>IF($B1044="","",IFERROR(INDEX('الباقات'!$D$3:$D$302,MATCH($B1044,'الباقات'!$A$3:$A$302,0)),""))</f>
        <v/>
      </c>
      <c r="E1044" s="4" t="n"/>
      <c r="F1044" s="14">
        <f>IF($B1044="","",COUNTIFS($B$3:$B1044,$B1044))</f>
        <v/>
      </c>
    </row>
    <row r="1045">
      <c r="A1045" s="5" t="n"/>
      <c r="B1045" s="4" t="n"/>
      <c r="C1045" s="9">
        <f>IF($B1045="","",IFERROR(INDEX('الباقات'!$B$3:$B$302,MATCH($B1045,'الباقات'!$A$3:$A$302,0)),""))</f>
        <v/>
      </c>
      <c r="D1045" s="9">
        <f>IF($B1045="","",IFERROR(INDEX('الباقات'!$D$3:$D$302,MATCH($B1045,'الباقات'!$A$3:$A$302,0)),""))</f>
        <v/>
      </c>
      <c r="E1045" s="4" t="n"/>
      <c r="F1045" s="14">
        <f>IF($B1045="","",COUNTIFS($B$3:$B1045,$B1045))</f>
        <v/>
      </c>
    </row>
    <row r="1046">
      <c r="A1046" s="5" t="n"/>
      <c r="B1046" s="4" t="n"/>
      <c r="C1046" s="9">
        <f>IF($B1046="","",IFERROR(INDEX('الباقات'!$B$3:$B$302,MATCH($B1046,'الباقات'!$A$3:$A$302,0)),""))</f>
        <v/>
      </c>
      <c r="D1046" s="9">
        <f>IF($B1046="","",IFERROR(INDEX('الباقات'!$D$3:$D$302,MATCH($B1046,'الباقات'!$A$3:$A$302,0)),""))</f>
        <v/>
      </c>
      <c r="E1046" s="4" t="n"/>
      <c r="F1046" s="14">
        <f>IF($B1046="","",COUNTIFS($B$3:$B1046,$B1046))</f>
        <v/>
      </c>
    </row>
    <row r="1047">
      <c r="A1047" s="5" t="n"/>
      <c r="B1047" s="4" t="n"/>
      <c r="C1047" s="9">
        <f>IF($B1047="","",IFERROR(INDEX('الباقات'!$B$3:$B$302,MATCH($B1047,'الباقات'!$A$3:$A$302,0)),""))</f>
        <v/>
      </c>
      <c r="D1047" s="9">
        <f>IF($B1047="","",IFERROR(INDEX('الباقات'!$D$3:$D$302,MATCH($B1047,'الباقات'!$A$3:$A$302,0)),""))</f>
        <v/>
      </c>
      <c r="E1047" s="4" t="n"/>
      <c r="F1047" s="14">
        <f>IF($B1047="","",COUNTIFS($B$3:$B1047,$B1047))</f>
        <v/>
      </c>
    </row>
    <row r="1048">
      <c r="A1048" s="5" t="n"/>
      <c r="B1048" s="4" t="n"/>
      <c r="C1048" s="9">
        <f>IF($B1048="","",IFERROR(INDEX('الباقات'!$B$3:$B$302,MATCH($B1048,'الباقات'!$A$3:$A$302,0)),""))</f>
        <v/>
      </c>
      <c r="D1048" s="9">
        <f>IF($B1048="","",IFERROR(INDEX('الباقات'!$D$3:$D$302,MATCH($B1048,'الباقات'!$A$3:$A$302,0)),""))</f>
        <v/>
      </c>
      <c r="E1048" s="4" t="n"/>
      <c r="F1048" s="14">
        <f>IF($B1048="","",COUNTIFS($B$3:$B1048,$B1048))</f>
        <v/>
      </c>
    </row>
    <row r="1049">
      <c r="A1049" s="5" t="n"/>
      <c r="B1049" s="4" t="n"/>
      <c r="C1049" s="9">
        <f>IF($B1049="","",IFERROR(INDEX('الباقات'!$B$3:$B$302,MATCH($B1049,'الباقات'!$A$3:$A$302,0)),""))</f>
        <v/>
      </c>
      <c r="D1049" s="9">
        <f>IF($B1049="","",IFERROR(INDEX('الباقات'!$D$3:$D$302,MATCH($B1049,'الباقات'!$A$3:$A$302,0)),""))</f>
        <v/>
      </c>
      <c r="E1049" s="4" t="n"/>
      <c r="F1049" s="14">
        <f>IF($B1049="","",COUNTIFS($B$3:$B1049,$B1049))</f>
        <v/>
      </c>
    </row>
    <row r="1050">
      <c r="A1050" s="5" t="n"/>
      <c r="B1050" s="4" t="n"/>
      <c r="C1050" s="9">
        <f>IF($B1050="","",IFERROR(INDEX('الباقات'!$B$3:$B$302,MATCH($B1050,'الباقات'!$A$3:$A$302,0)),""))</f>
        <v/>
      </c>
      <c r="D1050" s="9">
        <f>IF($B1050="","",IFERROR(INDEX('الباقات'!$D$3:$D$302,MATCH($B1050,'الباقات'!$A$3:$A$302,0)),""))</f>
        <v/>
      </c>
      <c r="E1050" s="4" t="n"/>
      <c r="F1050" s="14">
        <f>IF($B1050="","",COUNTIFS($B$3:$B1050,$B1050))</f>
        <v/>
      </c>
    </row>
    <row r="1051">
      <c r="A1051" s="5" t="n"/>
      <c r="B1051" s="4" t="n"/>
      <c r="C1051" s="9">
        <f>IF($B1051="","",IFERROR(INDEX('الباقات'!$B$3:$B$302,MATCH($B1051,'الباقات'!$A$3:$A$302,0)),""))</f>
        <v/>
      </c>
      <c r="D1051" s="9">
        <f>IF($B1051="","",IFERROR(INDEX('الباقات'!$D$3:$D$302,MATCH($B1051,'الباقات'!$A$3:$A$302,0)),""))</f>
        <v/>
      </c>
      <c r="E1051" s="4" t="n"/>
      <c r="F1051" s="14">
        <f>IF($B1051="","",COUNTIFS($B$3:$B1051,$B1051))</f>
        <v/>
      </c>
    </row>
    <row r="1052">
      <c r="A1052" s="5" t="n"/>
      <c r="B1052" s="4" t="n"/>
      <c r="C1052" s="9">
        <f>IF($B1052="","",IFERROR(INDEX('الباقات'!$B$3:$B$302,MATCH($B1052,'الباقات'!$A$3:$A$302,0)),""))</f>
        <v/>
      </c>
      <c r="D1052" s="9">
        <f>IF($B1052="","",IFERROR(INDEX('الباقات'!$D$3:$D$302,MATCH($B1052,'الباقات'!$A$3:$A$302,0)),""))</f>
        <v/>
      </c>
      <c r="E1052" s="4" t="n"/>
      <c r="F1052" s="14">
        <f>IF($B1052="","",COUNTIFS($B$3:$B1052,$B1052))</f>
        <v/>
      </c>
    </row>
    <row r="1053">
      <c r="A1053" s="5" t="n"/>
      <c r="B1053" s="4" t="n"/>
      <c r="C1053" s="9">
        <f>IF($B1053="","",IFERROR(INDEX('الباقات'!$B$3:$B$302,MATCH($B1053,'الباقات'!$A$3:$A$302,0)),""))</f>
        <v/>
      </c>
      <c r="D1053" s="9">
        <f>IF($B1053="","",IFERROR(INDEX('الباقات'!$D$3:$D$302,MATCH($B1053,'الباقات'!$A$3:$A$302,0)),""))</f>
        <v/>
      </c>
      <c r="E1053" s="4" t="n"/>
      <c r="F1053" s="14">
        <f>IF($B1053="","",COUNTIFS($B$3:$B1053,$B1053))</f>
        <v/>
      </c>
    </row>
    <row r="1054">
      <c r="A1054" s="5" t="n"/>
      <c r="B1054" s="4" t="n"/>
      <c r="C1054" s="9">
        <f>IF($B1054="","",IFERROR(INDEX('الباقات'!$B$3:$B$302,MATCH($B1054,'الباقات'!$A$3:$A$302,0)),""))</f>
        <v/>
      </c>
      <c r="D1054" s="9">
        <f>IF($B1054="","",IFERROR(INDEX('الباقات'!$D$3:$D$302,MATCH($B1054,'الباقات'!$A$3:$A$302,0)),""))</f>
        <v/>
      </c>
      <c r="E1054" s="4" t="n"/>
      <c r="F1054" s="14">
        <f>IF($B1054="","",COUNTIFS($B$3:$B1054,$B1054))</f>
        <v/>
      </c>
    </row>
    <row r="1055">
      <c r="A1055" s="5" t="n"/>
      <c r="B1055" s="4" t="n"/>
      <c r="C1055" s="9">
        <f>IF($B1055="","",IFERROR(INDEX('الباقات'!$B$3:$B$302,MATCH($B1055,'الباقات'!$A$3:$A$302,0)),""))</f>
        <v/>
      </c>
      <c r="D1055" s="9">
        <f>IF($B1055="","",IFERROR(INDEX('الباقات'!$D$3:$D$302,MATCH($B1055,'الباقات'!$A$3:$A$302,0)),""))</f>
        <v/>
      </c>
      <c r="E1055" s="4" t="n"/>
      <c r="F1055" s="14">
        <f>IF($B1055="","",COUNTIFS($B$3:$B1055,$B1055))</f>
        <v/>
      </c>
    </row>
    <row r="1056">
      <c r="A1056" s="5" t="n"/>
      <c r="B1056" s="4" t="n"/>
      <c r="C1056" s="9">
        <f>IF($B1056="","",IFERROR(INDEX('الباقات'!$B$3:$B$302,MATCH($B1056,'الباقات'!$A$3:$A$302,0)),""))</f>
        <v/>
      </c>
      <c r="D1056" s="9">
        <f>IF($B1056="","",IFERROR(INDEX('الباقات'!$D$3:$D$302,MATCH($B1056,'الباقات'!$A$3:$A$302,0)),""))</f>
        <v/>
      </c>
      <c r="E1056" s="4" t="n"/>
      <c r="F1056" s="14">
        <f>IF($B1056="","",COUNTIFS($B$3:$B1056,$B1056))</f>
        <v/>
      </c>
    </row>
    <row r="1057">
      <c r="A1057" s="5" t="n"/>
      <c r="B1057" s="4" t="n"/>
      <c r="C1057" s="9">
        <f>IF($B1057="","",IFERROR(INDEX('الباقات'!$B$3:$B$302,MATCH($B1057,'الباقات'!$A$3:$A$302,0)),""))</f>
        <v/>
      </c>
      <c r="D1057" s="9">
        <f>IF($B1057="","",IFERROR(INDEX('الباقات'!$D$3:$D$302,MATCH($B1057,'الباقات'!$A$3:$A$302,0)),""))</f>
        <v/>
      </c>
      <c r="E1057" s="4" t="n"/>
      <c r="F1057" s="14">
        <f>IF($B1057="","",COUNTIFS($B$3:$B1057,$B1057))</f>
        <v/>
      </c>
    </row>
    <row r="1058">
      <c r="A1058" s="5" t="n"/>
      <c r="B1058" s="4" t="n"/>
      <c r="C1058" s="9">
        <f>IF($B1058="","",IFERROR(INDEX('الباقات'!$B$3:$B$302,MATCH($B1058,'الباقات'!$A$3:$A$302,0)),""))</f>
        <v/>
      </c>
      <c r="D1058" s="9">
        <f>IF($B1058="","",IFERROR(INDEX('الباقات'!$D$3:$D$302,MATCH($B1058,'الباقات'!$A$3:$A$302,0)),""))</f>
        <v/>
      </c>
      <c r="E1058" s="4" t="n"/>
      <c r="F1058" s="14">
        <f>IF($B1058="","",COUNTIFS($B$3:$B1058,$B1058))</f>
        <v/>
      </c>
    </row>
    <row r="1059">
      <c r="A1059" s="5" t="n"/>
      <c r="B1059" s="4" t="n"/>
      <c r="C1059" s="9">
        <f>IF($B1059="","",IFERROR(INDEX('الباقات'!$B$3:$B$302,MATCH($B1059,'الباقات'!$A$3:$A$302,0)),""))</f>
        <v/>
      </c>
      <c r="D1059" s="9">
        <f>IF($B1059="","",IFERROR(INDEX('الباقات'!$D$3:$D$302,MATCH($B1059,'الباقات'!$A$3:$A$302,0)),""))</f>
        <v/>
      </c>
      <c r="E1059" s="4" t="n"/>
      <c r="F1059" s="14">
        <f>IF($B1059="","",COUNTIFS($B$3:$B1059,$B1059))</f>
        <v/>
      </c>
    </row>
    <row r="1060">
      <c r="A1060" s="5" t="n"/>
      <c r="B1060" s="4" t="n"/>
      <c r="C1060" s="9">
        <f>IF($B1060="","",IFERROR(INDEX('الباقات'!$B$3:$B$302,MATCH($B1060,'الباقات'!$A$3:$A$302,0)),""))</f>
        <v/>
      </c>
      <c r="D1060" s="9">
        <f>IF($B1060="","",IFERROR(INDEX('الباقات'!$D$3:$D$302,MATCH($B1060,'الباقات'!$A$3:$A$302,0)),""))</f>
        <v/>
      </c>
      <c r="E1060" s="4" t="n"/>
      <c r="F1060" s="14">
        <f>IF($B1060="","",COUNTIFS($B$3:$B1060,$B1060))</f>
        <v/>
      </c>
    </row>
    <row r="1061">
      <c r="A1061" s="5" t="n"/>
      <c r="B1061" s="4" t="n"/>
      <c r="C1061" s="9">
        <f>IF($B1061="","",IFERROR(INDEX('الباقات'!$B$3:$B$302,MATCH($B1061,'الباقات'!$A$3:$A$302,0)),""))</f>
        <v/>
      </c>
      <c r="D1061" s="9">
        <f>IF($B1061="","",IFERROR(INDEX('الباقات'!$D$3:$D$302,MATCH($B1061,'الباقات'!$A$3:$A$302,0)),""))</f>
        <v/>
      </c>
      <c r="E1061" s="4" t="n"/>
      <c r="F1061" s="14">
        <f>IF($B1061="","",COUNTIFS($B$3:$B1061,$B1061))</f>
        <v/>
      </c>
    </row>
    <row r="1062">
      <c r="A1062" s="5" t="n"/>
      <c r="B1062" s="4" t="n"/>
      <c r="C1062" s="9">
        <f>IF($B1062="","",IFERROR(INDEX('الباقات'!$B$3:$B$302,MATCH($B1062,'الباقات'!$A$3:$A$302,0)),""))</f>
        <v/>
      </c>
      <c r="D1062" s="9">
        <f>IF($B1062="","",IFERROR(INDEX('الباقات'!$D$3:$D$302,MATCH($B1062,'الباقات'!$A$3:$A$302,0)),""))</f>
        <v/>
      </c>
      <c r="E1062" s="4" t="n"/>
      <c r="F1062" s="14">
        <f>IF($B1062="","",COUNTIFS($B$3:$B1062,$B1062))</f>
        <v/>
      </c>
    </row>
    <row r="1063">
      <c r="A1063" s="5" t="n"/>
      <c r="B1063" s="4" t="n"/>
      <c r="C1063" s="9">
        <f>IF($B1063="","",IFERROR(INDEX('الباقات'!$B$3:$B$302,MATCH($B1063,'الباقات'!$A$3:$A$302,0)),""))</f>
        <v/>
      </c>
      <c r="D1063" s="9">
        <f>IF($B1063="","",IFERROR(INDEX('الباقات'!$D$3:$D$302,MATCH($B1063,'الباقات'!$A$3:$A$302,0)),""))</f>
        <v/>
      </c>
      <c r="E1063" s="4" t="n"/>
      <c r="F1063" s="14">
        <f>IF($B1063="","",COUNTIFS($B$3:$B1063,$B1063))</f>
        <v/>
      </c>
    </row>
    <row r="1064">
      <c r="A1064" s="5" t="n"/>
      <c r="B1064" s="4" t="n"/>
      <c r="C1064" s="9">
        <f>IF($B1064="","",IFERROR(INDEX('الباقات'!$B$3:$B$302,MATCH($B1064,'الباقات'!$A$3:$A$302,0)),""))</f>
        <v/>
      </c>
      <c r="D1064" s="9">
        <f>IF($B1064="","",IFERROR(INDEX('الباقات'!$D$3:$D$302,MATCH($B1064,'الباقات'!$A$3:$A$302,0)),""))</f>
        <v/>
      </c>
      <c r="E1064" s="4" t="n"/>
      <c r="F1064" s="14">
        <f>IF($B1064="","",COUNTIFS($B$3:$B1064,$B1064))</f>
        <v/>
      </c>
    </row>
    <row r="1065">
      <c r="A1065" s="5" t="n"/>
      <c r="B1065" s="4" t="n"/>
      <c r="C1065" s="9">
        <f>IF($B1065="","",IFERROR(INDEX('الباقات'!$B$3:$B$302,MATCH($B1065,'الباقات'!$A$3:$A$302,0)),""))</f>
        <v/>
      </c>
      <c r="D1065" s="9">
        <f>IF($B1065="","",IFERROR(INDEX('الباقات'!$D$3:$D$302,MATCH($B1065,'الباقات'!$A$3:$A$302,0)),""))</f>
        <v/>
      </c>
      <c r="E1065" s="4" t="n"/>
      <c r="F1065" s="14">
        <f>IF($B1065="","",COUNTIFS($B$3:$B1065,$B1065))</f>
        <v/>
      </c>
    </row>
    <row r="1066">
      <c r="A1066" s="5" t="n"/>
      <c r="B1066" s="4" t="n"/>
      <c r="C1066" s="9">
        <f>IF($B1066="","",IFERROR(INDEX('الباقات'!$B$3:$B$302,MATCH($B1066,'الباقات'!$A$3:$A$302,0)),""))</f>
        <v/>
      </c>
      <c r="D1066" s="9">
        <f>IF($B1066="","",IFERROR(INDEX('الباقات'!$D$3:$D$302,MATCH($B1066,'الباقات'!$A$3:$A$302,0)),""))</f>
        <v/>
      </c>
      <c r="E1066" s="4" t="n"/>
      <c r="F1066" s="14">
        <f>IF($B1066="","",COUNTIFS($B$3:$B1066,$B1066))</f>
        <v/>
      </c>
    </row>
    <row r="1067">
      <c r="A1067" s="5" t="n"/>
      <c r="B1067" s="4" t="n"/>
      <c r="C1067" s="9">
        <f>IF($B1067="","",IFERROR(INDEX('الباقات'!$B$3:$B$302,MATCH($B1067,'الباقات'!$A$3:$A$302,0)),""))</f>
        <v/>
      </c>
      <c r="D1067" s="9">
        <f>IF($B1067="","",IFERROR(INDEX('الباقات'!$D$3:$D$302,MATCH($B1067,'الباقات'!$A$3:$A$302,0)),""))</f>
        <v/>
      </c>
      <c r="E1067" s="4" t="n"/>
      <c r="F1067" s="14">
        <f>IF($B1067="","",COUNTIFS($B$3:$B1067,$B1067))</f>
        <v/>
      </c>
    </row>
    <row r="1068">
      <c r="A1068" s="5" t="n"/>
      <c r="B1068" s="4" t="n"/>
      <c r="C1068" s="9">
        <f>IF($B1068="","",IFERROR(INDEX('الباقات'!$B$3:$B$302,MATCH($B1068,'الباقات'!$A$3:$A$302,0)),""))</f>
        <v/>
      </c>
      <c r="D1068" s="9">
        <f>IF($B1068="","",IFERROR(INDEX('الباقات'!$D$3:$D$302,MATCH($B1068,'الباقات'!$A$3:$A$302,0)),""))</f>
        <v/>
      </c>
      <c r="E1068" s="4" t="n"/>
      <c r="F1068" s="14">
        <f>IF($B1068="","",COUNTIFS($B$3:$B1068,$B1068))</f>
        <v/>
      </c>
    </row>
    <row r="1069">
      <c r="A1069" s="5" t="n"/>
      <c r="B1069" s="4" t="n"/>
      <c r="C1069" s="9">
        <f>IF($B1069="","",IFERROR(INDEX('الباقات'!$B$3:$B$302,MATCH($B1069,'الباقات'!$A$3:$A$302,0)),""))</f>
        <v/>
      </c>
      <c r="D1069" s="9">
        <f>IF($B1069="","",IFERROR(INDEX('الباقات'!$D$3:$D$302,MATCH($B1069,'الباقات'!$A$3:$A$302,0)),""))</f>
        <v/>
      </c>
      <c r="E1069" s="4" t="n"/>
      <c r="F1069" s="14">
        <f>IF($B1069="","",COUNTIFS($B$3:$B1069,$B1069))</f>
        <v/>
      </c>
    </row>
    <row r="1070">
      <c r="A1070" s="5" t="n"/>
      <c r="B1070" s="4" t="n"/>
      <c r="C1070" s="9">
        <f>IF($B1070="","",IFERROR(INDEX('الباقات'!$B$3:$B$302,MATCH($B1070,'الباقات'!$A$3:$A$302,0)),""))</f>
        <v/>
      </c>
      <c r="D1070" s="9">
        <f>IF($B1070="","",IFERROR(INDEX('الباقات'!$D$3:$D$302,MATCH($B1070,'الباقات'!$A$3:$A$302,0)),""))</f>
        <v/>
      </c>
      <c r="E1070" s="4" t="n"/>
      <c r="F1070" s="14">
        <f>IF($B1070="","",COUNTIFS($B$3:$B1070,$B1070))</f>
        <v/>
      </c>
    </row>
    <row r="1071">
      <c r="A1071" s="5" t="n"/>
      <c r="B1071" s="4" t="n"/>
      <c r="C1071" s="9">
        <f>IF($B1071="","",IFERROR(INDEX('الباقات'!$B$3:$B$302,MATCH($B1071,'الباقات'!$A$3:$A$302,0)),""))</f>
        <v/>
      </c>
      <c r="D1071" s="9">
        <f>IF($B1071="","",IFERROR(INDEX('الباقات'!$D$3:$D$302,MATCH($B1071,'الباقات'!$A$3:$A$302,0)),""))</f>
        <v/>
      </c>
      <c r="E1071" s="4" t="n"/>
      <c r="F1071" s="14">
        <f>IF($B1071="","",COUNTIFS($B$3:$B1071,$B1071))</f>
        <v/>
      </c>
    </row>
    <row r="1072">
      <c r="A1072" s="5" t="n"/>
      <c r="B1072" s="4" t="n"/>
      <c r="C1072" s="9">
        <f>IF($B1072="","",IFERROR(INDEX('الباقات'!$B$3:$B$302,MATCH($B1072,'الباقات'!$A$3:$A$302,0)),""))</f>
        <v/>
      </c>
      <c r="D1072" s="9">
        <f>IF($B1072="","",IFERROR(INDEX('الباقات'!$D$3:$D$302,MATCH($B1072,'الباقات'!$A$3:$A$302,0)),""))</f>
        <v/>
      </c>
      <c r="E1072" s="4" t="n"/>
      <c r="F1072" s="14">
        <f>IF($B1072="","",COUNTIFS($B$3:$B1072,$B1072))</f>
        <v/>
      </c>
    </row>
    <row r="1073">
      <c r="A1073" s="5" t="n"/>
      <c r="B1073" s="4" t="n"/>
      <c r="C1073" s="9">
        <f>IF($B1073="","",IFERROR(INDEX('الباقات'!$B$3:$B$302,MATCH($B1073,'الباقات'!$A$3:$A$302,0)),""))</f>
        <v/>
      </c>
      <c r="D1073" s="9">
        <f>IF($B1073="","",IFERROR(INDEX('الباقات'!$D$3:$D$302,MATCH($B1073,'الباقات'!$A$3:$A$302,0)),""))</f>
        <v/>
      </c>
      <c r="E1073" s="4" t="n"/>
      <c r="F1073" s="14">
        <f>IF($B1073="","",COUNTIFS($B$3:$B1073,$B1073))</f>
        <v/>
      </c>
    </row>
    <row r="1074">
      <c r="A1074" s="5" t="n"/>
      <c r="B1074" s="4" t="n"/>
      <c r="C1074" s="9">
        <f>IF($B1074="","",IFERROR(INDEX('الباقات'!$B$3:$B$302,MATCH($B1074,'الباقات'!$A$3:$A$302,0)),""))</f>
        <v/>
      </c>
      <c r="D1074" s="9">
        <f>IF($B1074="","",IFERROR(INDEX('الباقات'!$D$3:$D$302,MATCH($B1074,'الباقات'!$A$3:$A$302,0)),""))</f>
        <v/>
      </c>
      <c r="E1074" s="4" t="n"/>
      <c r="F1074" s="14">
        <f>IF($B1074="","",COUNTIFS($B$3:$B1074,$B1074))</f>
        <v/>
      </c>
    </row>
    <row r="1075">
      <c r="A1075" s="5" t="n"/>
      <c r="B1075" s="4" t="n"/>
      <c r="C1075" s="9">
        <f>IF($B1075="","",IFERROR(INDEX('الباقات'!$B$3:$B$302,MATCH($B1075,'الباقات'!$A$3:$A$302,0)),""))</f>
        <v/>
      </c>
      <c r="D1075" s="9">
        <f>IF($B1075="","",IFERROR(INDEX('الباقات'!$D$3:$D$302,MATCH($B1075,'الباقات'!$A$3:$A$302,0)),""))</f>
        <v/>
      </c>
      <c r="E1075" s="4" t="n"/>
      <c r="F1075" s="14">
        <f>IF($B1075="","",COUNTIFS($B$3:$B1075,$B1075))</f>
        <v/>
      </c>
    </row>
    <row r="1076">
      <c r="A1076" s="5" t="n"/>
      <c r="B1076" s="4" t="n"/>
      <c r="C1076" s="9">
        <f>IF($B1076="","",IFERROR(INDEX('الباقات'!$B$3:$B$302,MATCH($B1076,'الباقات'!$A$3:$A$302,0)),""))</f>
        <v/>
      </c>
      <c r="D1076" s="9">
        <f>IF($B1076="","",IFERROR(INDEX('الباقات'!$D$3:$D$302,MATCH($B1076,'الباقات'!$A$3:$A$302,0)),""))</f>
        <v/>
      </c>
      <c r="E1076" s="4" t="n"/>
      <c r="F1076" s="14">
        <f>IF($B1076="","",COUNTIFS($B$3:$B1076,$B1076))</f>
        <v/>
      </c>
    </row>
    <row r="1077">
      <c r="A1077" s="5" t="n"/>
      <c r="B1077" s="4" t="n"/>
      <c r="C1077" s="9">
        <f>IF($B1077="","",IFERROR(INDEX('الباقات'!$B$3:$B$302,MATCH($B1077,'الباقات'!$A$3:$A$302,0)),""))</f>
        <v/>
      </c>
      <c r="D1077" s="9">
        <f>IF($B1077="","",IFERROR(INDEX('الباقات'!$D$3:$D$302,MATCH($B1077,'الباقات'!$A$3:$A$302,0)),""))</f>
        <v/>
      </c>
      <c r="E1077" s="4" t="n"/>
      <c r="F1077" s="14">
        <f>IF($B1077="","",COUNTIFS($B$3:$B1077,$B1077))</f>
        <v/>
      </c>
    </row>
    <row r="1078">
      <c r="A1078" s="5" t="n"/>
      <c r="B1078" s="4" t="n"/>
      <c r="C1078" s="9">
        <f>IF($B1078="","",IFERROR(INDEX('الباقات'!$B$3:$B$302,MATCH($B1078,'الباقات'!$A$3:$A$302,0)),""))</f>
        <v/>
      </c>
      <c r="D1078" s="9">
        <f>IF($B1078="","",IFERROR(INDEX('الباقات'!$D$3:$D$302,MATCH($B1078,'الباقات'!$A$3:$A$302,0)),""))</f>
        <v/>
      </c>
      <c r="E1078" s="4" t="n"/>
      <c r="F1078" s="14">
        <f>IF($B1078="","",COUNTIFS($B$3:$B1078,$B1078))</f>
        <v/>
      </c>
    </row>
    <row r="1079">
      <c r="A1079" s="5" t="n"/>
      <c r="B1079" s="4" t="n"/>
      <c r="C1079" s="9">
        <f>IF($B1079="","",IFERROR(INDEX('الباقات'!$B$3:$B$302,MATCH($B1079,'الباقات'!$A$3:$A$302,0)),""))</f>
        <v/>
      </c>
      <c r="D1079" s="9">
        <f>IF($B1079="","",IFERROR(INDEX('الباقات'!$D$3:$D$302,MATCH($B1079,'الباقات'!$A$3:$A$302,0)),""))</f>
        <v/>
      </c>
      <c r="E1079" s="4" t="n"/>
      <c r="F1079" s="14">
        <f>IF($B1079="","",COUNTIFS($B$3:$B1079,$B1079))</f>
        <v/>
      </c>
    </row>
    <row r="1080">
      <c r="A1080" s="5" t="n"/>
      <c r="B1080" s="4" t="n"/>
      <c r="C1080" s="9">
        <f>IF($B1080="","",IFERROR(INDEX('الباقات'!$B$3:$B$302,MATCH($B1080,'الباقات'!$A$3:$A$302,0)),""))</f>
        <v/>
      </c>
      <c r="D1080" s="9">
        <f>IF($B1080="","",IFERROR(INDEX('الباقات'!$D$3:$D$302,MATCH($B1080,'الباقات'!$A$3:$A$302,0)),""))</f>
        <v/>
      </c>
      <c r="E1080" s="4" t="n"/>
      <c r="F1080" s="14">
        <f>IF($B1080="","",COUNTIFS($B$3:$B1080,$B1080))</f>
        <v/>
      </c>
    </row>
    <row r="1081">
      <c r="A1081" s="5" t="n"/>
      <c r="B1081" s="4" t="n"/>
      <c r="C1081" s="9">
        <f>IF($B1081="","",IFERROR(INDEX('الباقات'!$B$3:$B$302,MATCH($B1081,'الباقات'!$A$3:$A$302,0)),""))</f>
        <v/>
      </c>
      <c r="D1081" s="9">
        <f>IF($B1081="","",IFERROR(INDEX('الباقات'!$D$3:$D$302,MATCH($B1081,'الباقات'!$A$3:$A$302,0)),""))</f>
        <v/>
      </c>
      <c r="E1081" s="4" t="n"/>
      <c r="F1081" s="14">
        <f>IF($B1081="","",COUNTIFS($B$3:$B1081,$B1081))</f>
        <v/>
      </c>
    </row>
    <row r="1082">
      <c r="A1082" s="5" t="n"/>
      <c r="B1082" s="4" t="n"/>
      <c r="C1082" s="9">
        <f>IF($B1082="","",IFERROR(INDEX('الباقات'!$B$3:$B$302,MATCH($B1082,'الباقات'!$A$3:$A$302,0)),""))</f>
        <v/>
      </c>
      <c r="D1082" s="9">
        <f>IF($B1082="","",IFERROR(INDEX('الباقات'!$D$3:$D$302,MATCH($B1082,'الباقات'!$A$3:$A$302,0)),""))</f>
        <v/>
      </c>
      <c r="E1082" s="4" t="n"/>
      <c r="F1082" s="14">
        <f>IF($B1082="","",COUNTIFS($B$3:$B1082,$B1082))</f>
        <v/>
      </c>
    </row>
    <row r="1083">
      <c r="A1083" s="5" t="n"/>
      <c r="B1083" s="4" t="n"/>
      <c r="C1083" s="9">
        <f>IF($B1083="","",IFERROR(INDEX('الباقات'!$B$3:$B$302,MATCH($B1083,'الباقات'!$A$3:$A$302,0)),""))</f>
        <v/>
      </c>
      <c r="D1083" s="9">
        <f>IF($B1083="","",IFERROR(INDEX('الباقات'!$D$3:$D$302,MATCH($B1083,'الباقات'!$A$3:$A$302,0)),""))</f>
        <v/>
      </c>
      <c r="E1083" s="4" t="n"/>
      <c r="F1083" s="14">
        <f>IF($B1083="","",COUNTIFS($B$3:$B1083,$B1083))</f>
        <v/>
      </c>
    </row>
    <row r="1084">
      <c r="A1084" s="5" t="n"/>
      <c r="B1084" s="4" t="n"/>
      <c r="C1084" s="9">
        <f>IF($B1084="","",IFERROR(INDEX('الباقات'!$B$3:$B$302,MATCH($B1084,'الباقات'!$A$3:$A$302,0)),""))</f>
        <v/>
      </c>
      <c r="D1084" s="9">
        <f>IF($B1084="","",IFERROR(INDEX('الباقات'!$D$3:$D$302,MATCH($B1084,'الباقات'!$A$3:$A$302,0)),""))</f>
        <v/>
      </c>
      <c r="E1084" s="4" t="n"/>
      <c r="F1084" s="14">
        <f>IF($B1084="","",COUNTIFS($B$3:$B1084,$B1084))</f>
        <v/>
      </c>
    </row>
    <row r="1085">
      <c r="A1085" s="5" t="n"/>
      <c r="B1085" s="4" t="n"/>
      <c r="C1085" s="9">
        <f>IF($B1085="","",IFERROR(INDEX('الباقات'!$B$3:$B$302,MATCH($B1085,'الباقات'!$A$3:$A$302,0)),""))</f>
        <v/>
      </c>
      <c r="D1085" s="9">
        <f>IF($B1085="","",IFERROR(INDEX('الباقات'!$D$3:$D$302,MATCH($B1085,'الباقات'!$A$3:$A$302,0)),""))</f>
        <v/>
      </c>
      <c r="E1085" s="4" t="n"/>
      <c r="F1085" s="14">
        <f>IF($B1085="","",COUNTIFS($B$3:$B1085,$B1085))</f>
        <v/>
      </c>
    </row>
    <row r="1086">
      <c r="A1086" s="5" t="n"/>
      <c r="B1086" s="4" t="n"/>
      <c r="C1086" s="9">
        <f>IF($B1086="","",IFERROR(INDEX('الباقات'!$B$3:$B$302,MATCH($B1086,'الباقات'!$A$3:$A$302,0)),""))</f>
        <v/>
      </c>
      <c r="D1086" s="9">
        <f>IF($B1086="","",IFERROR(INDEX('الباقات'!$D$3:$D$302,MATCH($B1086,'الباقات'!$A$3:$A$302,0)),""))</f>
        <v/>
      </c>
      <c r="E1086" s="4" t="n"/>
      <c r="F1086" s="14">
        <f>IF($B1086="","",COUNTIFS($B$3:$B1086,$B1086))</f>
        <v/>
      </c>
    </row>
    <row r="1087">
      <c r="A1087" s="5" t="n"/>
      <c r="B1087" s="4" t="n"/>
      <c r="C1087" s="9">
        <f>IF($B1087="","",IFERROR(INDEX('الباقات'!$B$3:$B$302,MATCH($B1087,'الباقات'!$A$3:$A$302,0)),""))</f>
        <v/>
      </c>
      <c r="D1087" s="9">
        <f>IF($B1087="","",IFERROR(INDEX('الباقات'!$D$3:$D$302,MATCH($B1087,'الباقات'!$A$3:$A$302,0)),""))</f>
        <v/>
      </c>
      <c r="E1087" s="4" t="n"/>
      <c r="F1087" s="14">
        <f>IF($B1087="","",COUNTIFS($B$3:$B1087,$B1087))</f>
        <v/>
      </c>
    </row>
    <row r="1088">
      <c r="A1088" s="5" t="n"/>
      <c r="B1088" s="4" t="n"/>
      <c r="C1088" s="9">
        <f>IF($B1088="","",IFERROR(INDEX('الباقات'!$B$3:$B$302,MATCH($B1088,'الباقات'!$A$3:$A$302,0)),""))</f>
        <v/>
      </c>
      <c r="D1088" s="9">
        <f>IF($B1088="","",IFERROR(INDEX('الباقات'!$D$3:$D$302,MATCH($B1088,'الباقات'!$A$3:$A$302,0)),""))</f>
        <v/>
      </c>
      <c r="E1088" s="4" t="n"/>
      <c r="F1088" s="14">
        <f>IF($B1088="","",COUNTIFS($B$3:$B1088,$B1088))</f>
        <v/>
      </c>
    </row>
    <row r="1089">
      <c r="A1089" s="5" t="n"/>
      <c r="B1089" s="4" t="n"/>
      <c r="C1089" s="9">
        <f>IF($B1089="","",IFERROR(INDEX('الباقات'!$B$3:$B$302,MATCH($B1089,'الباقات'!$A$3:$A$302,0)),""))</f>
        <v/>
      </c>
      <c r="D1089" s="9">
        <f>IF($B1089="","",IFERROR(INDEX('الباقات'!$D$3:$D$302,MATCH($B1089,'الباقات'!$A$3:$A$302,0)),""))</f>
        <v/>
      </c>
      <c r="E1089" s="4" t="n"/>
      <c r="F1089" s="14">
        <f>IF($B1089="","",COUNTIFS($B$3:$B1089,$B1089))</f>
        <v/>
      </c>
    </row>
    <row r="1090">
      <c r="A1090" s="5" t="n"/>
      <c r="B1090" s="4" t="n"/>
      <c r="C1090" s="9">
        <f>IF($B1090="","",IFERROR(INDEX('الباقات'!$B$3:$B$302,MATCH($B1090,'الباقات'!$A$3:$A$302,0)),""))</f>
        <v/>
      </c>
      <c r="D1090" s="9">
        <f>IF($B1090="","",IFERROR(INDEX('الباقات'!$D$3:$D$302,MATCH($B1090,'الباقات'!$A$3:$A$302,0)),""))</f>
        <v/>
      </c>
      <c r="E1090" s="4" t="n"/>
      <c r="F1090" s="14">
        <f>IF($B1090="","",COUNTIFS($B$3:$B1090,$B1090))</f>
        <v/>
      </c>
    </row>
    <row r="1091">
      <c r="A1091" s="5" t="n"/>
      <c r="B1091" s="4" t="n"/>
      <c r="C1091" s="9">
        <f>IF($B1091="","",IFERROR(INDEX('الباقات'!$B$3:$B$302,MATCH($B1091,'الباقات'!$A$3:$A$302,0)),""))</f>
        <v/>
      </c>
      <c r="D1091" s="9">
        <f>IF($B1091="","",IFERROR(INDEX('الباقات'!$D$3:$D$302,MATCH($B1091,'الباقات'!$A$3:$A$302,0)),""))</f>
        <v/>
      </c>
      <c r="E1091" s="4" t="n"/>
      <c r="F1091" s="14">
        <f>IF($B1091="","",COUNTIFS($B$3:$B1091,$B1091))</f>
        <v/>
      </c>
    </row>
    <row r="1092">
      <c r="A1092" s="5" t="n"/>
      <c r="B1092" s="4" t="n"/>
      <c r="C1092" s="9">
        <f>IF($B1092="","",IFERROR(INDEX('الباقات'!$B$3:$B$302,MATCH($B1092,'الباقات'!$A$3:$A$302,0)),""))</f>
        <v/>
      </c>
      <c r="D1092" s="9">
        <f>IF($B1092="","",IFERROR(INDEX('الباقات'!$D$3:$D$302,MATCH($B1092,'الباقات'!$A$3:$A$302,0)),""))</f>
        <v/>
      </c>
      <c r="E1092" s="4" t="n"/>
      <c r="F1092" s="14">
        <f>IF($B1092="","",COUNTIFS($B$3:$B1092,$B1092))</f>
        <v/>
      </c>
    </row>
    <row r="1093">
      <c r="A1093" s="5" t="n"/>
      <c r="B1093" s="4" t="n"/>
      <c r="C1093" s="9">
        <f>IF($B1093="","",IFERROR(INDEX('الباقات'!$B$3:$B$302,MATCH($B1093,'الباقات'!$A$3:$A$302,0)),""))</f>
        <v/>
      </c>
      <c r="D1093" s="9">
        <f>IF($B1093="","",IFERROR(INDEX('الباقات'!$D$3:$D$302,MATCH($B1093,'الباقات'!$A$3:$A$302,0)),""))</f>
        <v/>
      </c>
      <c r="E1093" s="4" t="n"/>
      <c r="F1093" s="14">
        <f>IF($B1093="","",COUNTIFS($B$3:$B1093,$B1093))</f>
        <v/>
      </c>
    </row>
    <row r="1094">
      <c r="A1094" s="5" t="n"/>
      <c r="B1094" s="4" t="n"/>
      <c r="C1094" s="9">
        <f>IF($B1094="","",IFERROR(INDEX('الباقات'!$B$3:$B$302,MATCH($B1094,'الباقات'!$A$3:$A$302,0)),""))</f>
        <v/>
      </c>
      <c r="D1094" s="9">
        <f>IF($B1094="","",IFERROR(INDEX('الباقات'!$D$3:$D$302,MATCH($B1094,'الباقات'!$A$3:$A$302,0)),""))</f>
        <v/>
      </c>
      <c r="E1094" s="4" t="n"/>
      <c r="F1094" s="14">
        <f>IF($B1094="","",COUNTIFS($B$3:$B1094,$B1094))</f>
        <v/>
      </c>
    </row>
    <row r="1095">
      <c r="A1095" s="5" t="n"/>
      <c r="B1095" s="4" t="n"/>
      <c r="C1095" s="9">
        <f>IF($B1095="","",IFERROR(INDEX('الباقات'!$B$3:$B$302,MATCH($B1095,'الباقات'!$A$3:$A$302,0)),""))</f>
        <v/>
      </c>
      <c r="D1095" s="9">
        <f>IF($B1095="","",IFERROR(INDEX('الباقات'!$D$3:$D$302,MATCH($B1095,'الباقات'!$A$3:$A$302,0)),""))</f>
        <v/>
      </c>
      <c r="E1095" s="4" t="n"/>
      <c r="F1095" s="14">
        <f>IF($B1095="","",COUNTIFS($B$3:$B1095,$B1095))</f>
        <v/>
      </c>
    </row>
    <row r="1096">
      <c r="A1096" s="5" t="n"/>
      <c r="B1096" s="4" t="n"/>
      <c r="C1096" s="9">
        <f>IF($B1096="","",IFERROR(INDEX('الباقات'!$B$3:$B$302,MATCH($B1096,'الباقات'!$A$3:$A$302,0)),""))</f>
        <v/>
      </c>
      <c r="D1096" s="9">
        <f>IF($B1096="","",IFERROR(INDEX('الباقات'!$D$3:$D$302,MATCH($B1096,'الباقات'!$A$3:$A$302,0)),""))</f>
        <v/>
      </c>
      <c r="E1096" s="4" t="n"/>
      <c r="F1096" s="14">
        <f>IF($B1096="","",COUNTIFS($B$3:$B1096,$B1096))</f>
        <v/>
      </c>
    </row>
    <row r="1097">
      <c r="A1097" s="5" t="n"/>
      <c r="B1097" s="4" t="n"/>
      <c r="C1097" s="9">
        <f>IF($B1097="","",IFERROR(INDEX('الباقات'!$B$3:$B$302,MATCH($B1097,'الباقات'!$A$3:$A$302,0)),""))</f>
        <v/>
      </c>
      <c r="D1097" s="9">
        <f>IF($B1097="","",IFERROR(INDEX('الباقات'!$D$3:$D$302,MATCH($B1097,'الباقات'!$A$3:$A$302,0)),""))</f>
        <v/>
      </c>
      <c r="E1097" s="4" t="n"/>
      <c r="F1097" s="14">
        <f>IF($B1097="","",COUNTIFS($B$3:$B1097,$B1097))</f>
        <v/>
      </c>
    </row>
    <row r="1098">
      <c r="A1098" s="5" t="n"/>
      <c r="B1098" s="4" t="n"/>
      <c r="C1098" s="9">
        <f>IF($B1098="","",IFERROR(INDEX('الباقات'!$B$3:$B$302,MATCH($B1098,'الباقات'!$A$3:$A$302,0)),""))</f>
        <v/>
      </c>
      <c r="D1098" s="9">
        <f>IF($B1098="","",IFERROR(INDEX('الباقات'!$D$3:$D$302,MATCH($B1098,'الباقات'!$A$3:$A$302,0)),""))</f>
        <v/>
      </c>
      <c r="E1098" s="4" t="n"/>
      <c r="F1098" s="14">
        <f>IF($B1098="","",COUNTIFS($B$3:$B1098,$B1098))</f>
        <v/>
      </c>
    </row>
    <row r="1099">
      <c r="A1099" s="5" t="n"/>
      <c r="B1099" s="4" t="n"/>
      <c r="C1099" s="9">
        <f>IF($B1099="","",IFERROR(INDEX('الباقات'!$B$3:$B$302,MATCH($B1099,'الباقات'!$A$3:$A$302,0)),""))</f>
        <v/>
      </c>
      <c r="D1099" s="9">
        <f>IF($B1099="","",IFERROR(INDEX('الباقات'!$D$3:$D$302,MATCH($B1099,'الباقات'!$A$3:$A$302,0)),""))</f>
        <v/>
      </c>
      <c r="E1099" s="4" t="n"/>
      <c r="F1099" s="14">
        <f>IF($B1099="","",COUNTIFS($B$3:$B1099,$B1099))</f>
        <v/>
      </c>
    </row>
    <row r="1100">
      <c r="A1100" s="5" t="n"/>
      <c r="B1100" s="4" t="n"/>
      <c r="C1100" s="9">
        <f>IF($B1100="","",IFERROR(INDEX('الباقات'!$B$3:$B$302,MATCH($B1100,'الباقات'!$A$3:$A$302,0)),""))</f>
        <v/>
      </c>
      <c r="D1100" s="9">
        <f>IF($B1100="","",IFERROR(INDEX('الباقات'!$D$3:$D$302,MATCH($B1100,'الباقات'!$A$3:$A$302,0)),""))</f>
        <v/>
      </c>
      <c r="E1100" s="4" t="n"/>
      <c r="F1100" s="14">
        <f>IF($B1100="","",COUNTIFS($B$3:$B1100,$B1100))</f>
        <v/>
      </c>
    </row>
    <row r="1101">
      <c r="A1101" s="5" t="n"/>
      <c r="B1101" s="4" t="n"/>
      <c r="C1101" s="9">
        <f>IF($B1101="","",IFERROR(INDEX('الباقات'!$B$3:$B$302,MATCH($B1101,'الباقات'!$A$3:$A$302,0)),""))</f>
        <v/>
      </c>
      <c r="D1101" s="9">
        <f>IF($B1101="","",IFERROR(INDEX('الباقات'!$D$3:$D$302,MATCH($B1101,'الباقات'!$A$3:$A$302,0)),""))</f>
        <v/>
      </c>
      <c r="E1101" s="4" t="n"/>
      <c r="F1101" s="14">
        <f>IF($B1101="","",COUNTIFS($B$3:$B1101,$B1101))</f>
        <v/>
      </c>
    </row>
    <row r="1102">
      <c r="A1102" s="5" t="n"/>
      <c r="B1102" s="4" t="n"/>
      <c r="C1102" s="9">
        <f>IF($B1102="","",IFERROR(INDEX('الباقات'!$B$3:$B$302,MATCH($B1102,'الباقات'!$A$3:$A$302,0)),""))</f>
        <v/>
      </c>
      <c r="D1102" s="9">
        <f>IF($B1102="","",IFERROR(INDEX('الباقات'!$D$3:$D$302,MATCH($B1102,'الباقات'!$A$3:$A$302,0)),""))</f>
        <v/>
      </c>
      <c r="E1102" s="4" t="n"/>
      <c r="F1102" s="14">
        <f>IF($B1102="","",COUNTIFS($B$3:$B1102,$B1102))</f>
        <v/>
      </c>
    </row>
    <row r="1103">
      <c r="A1103" s="5" t="n"/>
      <c r="B1103" s="4" t="n"/>
      <c r="C1103" s="9">
        <f>IF($B1103="","",IFERROR(INDEX('الباقات'!$B$3:$B$302,MATCH($B1103,'الباقات'!$A$3:$A$302,0)),""))</f>
        <v/>
      </c>
      <c r="D1103" s="9">
        <f>IF($B1103="","",IFERROR(INDEX('الباقات'!$D$3:$D$302,MATCH($B1103,'الباقات'!$A$3:$A$302,0)),""))</f>
        <v/>
      </c>
      <c r="E1103" s="4" t="n"/>
      <c r="F1103" s="14">
        <f>IF($B1103="","",COUNTIFS($B$3:$B1103,$B1103))</f>
        <v/>
      </c>
    </row>
    <row r="1104">
      <c r="A1104" s="5" t="n"/>
      <c r="B1104" s="4" t="n"/>
      <c r="C1104" s="9">
        <f>IF($B1104="","",IFERROR(INDEX('الباقات'!$B$3:$B$302,MATCH($B1104,'الباقات'!$A$3:$A$302,0)),""))</f>
        <v/>
      </c>
      <c r="D1104" s="9">
        <f>IF($B1104="","",IFERROR(INDEX('الباقات'!$D$3:$D$302,MATCH($B1104,'الباقات'!$A$3:$A$302,0)),""))</f>
        <v/>
      </c>
      <c r="E1104" s="4" t="n"/>
      <c r="F1104" s="14">
        <f>IF($B1104="","",COUNTIFS($B$3:$B1104,$B1104))</f>
        <v/>
      </c>
    </row>
    <row r="1105">
      <c r="A1105" s="5" t="n"/>
      <c r="B1105" s="4" t="n"/>
      <c r="C1105" s="9">
        <f>IF($B1105="","",IFERROR(INDEX('الباقات'!$B$3:$B$302,MATCH($B1105,'الباقات'!$A$3:$A$302,0)),""))</f>
        <v/>
      </c>
      <c r="D1105" s="9">
        <f>IF($B1105="","",IFERROR(INDEX('الباقات'!$D$3:$D$302,MATCH($B1105,'الباقات'!$A$3:$A$302,0)),""))</f>
        <v/>
      </c>
      <c r="E1105" s="4" t="n"/>
      <c r="F1105" s="14">
        <f>IF($B1105="","",COUNTIFS($B$3:$B1105,$B1105))</f>
        <v/>
      </c>
    </row>
    <row r="1106">
      <c r="A1106" s="5" t="n"/>
      <c r="B1106" s="4" t="n"/>
      <c r="C1106" s="9">
        <f>IF($B1106="","",IFERROR(INDEX('الباقات'!$B$3:$B$302,MATCH($B1106,'الباقات'!$A$3:$A$302,0)),""))</f>
        <v/>
      </c>
      <c r="D1106" s="9">
        <f>IF($B1106="","",IFERROR(INDEX('الباقات'!$D$3:$D$302,MATCH($B1106,'الباقات'!$A$3:$A$302,0)),""))</f>
        <v/>
      </c>
      <c r="E1106" s="4" t="n"/>
      <c r="F1106" s="14">
        <f>IF($B1106="","",COUNTIFS($B$3:$B1106,$B1106))</f>
        <v/>
      </c>
    </row>
    <row r="1107">
      <c r="A1107" s="5" t="n"/>
      <c r="B1107" s="4" t="n"/>
      <c r="C1107" s="9">
        <f>IF($B1107="","",IFERROR(INDEX('الباقات'!$B$3:$B$302,MATCH($B1107,'الباقات'!$A$3:$A$302,0)),""))</f>
        <v/>
      </c>
      <c r="D1107" s="9">
        <f>IF($B1107="","",IFERROR(INDEX('الباقات'!$D$3:$D$302,MATCH($B1107,'الباقات'!$A$3:$A$302,0)),""))</f>
        <v/>
      </c>
      <c r="E1107" s="4" t="n"/>
      <c r="F1107" s="14">
        <f>IF($B1107="","",COUNTIFS($B$3:$B1107,$B1107))</f>
        <v/>
      </c>
    </row>
    <row r="1108">
      <c r="A1108" s="5" t="n"/>
      <c r="B1108" s="4" t="n"/>
      <c r="C1108" s="9">
        <f>IF($B1108="","",IFERROR(INDEX('الباقات'!$B$3:$B$302,MATCH($B1108,'الباقات'!$A$3:$A$302,0)),""))</f>
        <v/>
      </c>
      <c r="D1108" s="9">
        <f>IF($B1108="","",IFERROR(INDEX('الباقات'!$D$3:$D$302,MATCH($B1108,'الباقات'!$A$3:$A$302,0)),""))</f>
        <v/>
      </c>
      <c r="E1108" s="4" t="n"/>
      <c r="F1108" s="14">
        <f>IF($B1108="","",COUNTIFS($B$3:$B1108,$B1108))</f>
        <v/>
      </c>
    </row>
    <row r="1109">
      <c r="A1109" s="5" t="n"/>
      <c r="B1109" s="4" t="n"/>
      <c r="C1109" s="9">
        <f>IF($B1109="","",IFERROR(INDEX('الباقات'!$B$3:$B$302,MATCH($B1109,'الباقات'!$A$3:$A$302,0)),""))</f>
        <v/>
      </c>
      <c r="D1109" s="9">
        <f>IF($B1109="","",IFERROR(INDEX('الباقات'!$D$3:$D$302,MATCH($B1109,'الباقات'!$A$3:$A$302,0)),""))</f>
        <v/>
      </c>
      <c r="E1109" s="4" t="n"/>
      <c r="F1109" s="14">
        <f>IF($B1109="","",COUNTIFS($B$3:$B1109,$B1109))</f>
        <v/>
      </c>
    </row>
    <row r="1110">
      <c r="A1110" s="5" t="n"/>
      <c r="B1110" s="4" t="n"/>
      <c r="C1110" s="9">
        <f>IF($B1110="","",IFERROR(INDEX('الباقات'!$B$3:$B$302,MATCH($B1110,'الباقات'!$A$3:$A$302,0)),""))</f>
        <v/>
      </c>
      <c r="D1110" s="9">
        <f>IF($B1110="","",IFERROR(INDEX('الباقات'!$D$3:$D$302,MATCH($B1110,'الباقات'!$A$3:$A$302,0)),""))</f>
        <v/>
      </c>
      <c r="E1110" s="4" t="n"/>
      <c r="F1110" s="14">
        <f>IF($B1110="","",COUNTIFS($B$3:$B1110,$B1110))</f>
        <v/>
      </c>
    </row>
    <row r="1111">
      <c r="A1111" s="5" t="n"/>
      <c r="B1111" s="4" t="n"/>
      <c r="C1111" s="9">
        <f>IF($B1111="","",IFERROR(INDEX('الباقات'!$B$3:$B$302,MATCH($B1111,'الباقات'!$A$3:$A$302,0)),""))</f>
        <v/>
      </c>
      <c r="D1111" s="9">
        <f>IF($B1111="","",IFERROR(INDEX('الباقات'!$D$3:$D$302,MATCH($B1111,'الباقات'!$A$3:$A$302,0)),""))</f>
        <v/>
      </c>
      <c r="E1111" s="4" t="n"/>
      <c r="F1111" s="14">
        <f>IF($B1111="","",COUNTIFS($B$3:$B1111,$B1111))</f>
        <v/>
      </c>
    </row>
    <row r="1112">
      <c r="A1112" s="5" t="n"/>
      <c r="B1112" s="4" t="n"/>
      <c r="C1112" s="9">
        <f>IF($B1112="","",IFERROR(INDEX('الباقات'!$B$3:$B$302,MATCH($B1112,'الباقات'!$A$3:$A$302,0)),""))</f>
        <v/>
      </c>
      <c r="D1112" s="9">
        <f>IF($B1112="","",IFERROR(INDEX('الباقات'!$D$3:$D$302,MATCH($B1112,'الباقات'!$A$3:$A$302,0)),""))</f>
        <v/>
      </c>
      <c r="E1112" s="4" t="n"/>
      <c r="F1112" s="14">
        <f>IF($B1112="","",COUNTIFS($B$3:$B1112,$B1112))</f>
        <v/>
      </c>
    </row>
    <row r="1113">
      <c r="A1113" s="5" t="n"/>
      <c r="B1113" s="4" t="n"/>
      <c r="C1113" s="9">
        <f>IF($B1113="","",IFERROR(INDEX('الباقات'!$B$3:$B$302,MATCH($B1113,'الباقات'!$A$3:$A$302,0)),""))</f>
        <v/>
      </c>
      <c r="D1113" s="9">
        <f>IF($B1113="","",IFERROR(INDEX('الباقات'!$D$3:$D$302,MATCH($B1113,'الباقات'!$A$3:$A$302,0)),""))</f>
        <v/>
      </c>
      <c r="E1113" s="4" t="n"/>
      <c r="F1113" s="14">
        <f>IF($B1113="","",COUNTIFS($B$3:$B1113,$B1113))</f>
        <v/>
      </c>
    </row>
    <row r="1114">
      <c r="A1114" s="5" t="n"/>
      <c r="B1114" s="4" t="n"/>
      <c r="C1114" s="9">
        <f>IF($B1114="","",IFERROR(INDEX('الباقات'!$B$3:$B$302,MATCH($B1114,'الباقات'!$A$3:$A$302,0)),""))</f>
        <v/>
      </c>
      <c r="D1114" s="9">
        <f>IF($B1114="","",IFERROR(INDEX('الباقات'!$D$3:$D$302,MATCH($B1114,'الباقات'!$A$3:$A$302,0)),""))</f>
        <v/>
      </c>
      <c r="E1114" s="4" t="n"/>
      <c r="F1114" s="14">
        <f>IF($B1114="","",COUNTIFS($B$3:$B1114,$B1114))</f>
        <v/>
      </c>
    </row>
    <row r="1115">
      <c r="A1115" s="5" t="n"/>
      <c r="B1115" s="4" t="n"/>
      <c r="C1115" s="9">
        <f>IF($B1115="","",IFERROR(INDEX('الباقات'!$B$3:$B$302,MATCH($B1115,'الباقات'!$A$3:$A$302,0)),""))</f>
        <v/>
      </c>
      <c r="D1115" s="9">
        <f>IF($B1115="","",IFERROR(INDEX('الباقات'!$D$3:$D$302,MATCH($B1115,'الباقات'!$A$3:$A$302,0)),""))</f>
        <v/>
      </c>
      <c r="E1115" s="4" t="n"/>
      <c r="F1115" s="14">
        <f>IF($B1115="","",COUNTIFS($B$3:$B1115,$B1115))</f>
        <v/>
      </c>
    </row>
    <row r="1116">
      <c r="A1116" s="5" t="n"/>
      <c r="B1116" s="4" t="n"/>
      <c r="C1116" s="9">
        <f>IF($B1116="","",IFERROR(INDEX('الباقات'!$B$3:$B$302,MATCH($B1116,'الباقات'!$A$3:$A$302,0)),""))</f>
        <v/>
      </c>
      <c r="D1116" s="9">
        <f>IF($B1116="","",IFERROR(INDEX('الباقات'!$D$3:$D$302,MATCH($B1116,'الباقات'!$A$3:$A$302,0)),""))</f>
        <v/>
      </c>
      <c r="E1116" s="4" t="n"/>
      <c r="F1116" s="14">
        <f>IF($B1116="","",COUNTIFS($B$3:$B1116,$B1116))</f>
        <v/>
      </c>
    </row>
    <row r="1117">
      <c r="A1117" s="5" t="n"/>
      <c r="B1117" s="4" t="n"/>
      <c r="C1117" s="9">
        <f>IF($B1117="","",IFERROR(INDEX('الباقات'!$B$3:$B$302,MATCH($B1117,'الباقات'!$A$3:$A$302,0)),""))</f>
        <v/>
      </c>
      <c r="D1117" s="9">
        <f>IF($B1117="","",IFERROR(INDEX('الباقات'!$D$3:$D$302,MATCH($B1117,'الباقات'!$A$3:$A$302,0)),""))</f>
        <v/>
      </c>
      <c r="E1117" s="4" t="n"/>
      <c r="F1117" s="14">
        <f>IF($B1117="","",COUNTIFS($B$3:$B1117,$B1117))</f>
        <v/>
      </c>
    </row>
    <row r="1118">
      <c r="A1118" s="5" t="n"/>
      <c r="B1118" s="4" t="n"/>
      <c r="C1118" s="9">
        <f>IF($B1118="","",IFERROR(INDEX('الباقات'!$B$3:$B$302,MATCH($B1118,'الباقات'!$A$3:$A$302,0)),""))</f>
        <v/>
      </c>
      <c r="D1118" s="9">
        <f>IF($B1118="","",IFERROR(INDEX('الباقات'!$D$3:$D$302,MATCH($B1118,'الباقات'!$A$3:$A$302,0)),""))</f>
        <v/>
      </c>
      <c r="E1118" s="4" t="n"/>
      <c r="F1118" s="14">
        <f>IF($B1118="","",COUNTIFS($B$3:$B1118,$B1118))</f>
        <v/>
      </c>
    </row>
    <row r="1119">
      <c r="A1119" s="5" t="n"/>
      <c r="B1119" s="4" t="n"/>
      <c r="C1119" s="9">
        <f>IF($B1119="","",IFERROR(INDEX('الباقات'!$B$3:$B$302,MATCH($B1119,'الباقات'!$A$3:$A$302,0)),""))</f>
        <v/>
      </c>
      <c r="D1119" s="9">
        <f>IF($B1119="","",IFERROR(INDEX('الباقات'!$D$3:$D$302,MATCH($B1119,'الباقات'!$A$3:$A$302,0)),""))</f>
        <v/>
      </c>
      <c r="E1119" s="4" t="n"/>
      <c r="F1119" s="14">
        <f>IF($B1119="","",COUNTIFS($B$3:$B1119,$B1119))</f>
        <v/>
      </c>
    </row>
    <row r="1120">
      <c r="A1120" s="5" t="n"/>
      <c r="B1120" s="4" t="n"/>
      <c r="C1120" s="9">
        <f>IF($B1120="","",IFERROR(INDEX('الباقات'!$B$3:$B$302,MATCH($B1120,'الباقات'!$A$3:$A$302,0)),""))</f>
        <v/>
      </c>
      <c r="D1120" s="9">
        <f>IF($B1120="","",IFERROR(INDEX('الباقات'!$D$3:$D$302,MATCH($B1120,'الباقات'!$A$3:$A$302,0)),""))</f>
        <v/>
      </c>
      <c r="E1120" s="4" t="n"/>
      <c r="F1120" s="14">
        <f>IF($B1120="","",COUNTIFS($B$3:$B1120,$B1120))</f>
        <v/>
      </c>
    </row>
    <row r="1121">
      <c r="A1121" s="5" t="n"/>
      <c r="B1121" s="4" t="n"/>
      <c r="C1121" s="9">
        <f>IF($B1121="","",IFERROR(INDEX('الباقات'!$B$3:$B$302,MATCH($B1121,'الباقات'!$A$3:$A$302,0)),""))</f>
        <v/>
      </c>
      <c r="D1121" s="9">
        <f>IF($B1121="","",IFERROR(INDEX('الباقات'!$D$3:$D$302,MATCH($B1121,'الباقات'!$A$3:$A$302,0)),""))</f>
        <v/>
      </c>
      <c r="E1121" s="4" t="n"/>
      <c r="F1121" s="14">
        <f>IF($B1121="","",COUNTIFS($B$3:$B1121,$B1121))</f>
        <v/>
      </c>
    </row>
    <row r="1122">
      <c r="A1122" s="5" t="n"/>
      <c r="B1122" s="4" t="n"/>
      <c r="C1122" s="9">
        <f>IF($B1122="","",IFERROR(INDEX('الباقات'!$B$3:$B$302,MATCH($B1122,'الباقات'!$A$3:$A$302,0)),""))</f>
        <v/>
      </c>
      <c r="D1122" s="9">
        <f>IF($B1122="","",IFERROR(INDEX('الباقات'!$D$3:$D$302,MATCH($B1122,'الباقات'!$A$3:$A$302,0)),""))</f>
        <v/>
      </c>
      <c r="E1122" s="4" t="n"/>
      <c r="F1122" s="14">
        <f>IF($B1122="","",COUNTIFS($B$3:$B1122,$B1122))</f>
        <v/>
      </c>
    </row>
    <row r="1123">
      <c r="A1123" s="5" t="n"/>
      <c r="B1123" s="4" t="n"/>
      <c r="C1123" s="9">
        <f>IF($B1123="","",IFERROR(INDEX('الباقات'!$B$3:$B$302,MATCH($B1123,'الباقات'!$A$3:$A$302,0)),""))</f>
        <v/>
      </c>
      <c r="D1123" s="9">
        <f>IF($B1123="","",IFERROR(INDEX('الباقات'!$D$3:$D$302,MATCH($B1123,'الباقات'!$A$3:$A$302,0)),""))</f>
        <v/>
      </c>
      <c r="E1123" s="4" t="n"/>
      <c r="F1123" s="14">
        <f>IF($B1123="","",COUNTIFS($B$3:$B1123,$B1123))</f>
        <v/>
      </c>
    </row>
    <row r="1124">
      <c r="A1124" s="5" t="n"/>
      <c r="B1124" s="4" t="n"/>
      <c r="C1124" s="9">
        <f>IF($B1124="","",IFERROR(INDEX('الباقات'!$B$3:$B$302,MATCH($B1124,'الباقات'!$A$3:$A$302,0)),""))</f>
        <v/>
      </c>
      <c r="D1124" s="9">
        <f>IF($B1124="","",IFERROR(INDEX('الباقات'!$D$3:$D$302,MATCH($B1124,'الباقات'!$A$3:$A$302,0)),""))</f>
        <v/>
      </c>
      <c r="E1124" s="4" t="n"/>
      <c r="F1124" s="14">
        <f>IF($B1124="","",COUNTIFS($B$3:$B1124,$B1124))</f>
        <v/>
      </c>
    </row>
    <row r="1125">
      <c r="A1125" s="5" t="n"/>
      <c r="B1125" s="4" t="n"/>
      <c r="C1125" s="9">
        <f>IF($B1125="","",IFERROR(INDEX('الباقات'!$B$3:$B$302,MATCH($B1125,'الباقات'!$A$3:$A$302,0)),""))</f>
        <v/>
      </c>
      <c r="D1125" s="9">
        <f>IF($B1125="","",IFERROR(INDEX('الباقات'!$D$3:$D$302,MATCH($B1125,'الباقات'!$A$3:$A$302,0)),""))</f>
        <v/>
      </c>
      <c r="E1125" s="4" t="n"/>
      <c r="F1125" s="14">
        <f>IF($B1125="","",COUNTIFS($B$3:$B1125,$B1125))</f>
        <v/>
      </c>
    </row>
    <row r="1126">
      <c r="A1126" s="5" t="n"/>
      <c r="B1126" s="4" t="n"/>
      <c r="C1126" s="9">
        <f>IF($B1126="","",IFERROR(INDEX('الباقات'!$B$3:$B$302,MATCH($B1126,'الباقات'!$A$3:$A$302,0)),""))</f>
        <v/>
      </c>
      <c r="D1126" s="9">
        <f>IF($B1126="","",IFERROR(INDEX('الباقات'!$D$3:$D$302,MATCH($B1126,'الباقات'!$A$3:$A$302,0)),""))</f>
        <v/>
      </c>
      <c r="E1126" s="4" t="n"/>
      <c r="F1126" s="14">
        <f>IF($B1126="","",COUNTIFS($B$3:$B1126,$B1126))</f>
        <v/>
      </c>
    </row>
    <row r="1127">
      <c r="A1127" s="5" t="n"/>
      <c r="B1127" s="4" t="n"/>
      <c r="C1127" s="9">
        <f>IF($B1127="","",IFERROR(INDEX('الباقات'!$B$3:$B$302,MATCH($B1127,'الباقات'!$A$3:$A$302,0)),""))</f>
        <v/>
      </c>
      <c r="D1127" s="9">
        <f>IF($B1127="","",IFERROR(INDEX('الباقات'!$D$3:$D$302,MATCH($B1127,'الباقات'!$A$3:$A$302,0)),""))</f>
        <v/>
      </c>
      <c r="E1127" s="4" t="n"/>
      <c r="F1127" s="14">
        <f>IF($B1127="","",COUNTIFS($B$3:$B1127,$B1127))</f>
        <v/>
      </c>
    </row>
    <row r="1128">
      <c r="A1128" s="5" t="n"/>
      <c r="B1128" s="4" t="n"/>
      <c r="C1128" s="9">
        <f>IF($B1128="","",IFERROR(INDEX('الباقات'!$B$3:$B$302,MATCH($B1128,'الباقات'!$A$3:$A$302,0)),""))</f>
        <v/>
      </c>
      <c r="D1128" s="9">
        <f>IF($B1128="","",IFERROR(INDEX('الباقات'!$D$3:$D$302,MATCH($B1128,'الباقات'!$A$3:$A$302,0)),""))</f>
        <v/>
      </c>
      <c r="E1128" s="4" t="n"/>
      <c r="F1128" s="14">
        <f>IF($B1128="","",COUNTIFS($B$3:$B1128,$B1128))</f>
        <v/>
      </c>
    </row>
    <row r="1129">
      <c r="A1129" s="5" t="n"/>
      <c r="B1129" s="4" t="n"/>
      <c r="C1129" s="9">
        <f>IF($B1129="","",IFERROR(INDEX('الباقات'!$B$3:$B$302,MATCH($B1129,'الباقات'!$A$3:$A$302,0)),""))</f>
        <v/>
      </c>
      <c r="D1129" s="9">
        <f>IF($B1129="","",IFERROR(INDEX('الباقات'!$D$3:$D$302,MATCH($B1129,'الباقات'!$A$3:$A$302,0)),""))</f>
        <v/>
      </c>
      <c r="E1129" s="4" t="n"/>
      <c r="F1129" s="14">
        <f>IF($B1129="","",COUNTIFS($B$3:$B1129,$B1129))</f>
        <v/>
      </c>
    </row>
    <row r="1130">
      <c r="A1130" s="5" t="n"/>
      <c r="B1130" s="4" t="n"/>
      <c r="C1130" s="9">
        <f>IF($B1130="","",IFERROR(INDEX('الباقات'!$B$3:$B$302,MATCH($B1130,'الباقات'!$A$3:$A$302,0)),""))</f>
        <v/>
      </c>
      <c r="D1130" s="9">
        <f>IF($B1130="","",IFERROR(INDEX('الباقات'!$D$3:$D$302,MATCH($B1130,'الباقات'!$A$3:$A$302,0)),""))</f>
        <v/>
      </c>
      <c r="E1130" s="4" t="n"/>
      <c r="F1130" s="14">
        <f>IF($B1130="","",COUNTIFS($B$3:$B1130,$B1130))</f>
        <v/>
      </c>
    </row>
    <row r="1131">
      <c r="A1131" s="5" t="n"/>
      <c r="B1131" s="4" t="n"/>
      <c r="C1131" s="9">
        <f>IF($B1131="","",IFERROR(INDEX('الباقات'!$B$3:$B$302,MATCH($B1131,'الباقات'!$A$3:$A$302,0)),""))</f>
        <v/>
      </c>
      <c r="D1131" s="9">
        <f>IF($B1131="","",IFERROR(INDEX('الباقات'!$D$3:$D$302,MATCH($B1131,'الباقات'!$A$3:$A$302,0)),""))</f>
        <v/>
      </c>
      <c r="E1131" s="4" t="n"/>
      <c r="F1131" s="14">
        <f>IF($B1131="","",COUNTIFS($B$3:$B1131,$B1131))</f>
        <v/>
      </c>
    </row>
    <row r="1132">
      <c r="A1132" s="5" t="n"/>
      <c r="B1132" s="4" t="n"/>
      <c r="C1132" s="9">
        <f>IF($B1132="","",IFERROR(INDEX('الباقات'!$B$3:$B$302,MATCH($B1132,'الباقات'!$A$3:$A$302,0)),""))</f>
        <v/>
      </c>
      <c r="D1132" s="9">
        <f>IF($B1132="","",IFERROR(INDEX('الباقات'!$D$3:$D$302,MATCH($B1132,'الباقات'!$A$3:$A$302,0)),""))</f>
        <v/>
      </c>
      <c r="E1132" s="4" t="n"/>
      <c r="F1132" s="14">
        <f>IF($B1132="","",COUNTIFS($B$3:$B1132,$B1132))</f>
        <v/>
      </c>
    </row>
    <row r="1133">
      <c r="A1133" s="5" t="n"/>
      <c r="B1133" s="4" t="n"/>
      <c r="C1133" s="9">
        <f>IF($B1133="","",IFERROR(INDEX('الباقات'!$B$3:$B$302,MATCH($B1133,'الباقات'!$A$3:$A$302,0)),""))</f>
        <v/>
      </c>
      <c r="D1133" s="9">
        <f>IF($B1133="","",IFERROR(INDEX('الباقات'!$D$3:$D$302,MATCH($B1133,'الباقات'!$A$3:$A$302,0)),""))</f>
        <v/>
      </c>
      <c r="E1133" s="4" t="n"/>
      <c r="F1133" s="14">
        <f>IF($B1133="","",COUNTIFS($B$3:$B1133,$B1133))</f>
        <v/>
      </c>
    </row>
    <row r="1134">
      <c r="A1134" s="5" t="n"/>
      <c r="B1134" s="4" t="n"/>
      <c r="C1134" s="9">
        <f>IF($B1134="","",IFERROR(INDEX('الباقات'!$B$3:$B$302,MATCH($B1134,'الباقات'!$A$3:$A$302,0)),""))</f>
        <v/>
      </c>
      <c r="D1134" s="9">
        <f>IF($B1134="","",IFERROR(INDEX('الباقات'!$D$3:$D$302,MATCH($B1134,'الباقات'!$A$3:$A$302,0)),""))</f>
        <v/>
      </c>
      <c r="E1134" s="4" t="n"/>
      <c r="F1134" s="14">
        <f>IF($B1134="","",COUNTIFS($B$3:$B1134,$B1134))</f>
        <v/>
      </c>
    </row>
    <row r="1135">
      <c r="A1135" s="5" t="n"/>
      <c r="B1135" s="4" t="n"/>
      <c r="C1135" s="9">
        <f>IF($B1135="","",IFERROR(INDEX('الباقات'!$B$3:$B$302,MATCH($B1135,'الباقات'!$A$3:$A$302,0)),""))</f>
        <v/>
      </c>
      <c r="D1135" s="9">
        <f>IF($B1135="","",IFERROR(INDEX('الباقات'!$D$3:$D$302,MATCH($B1135,'الباقات'!$A$3:$A$302,0)),""))</f>
        <v/>
      </c>
      <c r="E1135" s="4" t="n"/>
      <c r="F1135" s="14">
        <f>IF($B1135="","",COUNTIFS($B$3:$B1135,$B1135))</f>
        <v/>
      </c>
    </row>
    <row r="1136">
      <c r="A1136" s="5" t="n"/>
      <c r="B1136" s="4" t="n"/>
      <c r="C1136" s="9">
        <f>IF($B1136="","",IFERROR(INDEX('الباقات'!$B$3:$B$302,MATCH($B1136,'الباقات'!$A$3:$A$302,0)),""))</f>
        <v/>
      </c>
      <c r="D1136" s="9">
        <f>IF($B1136="","",IFERROR(INDEX('الباقات'!$D$3:$D$302,MATCH($B1136,'الباقات'!$A$3:$A$302,0)),""))</f>
        <v/>
      </c>
      <c r="E1136" s="4" t="n"/>
      <c r="F1136" s="14">
        <f>IF($B1136="","",COUNTIFS($B$3:$B1136,$B1136))</f>
        <v/>
      </c>
    </row>
    <row r="1137">
      <c r="A1137" s="5" t="n"/>
      <c r="B1137" s="4" t="n"/>
      <c r="C1137" s="9">
        <f>IF($B1137="","",IFERROR(INDEX('الباقات'!$B$3:$B$302,MATCH($B1137,'الباقات'!$A$3:$A$302,0)),""))</f>
        <v/>
      </c>
      <c r="D1137" s="9">
        <f>IF($B1137="","",IFERROR(INDEX('الباقات'!$D$3:$D$302,MATCH($B1137,'الباقات'!$A$3:$A$302,0)),""))</f>
        <v/>
      </c>
      <c r="E1137" s="4" t="n"/>
      <c r="F1137" s="14">
        <f>IF($B1137="","",COUNTIFS($B$3:$B1137,$B1137))</f>
        <v/>
      </c>
    </row>
    <row r="1138">
      <c r="A1138" s="5" t="n"/>
      <c r="B1138" s="4" t="n"/>
      <c r="C1138" s="9">
        <f>IF($B1138="","",IFERROR(INDEX('الباقات'!$B$3:$B$302,MATCH($B1138,'الباقات'!$A$3:$A$302,0)),""))</f>
        <v/>
      </c>
      <c r="D1138" s="9">
        <f>IF($B1138="","",IFERROR(INDEX('الباقات'!$D$3:$D$302,MATCH($B1138,'الباقات'!$A$3:$A$302,0)),""))</f>
        <v/>
      </c>
      <c r="E1138" s="4" t="n"/>
      <c r="F1138" s="14">
        <f>IF($B1138="","",COUNTIFS($B$3:$B1138,$B1138))</f>
        <v/>
      </c>
    </row>
    <row r="1139">
      <c r="A1139" s="5" t="n"/>
      <c r="B1139" s="4" t="n"/>
      <c r="C1139" s="9">
        <f>IF($B1139="","",IFERROR(INDEX('الباقات'!$B$3:$B$302,MATCH($B1139,'الباقات'!$A$3:$A$302,0)),""))</f>
        <v/>
      </c>
      <c r="D1139" s="9">
        <f>IF($B1139="","",IFERROR(INDEX('الباقات'!$D$3:$D$302,MATCH($B1139,'الباقات'!$A$3:$A$302,0)),""))</f>
        <v/>
      </c>
      <c r="E1139" s="4" t="n"/>
      <c r="F1139" s="14">
        <f>IF($B1139="","",COUNTIFS($B$3:$B1139,$B1139))</f>
        <v/>
      </c>
    </row>
    <row r="1140">
      <c r="A1140" s="5" t="n"/>
      <c r="B1140" s="4" t="n"/>
      <c r="C1140" s="9">
        <f>IF($B1140="","",IFERROR(INDEX('الباقات'!$B$3:$B$302,MATCH($B1140,'الباقات'!$A$3:$A$302,0)),""))</f>
        <v/>
      </c>
      <c r="D1140" s="9">
        <f>IF($B1140="","",IFERROR(INDEX('الباقات'!$D$3:$D$302,MATCH($B1140,'الباقات'!$A$3:$A$302,0)),""))</f>
        <v/>
      </c>
      <c r="E1140" s="4" t="n"/>
      <c r="F1140" s="14">
        <f>IF($B1140="","",COUNTIFS($B$3:$B1140,$B1140))</f>
        <v/>
      </c>
    </row>
    <row r="1141">
      <c r="A1141" s="5" t="n"/>
      <c r="B1141" s="4" t="n"/>
      <c r="C1141" s="9">
        <f>IF($B1141="","",IFERROR(INDEX('الباقات'!$B$3:$B$302,MATCH($B1141,'الباقات'!$A$3:$A$302,0)),""))</f>
        <v/>
      </c>
      <c r="D1141" s="9">
        <f>IF($B1141="","",IFERROR(INDEX('الباقات'!$D$3:$D$302,MATCH($B1141,'الباقات'!$A$3:$A$302,0)),""))</f>
        <v/>
      </c>
      <c r="E1141" s="4" t="n"/>
      <c r="F1141" s="14">
        <f>IF($B1141="","",COUNTIFS($B$3:$B1141,$B1141))</f>
        <v/>
      </c>
    </row>
    <row r="1142">
      <c r="A1142" s="5" t="n"/>
      <c r="B1142" s="4" t="n"/>
      <c r="C1142" s="9">
        <f>IF($B1142="","",IFERROR(INDEX('الباقات'!$B$3:$B$302,MATCH($B1142,'الباقات'!$A$3:$A$302,0)),""))</f>
        <v/>
      </c>
      <c r="D1142" s="9">
        <f>IF($B1142="","",IFERROR(INDEX('الباقات'!$D$3:$D$302,MATCH($B1142,'الباقات'!$A$3:$A$302,0)),""))</f>
        <v/>
      </c>
      <c r="E1142" s="4" t="n"/>
      <c r="F1142" s="14">
        <f>IF($B1142="","",COUNTIFS($B$3:$B1142,$B1142))</f>
        <v/>
      </c>
    </row>
    <row r="1143">
      <c r="A1143" s="5" t="n"/>
      <c r="B1143" s="4" t="n"/>
      <c r="C1143" s="9">
        <f>IF($B1143="","",IFERROR(INDEX('الباقات'!$B$3:$B$302,MATCH($B1143,'الباقات'!$A$3:$A$302,0)),""))</f>
        <v/>
      </c>
      <c r="D1143" s="9">
        <f>IF($B1143="","",IFERROR(INDEX('الباقات'!$D$3:$D$302,MATCH($B1143,'الباقات'!$A$3:$A$302,0)),""))</f>
        <v/>
      </c>
      <c r="E1143" s="4" t="n"/>
      <c r="F1143" s="14">
        <f>IF($B1143="","",COUNTIFS($B$3:$B1143,$B1143))</f>
        <v/>
      </c>
    </row>
    <row r="1144">
      <c r="A1144" s="5" t="n"/>
      <c r="B1144" s="4" t="n"/>
      <c r="C1144" s="9">
        <f>IF($B1144="","",IFERROR(INDEX('الباقات'!$B$3:$B$302,MATCH($B1144,'الباقات'!$A$3:$A$302,0)),""))</f>
        <v/>
      </c>
      <c r="D1144" s="9">
        <f>IF($B1144="","",IFERROR(INDEX('الباقات'!$D$3:$D$302,MATCH($B1144,'الباقات'!$A$3:$A$302,0)),""))</f>
        <v/>
      </c>
      <c r="E1144" s="4" t="n"/>
      <c r="F1144" s="14">
        <f>IF($B1144="","",COUNTIFS($B$3:$B1144,$B1144))</f>
        <v/>
      </c>
    </row>
    <row r="1145">
      <c r="A1145" s="5" t="n"/>
      <c r="B1145" s="4" t="n"/>
      <c r="C1145" s="9">
        <f>IF($B1145="","",IFERROR(INDEX('الباقات'!$B$3:$B$302,MATCH($B1145,'الباقات'!$A$3:$A$302,0)),""))</f>
        <v/>
      </c>
      <c r="D1145" s="9">
        <f>IF($B1145="","",IFERROR(INDEX('الباقات'!$D$3:$D$302,MATCH($B1145,'الباقات'!$A$3:$A$302,0)),""))</f>
        <v/>
      </c>
      <c r="E1145" s="4" t="n"/>
      <c r="F1145" s="14">
        <f>IF($B1145="","",COUNTIFS($B$3:$B1145,$B1145))</f>
        <v/>
      </c>
    </row>
    <row r="1146">
      <c r="A1146" s="5" t="n"/>
      <c r="B1146" s="4" t="n"/>
      <c r="C1146" s="9">
        <f>IF($B1146="","",IFERROR(INDEX('الباقات'!$B$3:$B$302,MATCH($B1146,'الباقات'!$A$3:$A$302,0)),""))</f>
        <v/>
      </c>
      <c r="D1146" s="9">
        <f>IF($B1146="","",IFERROR(INDEX('الباقات'!$D$3:$D$302,MATCH($B1146,'الباقات'!$A$3:$A$302,0)),""))</f>
        <v/>
      </c>
      <c r="E1146" s="4" t="n"/>
      <c r="F1146" s="14">
        <f>IF($B1146="","",COUNTIFS($B$3:$B1146,$B1146))</f>
        <v/>
      </c>
    </row>
    <row r="1147">
      <c r="A1147" s="5" t="n"/>
      <c r="B1147" s="4" t="n"/>
      <c r="C1147" s="9">
        <f>IF($B1147="","",IFERROR(INDEX('الباقات'!$B$3:$B$302,MATCH($B1147,'الباقات'!$A$3:$A$302,0)),""))</f>
        <v/>
      </c>
      <c r="D1147" s="9">
        <f>IF($B1147="","",IFERROR(INDEX('الباقات'!$D$3:$D$302,MATCH($B1147,'الباقات'!$A$3:$A$302,0)),""))</f>
        <v/>
      </c>
      <c r="E1147" s="4" t="n"/>
      <c r="F1147" s="14">
        <f>IF($B1147="","",COUNTIFS($B$3:$B1147,$B1147))</f>
        <v/>
      </c>
    </row>
    <row r="1148">
      <c r="A1148" s="5" t="n"/>
      <c r="B1148" s="4" t="n"/>
      <c r="C1148" s="9">
        <f>IF($B1148="","",IFERROR(INDEX('الباقات'!$B$3:$B$302,MATCH($B1148,'الباقات'!$A$3:$A$302,0)),""))</f>
        <v/>
      </c>
      <c r="D1148" s="9">
        <f>IF($B1148="","",IFERROR(INDEX('الباقات'!$D$3:$D$302,MATCH($B1148,'الباقات'!$A$3:$A$302,0)),""))</f>
        <v/>
      </c>
      <c r="E1148" s="4" t="n"/>
      <c r="F1148" s="14">
        <f>IF($B1148="","",COUNTIFS($B$3:$B1148,$B1148))</f>
        <v/>
      </c>
    </row>
    <row r="1149">
      <c r="A1149" s="5" t="n"/>
      <c r="B1149" s="4" t="n"/>
      <c r="C1149" s="9">
        <f>IF($B1149="","",IFERROR(INDEX('الباقات'!$B$3:$B$302,MATCH($B1149,'الباقات'!$A$3:$A$302,0)),""))</f>
        <v/>
      </c>
      <c r="D1149" s="9">
        <f>IF($B1149="","",IFERROR(INDEX('الباقات'!$D$3:$D$302,MATCH($B1149,'الباقات'!$A$3:$A$302,0)),""))</f>
        <v/>
      </c>
      <c r="E1149" s="4" t="n"/>
      <c r="F1149" s="14">
        <f>IF($B1149="","",COUNTIFS($B$3:$B1149,$B1149))</f>
        <v/>
      </c>
    </row>
    <row r="1150">
      <c r="A1150" s="5" t="n"/>
      <c r="B1150" s="4" t="n"/>
      <c r="C1150" s="9">
        <f>IF($B1150="","",IFERROR(INDEX('الباقات'!$B$3:$B$302,MATCH($B1150,'الباقات'!$A$3:$A$302,0)),""))</f>
        <v/>
      </c>
      <c r="D1150" s="9">
        <f>IF($B1150="","",IFERROR(INDEX('الباقات'!$D$3:$D$302,MATCH($B1150,'الباقات'!$A$3:$A$302,0)),""))</f>
        <v/>
      </c>
      <c r="E1150" s="4" t="n"/>
      <c r="F1150" s="14">
        <f>IF($B1150="","",COUNTIFS($B$3:$B1150,$B1150))</f>
        <v/>
      </c>
    </row>
    <row r="1151">
      <c r="A1151" s="5" t="n"/>
      <c r="B1151" s="4" t="n"/>
      <c r="C1151" s="9">
        <f>IF($B1151="","",IFERROR(INDEX('الباقات'!$B$3:$B$302,MATCH($B1151,'الباقات'!$A$3:$A$302,0)),""))</f>
        <v/>
      </c>
      <c r="D1151" s="9">
        <f>IF($B1151="","",IFERROR(INDEX('الباقات'!$D$3:$D$302,MATCH($B1151,'الباقات'!$A$3:$A$302,0)),""))</f>
        <v/>
      </c>
      <c r="E1151" s="4" t="n"/>
      <c r="F1151" s="14">
        <f>IF($B1151="","",COUNTIFS($B$3:$B1151,$B1151))</f>
        <v/>
      </c>
    </row>
    <row r="1152">
      <c r="A1152" s="5" t="n"/>
      <c r="B1152" s="4" t="n"/>
      <c r="C1152" s="9">
        <f>IF($B1152="","",IFERROR(INDEX('الباقات'!$B$3:$B$302,MATCH($B1152,'الباقات'!$A$3:$A$302,0)),""))</f>
        <v/>
      </c>
      <c r="D1152" s="9">
        <f>IF($B1152="","",IFERROR(INDEX('الباقات'!$D$3:$D$302,MATCH($B1152,'الباقات'!$A$3:$A$302,0)),""))</f>
        <v/>
      </c>
      <c r="E1152" s="4" t="n"/>
      <c r="F1152" s="14">
        <f>IF($B1152="","",COUNTIFS($B$3:$B1152,$B1152))</f>
        <v/>
      </c>
    </row>
    <row r="1153">
      <c r="A1153" s="5" t="n"/>
      <c r="B1153" s="4" t="n"/>
      <c r="C1153" s="9">
        <f>IF($B1153="","",IFERROR(INDEX('الباقات'!$B$3:$B$302,MATCH($B1153,'الباقات'!$A$3:$A$302,0)),""))</f>
        <v/>
      </c>
      <c r="D1153" s="9">
        <f>IF($B1153="","",IFERROR(INDEX('الباقات'!$D$3:$D$302,MATCH($B1153,'الباقات'!$A$3:$A$302,0)),""))</f>
        <v/>
      </c>
      <c r="E1153" s="4" t="n"/>
      <c r="F1153" s="14">
        <f>IF($B1153="","",COUNTIFS($B$3:$B1153,$B1153))</f>
        <v/>
      </c>
    </row>
    <row r="1154">
      <c r="A1154" s="5" t="n"/>
      <c r="B1154" s="4" t="n"/>
      <c r="C1154" s="9">
        <f>IF($B1154="","",IFERROR(INDEX('الباقات'!$B$3:$B$302,MATCH($B1154,'الباقات'!$A$3:$A$302,0)),""))</f>
        <v/>
      </c>
      <c r="D1154" s="9">
        <f>IF($B1154="","",IFERROR(INDEX('الباقات'!$D$3:$D$302,MATCH($B1154,'الباقات'!$A$3:$A$302,0)),""))</f>
        <v/>
      </c>
      <c r="E1154" s="4" t="n"/>
      <c r="F1154" s="14">
        <f>IF($B1154="","",COUNTIFS($B$3:$B1154,$B1154))</f>
        <v/>
      </c>
    </row>
    <row r="1155">
      <c r="A1155" s="5" t="n"/>
      <c r="B1155" s="4" t="n"/>
      <c r="C1155" s="9">
        <f>IF($B1155="","",IFERROR(INDEX('الباقات'!$B$3:$B$302,MATCH($B1155,'الباقات'!$A$3:$A$302,0)),""))</f>
        <v/>
      </c>
      <c r="D1155" s="9">
        <f>IF($B1155="","",IFERROR(INDEX('الباقات'!$D$3:$D$302,MATCH($B1155,'الباقات'!$A$3:$A$302,0)),""))</f>
        <v/>
      </c>
      <c r="E1155" s="4" t="n"/>
      <c r="F1155" s="14">
        <f>IF($B1155="","",COUNTIFS($B$3:$B1155,$B1155))</f>
        <v/>
      </c>
    </row>
    <row r="1156">
      <c r="A1156" s="5" t="n"/>
      <c r="B1156" s="4" t="n"/>
      <c r="C1156" s="9">
        <f>IF($B1156="","",IFERROR(INDEX('الباقات'!$B$3:$B$302,MATCH($B1156,'الباقات'!$A$3:$A$302,0)),""))</f>
        <v/>
      </c>
      <c r="D1156" s="9">
        <f>IF($B1156="","",IFERROR(INDEX('الباقات'!$D$3:$D$302,MATCH($B1156,'الباقات'!$A$3:$A$302,0)),""))</f>
        <v/>
      </c>
      <c r="E1156" s="4" t="n"/>
      <c r="F1156" s="14">
        <f>IF($B1156="","",COUNTIFS($B$3:$B1156,$B1156))</f>
        <v/>
      </c>
    </row>
    <row r="1157">
      <c r="A1157" s="5" t="n"/>
      <c r="B1157" s="4" t="n"/>
      <c r="C1157" s="9">
        <f>IF($B1157="","",IFERROR(INDEX('الباقات'!$B$3:$B$302,MATCH($B1157,'الباقات'!$A$3:$A$302,0)),""))</f>
        <v/>
      </c>
      <c r="D1157" s="9">
        <f>IF($B1157="","",IFERROR(INDEX('الباقات'!$D$3:$D$302,MATCH($B1157,'الباقات'!$A$3:$A$302,0)),""))</f>
        <v/>
      </c>
      <c r="E1157" s="4" t="n"/>
      <c r="F1157" s="14">
        <f>IF($B1157="","",COUNTIFS($B$3:$B1157,$B1157))</f>
        <v/>
      </c>
    </row>
    <row r="1158">
      <c r="A1158" s="5" t="n"/>
      <c r="B1158" s="4" t="n"/>
      <c r="C1158" s="9">
        <f>IF($B1158="","",IFERROR(INDEX('الباقات'!$B$3:$B$302,MATCH($B1158,'الباقات'!$A$3:$A$302,0)),""))</f>
        <v/>
      </c>
      <c r="D1158" s="9">
        <f>IF($B1158="","",IFERROR(INDEX('الباقات'!$D$3:$D$302,MATCH($B1158,'الباقات'!$A$3:$A$302,0)),""))</f>
        <v/>
      </c>
      <c r="E1158" s="4" t="n"/>
      <c r="F1158" s="14">
        <f>IF($B1158="","",COUNTIFS($B$3:$B1158,$B1158))</f>
        <v/>
      </c>
    </row>
    <row r="1159">
      <c r="A1159" s="5" t="n"/>
      <c r="B1159" s="4" t="n"/>
      <c r="C1159" s="9">
        <f>IF($B1159="","",IFERROR(INDEX('الباقات'!$B$3:$B$302,MATCH($B1159,'الباقات'!$A$3:$A$302,0)),""))</f>
        <v/>
      </c>
      <c r="D1159" s="9">
        <f>IF($B1159="","",IFERROR(INDEX('الباقات'!$D$3:$D$302,MATCH($B1159,'الباقات'!$A$3:$A$302,0)),""))</f>
        <v/>
      </c>
      <c r="E1159" s="4" t="n"/>
      <c r="F1159" s="14">
        <f>IF($B1159="","",COUNTIFS($B$3:$B1159,$B1159))</f>
        <v/>
      </c>
    </row>
    <row r="1160">
      <c r="A1160" s="5" t="n"/>
      <c r="B1160" s="4" t="n"/>
      <c r="C1160" s="9">
        <f>IF($B1160="","",IFERROR(INDEX('الباقات'!$B$3:$B$302,MATCH($B1160,'الباقات'!$A$3:$A$302,0)),""))</f>
        <v/>
      </c>
      <c r="D1160" s="9">
        <f>IF($B1160="","",IFERROR(INDEX('الباقات'!$D$3:$D$302,MATCH($B1160,'الباقات'!$A$3:$A$302,0)),""))</f>
        <v/>
      </c>
      <c r="E1160" s="4" t="n"/>
      <c r="F1160" s="14">
        <f>IF($B1160="","",COUNTIFS($B$3:$B1160,$B1160))</f>
        <v/>
      </c>
    </row>
    <row r="1161">
      <c r="A1161" s="5" t="n"/>
      <c r="B1161" s="4" t="n"/>
      <c r="C1161" s="9">
        <f>IF($B1161="","",IFERROR(INDEX('الباقات'!$B$3:$B$302,MATCH($B1161,'الباقات'!$A$3:$A$302,0)),""))</f>
        <v/>
      </c>
      <c r="D1161" s="9">
        <f>IF($B1161="","",IFERROR(INDEX('الباقات'!$D$3:$D$302,MATCH($B1161,'الباقات'!$A$3:$A$302,0)),""))</f>
        <v/>
      </c>
      <c r="E1161" s="4" t="n"/>
      <c r="F1161" s="14">
        <f>IF($B1161="","",COUNTIFS($B$3:$B1161,$B1161))</f>
        <v/>
      </c>
    </row>
    <row r="1162">
      <c r="A1162" s="5" t="n"/>
      <c r="B1162" s="4" t="n"/>
      <c r="C1162" s="9">
        <f>IF($B1162="","",IFERROR(INDEX('الباقات'!$B$3:$B$302,MATCH($B1162,'الباقات'!$A$3:$A$302,0)),""))</f>
        <v/>
      </c>
      <c r="D1162" s="9">
        <f>IF($B1162="","",IFERROR(INDEX('الباقات'!$D$3:$D$302,MATCH($B1162,'الباقات'!$A$3:$A$302,0)),""))</f>
        <v/>
      </c>
      <c r="E1162" s="4" t="n"/>
      <c r="F1162" s="14">
        <f>IF($B1162="","",COUNTIFS($B$3:$B1162,$B1162))</f>
        <v/>
      </c>
    </row>
    <row r="1163">
      <c r="A1163" s="5" t="n"/>
      <c r="B1163" s="4" t="n"/>
      <c r="C1163" s="9">
        <f>IF($B1163="","",IFERROR(INDEX('الباقات'!$B$3:$B$302,MATCH($B1163,'الباقات'!$A$3:$A$302,0)),""))</f>
        <v/>
      </c>
      <c r="D1163" s="9">
        <f>IF($B1163="","",IFERROR(INDEX('الباقات'!$D$3:$D$302,MATCH($B1163,'الباقات'!$A$3:$A$302,0)),""))</f>
        <v/>
      </c>
      <c r="E1163" s="4" t="n"/>
      <c r="F1163" s="14">
        <f>IF($B1163="","",COUNTIFS($B$3:$B1163,$B1163))</f>
        <v/>
      </c>
    </row>
    <row r="1164">
      <c r="A1164" s="5" t="n"/>
      <c r="B1164" s="4" t="n"/>
      <c r="C1164" s="9">
        <f>IF($B1164="","",IFERROR(INDEX('الباقات'!$B$3:$B$302,MATCH($B1164,'الباقات'!$A$3:$A$302,0)),""))</f>
        <v/>
      </c>
      <c r="D1164" s="9">
        <f>IF($B1164="","",IFERROR(INDEX('الباقات'!$D$3:$D$302,MATCH($B1164,'الباقات'!$A$3:$A$302,0)),""))</f>
        <v/>
      </c>
      <c r="E1164" s="4" t="n"/>
      <c r="F1164" s="14">
        <f>IF($B1164="","",COUNTIFS($B$3:$B1164,$B1164))</f>
        <v/>
      </c>
    </row>
    <row r="1165">
      <c r="A1165" s="5" t="n"/>
      <c r="B1165" s="4" t="n"/>
      <c r="C1165" s="9">
        <f>IF($B1165="","",IFERROR(INDEX('الباقات'!$B$3:$B$302,MATCH($B1165,'الباقات'!$A$3:$A$302,0)),""))</f>
        <v/>
      </c>
      <c r="D1165" s="9">
        <f>IF($B1165="","",IFERROR(INDEX('الباقات'!$D$3:$D$302,MATCH($B1165,'الباقات'!$A$3:$A$302,0)),""))</f>
        <v/>
      </c>
      <c r="E1165" s="4" t="n"/>
      <c r="F1165" s="14">
        <f>IF($B1165="","",COUNTIFS($B$3:$B1165,$B1165))</f>
        <v/>
      </c>
    </row>
    <row r="1166">
      <c r="A1166" s="5" t="n"/>
      <c r="B1166" s="4" t="n"/>
      <c r="C1166" s="9">
        <f>IF($B1166="","",IFERROR(INDEX('الباقات'!$B$3:$B$302,MATCH($B1166,'الباقات'!$A$3:$A$302,0)),""))</f>
        <v/>
      </c>
      <c r="D1166" s="9">
        <f>IF($B1166="","",IFERROR(INDEX('الباقات'!$D$3:$D$302,MATCH($B1166,'الباقات'!$A$3:$A$302,0)),""))</f>
        <v/>
      </c>
      <c r="E1166" s="4" t="n"/>
      <c r="F1166" s="14">
        <f>IF($B1166="","",COUNTIFS($B$3:$B1166,$B1166))</f>
        <v/>
      </c>
    </row>
    <row r="1167">
      <c r="A1167" s="5" t="n"/>
      <c r="B1167" s="4" t="n"/>
      <c r="C1167" s="9">
        <f>IF($B1167="","",IFERROR(INDEX('الباقات'!$B$3:$B$302,MATCH($B1167,'الباقات'!$A$3:$A$302,0)),""))</f>
        <v/>
      </c>
      <c r="D1167" s="9">
        <f>IF($B1167="","",IFERROR(INDEX('الباقات'!$D$3:$D$302,MATCH($B1167,'الباقات'!$A$3:$A$302,0)),""))</f>
        <v/>
      </c>
      <c r="E1167" s="4" t="n"/>
      <c r="F1167" s="14">
        <f>IF($B1167="","",COUNTIFS($B$3:$B1167,$B1167))</f>
        <v/>
      </c>
    </row>
    <row r="1168">
      <c r="A1168" s="5" t="n"/>
      <c r="B1168" s="4" t="n"/>
      <c r="C1168" s="9">
        <f>IF($B1168="","",IFERROR(INDEX('الباقات'!$B$3:$B$302,MATCH($B1168,'الباقات'!$A$3:$A$302,0)),""))</f>
        <v/>
      </c>
      <c r="D1168" s="9">
        <f>IF($B1168="","",IFERROR(INDEX('الباقات'!$D$3:$D$302,MATCH($B1168,'الباقات'!$A$3:$A$302,0)),""))</f>
        <v/>
      </c>
      <c r="E1168" s="4" t="n"/>
      <c r="F1168" s="14">
        <f>IF($B1168="","",COUNTIFS($B$3:$B1168,$B1168))</f>
        <v/>
      </c>
    </row>
    <row r="1169">
      <c r="A1169" s="5" t="n"/>
      <c r="B1169" s="4" t="n"/>
      <c r="C1169" s="9">
        <f>IF($B1169="","",IFERROR(INDEX('الباقات'!$B$3:$B$302,MATCH($B1169,'الباقات'!$A$3:$A$302,0)),""))</f>
        <v/>
      </c>
      <c r="D1169" s="9">
        <f>IF($B1169="","",IFERROR(INDEX('الباقات'!$D$3:$D$302,MATCH($B1169,'الباقات'!$A$3:$A$302,0)),""))</f>
        <v/>
      </c>
      <c r="E1169" s="4" t="n"/>
      <c r="F1169" s="14">
        <f>IF($B1169="","",COUNTIFS($B$3:$B1169,$B1169))</f>
        <v/>
      </c>
    </row>
    <row r="1170">
      <c r="A1170" s="5" t="n"/>
      <c r="B1170" s="4" t="n"/>
      <c r="C1170" s="9">
        <f>IF($B1170="","",IFERROR(INDEX('الباقات'!$B$3:$B$302,MATCH($B1170,'الباقات'!$A$3:$A$302,0)),""))</f>
        <v/>
      </c>
      <c r="D1170" s="9">
        <f>IF($B1170="","",IFERROR(INDEX('الباقات'!$D$3:$D$302,MATCH($B1170,'الباقات'!$A$3:$A$302,0)),""))</f>
        <v/>
      </c>
      <c r="E1170" s="4" t="n"/>
      <c r="F1170" s="14">
        <f>IF($B1170="","",COUNTIFS($B$3:$B1170,$B1170))</f>
        <v/>
      </c>
    </row>
    <row r="1171">
      <c r="A1171" s="5" t="n"/>
      <c r="B1171" s="4" t="n"/>
      <c r="C1171" s="9">
        <f>IF($B1171="","",IFERROR(INDEX('الباقات'!$B$3:$B$302,MATCH($B1171,'الباقات'!$A$3:$A$302,0)),""))</f>
        <v/>
      </c>
      <c r="D1171" s="9">
        <f>IF($B1171="","",IFERROR(INDEX('الباقات'!$D$3:$D$302,MATCH($B1171,'الباقات'!$A$3:$A$302,0)),""))</f>
        <v/>
      </c>
      <c r="E1171" s="4" t="n"/>
      <c r="F1171" s="14">
        <f>IF($B1171="","",COUNTIFS($B$3:$B1171,$B1171))</f>
        <v/>
      </c>
    </row>
    <row r="1172">
      <c r="A1172" s="5" t="n"/>
      <c r="B1172" s="4" t="n"/>
      <c r="C1172" s="9">
        <f>IF($B1172="","",IFERROR(INDEX('الباقات'!$B$3:$B$302,MATCH($B1172,'الباقات'!$A$3:$A$302,0)),""))</f>
        <v/>
      </c>
      <c r="D1172" s="9">
        <f>IF($B1172="","",IFERROR(INDEX('الباقات'!$D$3:$D$302,MATCH($B1172,'الباقات'!$A$3:$A$302,0)),""))</f>
        <v/>
      </c>
      <c r="E1172" s="4" t="n"/>
      <c r="F1172" s="14">
        <f>IF($B1172="","",COUNTIFS($B$3:$B1172,$B1172))</f>
        <v/>
      </c>
    </row>
    <row r="1173">
      <c r="A1173" s="5" t="n"/>
      <c r="B1173" s="4" t="n"/>
      <c r="C1173" s="9">
        <f>IF($B1173="","",IFERROR(INDEX('الباقات'!$B$3:$B$302,MATCH($B1173,'الباقات'!$A$3:$A$302,0)),""))</f>
        <v/>
      </c>
      <c r="D1173" s="9">
        <f>IF($B1173="","",IFERROR(INDEX('الباقات'!$D$3:$D$302,MATCH($B1173,'الباقات'!$A$3:$A$302,0)),""))</f>
        <v/>
      </c>
      <c r="E1173" s="4" t="n"/>
      <c r="F1173" s="14">
        <f>IF($B1173="","",COUNTIFS($B$3:$B1173,$B1173))</f>
        <v/>
      </c>
    </row>
    <row r="1174">
      <c r="A1174" s="5" t="n"/>
      <c r="B1174" s="4" t="n"/>
      <c r="C1174" s="9">
        <f>IF($B1174="","",IFERROR(INDEX('الباقات'!$B$3:$B$302,MATCH($B1174,'الباقات'!$A$3:$A$302,0)),""))</f>
        <v/>
      </c>
      <c r="D1174" s="9">
        <f>IF($B1174="","",IFERROR(INDEX('الباقات'!$D$3:$D$302,MATCH($B1174,'الباقات'!$A$3:$A$302,0)),""))</f>
        <v/>
      </c>
      <c r="E1174" s="4" t="n"/>
      <c r="F1174" s="14">
        <f>IF($B1174="","",COUNTIFS($B$3:$B1174,$B1174))</f>
        <v/>
      </c>
    </row>
    <row r="1175">
      <c r="A1175" s="5" t="n"/>
      <c r="B1175" s="4" t="n"/>
      <c r="C1175" s="9">
        <f>IF($B1175="","",IFERROR(INDEX('الباقات'!$B$3:$B$302,MATCH($B1175,'الباقات'!$A$3:$A$302,0)),""))</f>
        <v/>
      </c>
      <c r="D1175" s="9">
        <f>IF($B1175="","",IFERROR(INDEX('الباقات'!$D$3:$D$302,MATCH($B1175,'الباقات'!$A$3:$A$302,0)),""))</f>
        <v/>
      </c>
      <c r="E1175" s="4" t="n"/>
      <c r="F1175" s="14">
        <f>IF($B1175="","",COUNTIFS($B$3:$B1175,$B1175))</f>
        <v/>
      </c>
    </row>
    <row r="1176">
      <c r="A1176" s="5" t="n"/>
      <c r="B1176" s="4" t="n"/>
      <c r="C1176" s="9">
        <f>IF($B1176="","",IFERROR(INDEX('الباقات'!$B$3:$B$302,MATCH($B1176,'الباقات'!$A$3:$A$302,0)),""))</f>
        <v/>
      </c>
      <c r="D1176" s="9">
        <f>IF($B1176="","",IFERROR(INDEX('الباقات'!$D$3:$D$302,MATCH($B1176,'الباقات'!$A$3:$A$302,0)),""))</f>
        <v/>
      </c>
      <c r="E1176" s="4" t="n"/>
      <c r="F1176" s="14">
        <f>IF($B1176="","",COUNTIFS($B$3:$B1176,$B1176))</f>
        <v/>
      </c>
    </row>
    <row r="1177">
      <c r="A1177" s="5" t="n"/>
      <c r="B1177" s="4" t="n"/>
      <c r="C1177" s="9">
        <f>IF($B1177="","",IFERROR(INDEX('الباقات'!$B$3:$B$302,MATCH($B1177,'الباقات'!$A$3:$A$302,0)),""))</f>
        <v/>
      </c>
      <c r="D1177" s="9">
        <f>IF($B1177="","",IFERROR(INDEX('الباقات'!$D$3:$D$302,MATCH($B1177,'الباقات'!$A$3:$A$302,0)),""))</f>
        <v/>
      </c>
      <c r="E1177" s="4" t="n"/>
      <c r="F1177" s="14">
        <f>IF($B1177="","",COUNTIFS($B$3:$B1177,$B1177))</f>
        <v/>
      </c>
    </row>
    <row r="1178">
      <c r="A1178" s="5" t="n"/>
      <c r="B1178" s="4" t="n"/>
      <c r="C1178" s="9">
        <f>IF($B1178="","",IFERROR(INDEX('الباقات'!$B$3:$B$302,MATCH($B1178,'الباقات'!$A$3:$A$302,0)),""))</f>
        <v/>
      </c>
      <c r="D1178" s="9">
        <f>IF($B1178="","",IFERROR(INDEX('الباقات'!$D$3:$D$302,MATCH($B1178,'الباقات'!$A$3:$A$302,0)),""))</f>
        <v/>
      </c>
      <c r="E1178" s="4" t="n"/>
      <c r="F1178" s="14">
        <f>IF($B1178="","",COUNTIFS($B$3:$B1178,$B1178))</f>
        <v/>
      </c>
    </row>
    <row r="1179">
      <c r="A1179" s="5" t="n"/>
      <c r="B1179" s="4" t="n"/>
      <c r="C1179" s="9">
        <f>IF($B1179="","",IFERROR(INDEX('الباقات'!$B$3:$B$302,MATCH($B1179,'الباقات'!$A$3:$A$302,0)),""))</f>
        <v/>
      </c>
      <c r="D1179" s="9">
        <f>IF($B1179="","",IFERROR(INDEX('الباقات'!$D$3:$D$302,MATCH($B1179,'الباقات'!$A$3:$A$302,0)),""))</f>
        <v/>
      </c>
      <c r="E1179" s="4" t="n"/>
      <c r="F1179" s="14">
        <f>IF($B1179="","",COUNTIFS($B$3:$B1179,$B1179))</f>
        <v/>
      </c>
    </row>
    <row r="1180">
      <c r="A1180" s="5" t="n"/>
      <c r="B1180" s="4" t="n"/>
      <c r="C1180" s="9">
        <f>IF($B1180="","",IFERROR(INDEX('الباقات'!$B$3:$B$302,MATCH($B1180,'الباقات'!$A$3:$A$302,0)),""))</f>
        <v/>
      </c>
      <c r="D1180" s="9">
        <f>IF($B1180="","",IFERROR(INDEX('الباقات'!$D$3:$D$302,MATCH($B1180,'الباقات'!$A$3:$A$302,0)),""))</f>
        <v/>
      </c>
      <c r="E1180" s="4" t="n"/>
      <c r="F1180" s="14">
        <f>IF($B1180="","",COUNTIFS($B$3:$B1180,$B1180))</f>
        <v/>
      </c>
    </row>
    <row r="1181">
      <c r="A1181" s="5" t="n"/>
      <c r="B1181" s="4" t="n"/>
      <c r="C1181" s="9">
        <f>IF($B1181="","",IFERROR(INDEX('الباقات'!$B$3:$B$302,MATCH($B1181,'الباقات'!$A$3:$A$302,0)),""))</f>
        <v/>
      </c>
      <c r="D1181" s="9">
        <f>IF($B1181="","",IFERROR(INDEX('الباقات'!$D$3:$D$302,MATCH($B1181,'الباقات'!$A$3:$A$302,0)),""))</f>
        <v/>
      </c>
      <c r="E1181" s="4" t="n"/>
      <c r="F1181" s="14">
        <f>IF($B1181="","",COUNTIFS($B$3:$B1181,$B1181))</f>
        <v/>
      </c>
    </row>
    <row r="1182">
      <c r="A1182" s="5" t="n"/>
      <c r="B1182" s="4" t="n"/>
      <c r="C1182" s="9">
        <f>IF($B1182="","",IFERROR(INDEX('الباقات'!$B$3:$B$302,MATCH($B1182,'الباقات'!$A$3:$A$302,0)),""))</f>
        <v/>
      </c>
      <c r="D1182" s="9">
        <f>IF($B1182="","",IFERROR(INDEX('الباقات'!$D$3:$D$302,MATCH($B1182,'الباقات'!$A$3:$A$302,0)),""))</f>
        <v/>
      </c>
      <c r="E1182" s="4" t="n"/>
      <c r="F1182" s="14">
        <f>IF($B1182="","",COUNTIFS($B$3:$B1182,$B1182))</f>
        <v/>
      </c>
    </row>
    <row r="1183">
      <c r="A1183" s="5" t="n"/>
      <c r="B1183" s="4" t="n"/>
      <c r="C1183" s="9">
        <f>IF($B1183="","",IFERROR(INDEX('الباقات'!$B$3:$B$302,MATCH($B1183,'الباقات'!$A$3:$A$302,0)),""))</f>
        <v/>
      </c>
      <c r="D1183" s="9">
        <f>IF($B1183="","",IFERROR(INDEX('الباقات'!$D$3:$D$302,MATCH($B1183,'الباقات'!$A$3:$A$302,0)),""))</f>
        <v/>
      </c>
      <c r="E1183" s="4" t="n"/>
      <c r="F1183" s="14">
        <f>IF($B1183="","",COUNTIFS($B$3:$B1183,$B1183))</f>
        <v/>
      </c>
    </row>
    <row r="1184">
      <c r="A1184" s="5" t="n"/>
      <c r="B1184" s="4" t="n"/>
      <c r="C1184" s="9">
        <f>IF($B1184="","",IFERROR(INDEX('الباقات'!$B$3:$B$302,MATCH($B1184,'الباقات'!$A$3:$A$302,0)),""))</f>
        <v/>
      </c>
      <c r="D1184" s="9">
        <f>IF($B1184="","",IFERROR(INDEX('الباقات'!$D$3:$D$302,MATCH($B1184,'الباقات'!$A$3:$A$302,0)),""))</f>
        <v/>
      </c>
      <c r="E1184" s="4" t="n"/>
      <c r="F1184" s="14">
        <f>IF($B1184="","",COUNTIFS($B$3:$B1184,$B1184))</f>
        <v/>
      </c>
    </row>
    <row r="1185">
      <c r="A1185" s="5" t="n"/>
      <c r="B1185" s="4" t="n"/>
      <c r="C1185" s="9">
        <f>IF($B1185="","",IFERROR(INDEX('الباقات'!$B$3:$B$302,MATCH($B1185,'الباقات'!$A$3:$A$302,0)),""))</f>
        <v/>
      </c>
      <c r="D1185" s="9">
        <f>IF($B1185="","",IFERROR(INDEX('الباقات'!$D$3:$D$302,MATCH($B1185,'الباقات'!$A$3:$A$302,0)),""))</f>
        <v/>
      </c>
      <c r="E1185" s="4" t="n"/>
      <c r="F1185" s="14">
        <f>IF($B1185="","",COUNTIFS($B$3:$B1185,$B1185))</f>
        <v/>
      </c>
    </row>
    <row r="1186">
      <c r="A1186" s="5" t="n"/>
      <c r="B1186" s="4" t="n"/>
      <c r="C1186" s="9">
        <f>IF($B1186="","",IFERROR(INDEX('الباقات'!$B$3:$B$302,MATCH($B1186,'الباقات'!$A$3:$A$302,0)),""))</f>
        <v/>
      </c>
      <c r="D1186" s="9">
        <f>IF($B1186="","",IFERROR(INDEX('الباقات'!$D$3:$D$302,MATCH($B1186,'الباقات'!$A$3:$A$302,0)),""))</f>
        <v/>
      </c>
      <c r="E1186" s="4" t="n"/>
      <c r="F1186" s="14">
        <f>IF($B1186="","",COUNTIFS($B$3:$B1186,$B1186))</f>
        <v/>
      </c>
    </row>
    <row r="1187">
      <c r="A1187" s="5" t="n"/>
      <c r="B1187" s="4" t="n"/>
      <c r="C1187" s="9">
        <f>IF($B1187="","",IFERROR(INDEX('الباقات'!$B$3:$B$302,MATCH($B1187,'الباقات'!$A$3:$A$302,0)),""))</f>
        <v/>
      </c>
      <c r="D1187" s="9">
        <f>IF($B1187="","",IFERROR(INDEX('الباقات'!$D$3:$D$302,MATCH($B1187,'الباقات'!$A$3:$A$302,0)),""))</f>
        <v/>
      </c>
      <c r="E1187" s="4" t="n"/>
      <c r="F1187" s="14">
        <f>IF($B1187="","",COUNTIFS($B$3:$B1187,$B1187))</f>
        <v/>
      </c>
    </row>
    <row r="1188">
      <c r="A1188" s="5" t="n"/>
      <c r="B1188" s="4" t="n"/>
      <c r="C1188" s="9">
        <f>IF($B1188="","",IFERROR(INDEX('الباقات'!$B$3:$B$302,MATCH($B1188,'الباقات'!$A$3:$A$302,0)),""))</f>
        <v/>
      </c>
      <c r="D1188" s="9">
        <f>IF($B1188="","",IFERROR(INDEX('الباقات'!$D$3:$D$302,MATCH($B1188,'الباقات'!$A$3:$A$302,0)),""))</f>
        <v/>
      </c>
      <c r="E1188" s="4" t="n"/>
      <c r="F1188" s="14">
        <f>IF($B1188="","",COUNTIFS($B$3:$B1188,$B1188))</f>
        <v/>
      </c>
    </row>
    <row r="1189">
      <c r="A1189" s="5" t="n"/>
      <c r="B1189" s="4" t="n"/>
      <c r="C1189" s="9">
        <f>IF($B1189="","",IFERROR(INDEX('الباقات'!$B$3:$B$302,MATCH($B1189,'الباقات'!$A$3:$A$302,0)),""))</f>
        <v/>
      </c>
      <c r="D1189" s="9">
        <f>IF($B1189="","",IFERROR(INDEX('الباقات'!$D$3:$D$302,MATCH($B1189,'الباقات'!$A$3:$A$302,0)),""))</f>
        <v/>
      </c>
      <c r="E1189" s="4" t="n"/>
      <c r="F1189" s="14">
        <f>IF($B1189="","",COUNTIFS($B$3:$B1189,$B1189))</f>
        <v/>
      </c>
    </row>
    <row r="1190">
      <c r="A1190" s="5" t="n"/>
      <c r="B1190" s="4" t="n"/>
      <c r="C1190" s="9">
        <f>IF($B1190="","",IFERROR(INDEX('الباقات'!$B$3:$B$302,MATCH($B1190,'الباقات'!$A$3:$A$302,0)),""))</f>
        <v/>
      </c>
      <c r="D1190" s="9">
        <f>IF($B1190="","",IFERROR(INDEX('الباقات'!$D$3:$D$302,MATCH($B1190,'الباقات'!$A$3:$A$302,0)),""))</f>
        <v/>
      </c>
      <c r="E1190" s="4" t="n"/>
      <c r="F1190" s="14">
        <f>IF($B1190="","",COUNTIFS($B$3:$B1190,$B1190))</f>
        <v/>
      </c>
    </row>
    <row r="1191">
      <c r="A1191" s="5" t="n"/>
      <c r="B1191" s="4" t="n"/>
      <c r="C1191" s="9">
        <f>IF($B1191="","",IFERROR(INDEX('الباقات'!$B$3:$B$302,MATCH($B1191,'الباقات'!$A$3:$A$302,0)),""))</f>
        <v/>
      </c>
      <c r="D1191" s="9">
        <f>IF($B1191="","",IFERROR(INDEX('الباقات'!$D$3:$D$302,MATCH($B1191,'الباقات'!$A$3:$A$302,0)),""))</f>
        <v/>
      </c>
      <c r="E1191" s="4" t="n"/>
      <c r="F1191" s="14">
        <f>IF($B1191="","",COUNTIFS($B$3:$B1191,$B1191))</f>
        <v/>
      </c>
    </row>
    <row r="1192">
      <c r="A1192" s="5" t="n"/>
      <c r="B1192" s="4" t="n"/>
      <c r="C1192" s="9">
        <f>IF($B1192="","",IFERROR(INDEX('الباقات'!$B$3:$B$302,MATCH($B1192,'الباقات'!$A$3:$A$302,0)),""))</f>
        <v/>
      </c>
      <c r="D1192" s="9">
        <f>IF($B1192="","",IFERROR(INDEX('الباقات'!$D$3:$D$302,MATCH($B1192,'الباقات'!$A$3:$A$302,0)),""))</f>
        <v/>
      </c>
      <c r="E1192" s="4" t="n"/>
      <c r="F1192" s="14">
        <f>IF($B1192="","",COUNTIFS($B$3:$B1192,$B1192))</f>
        <v/>
      </c>
    </row>
    <row r="1193">
      <c r="A1193" s="5" t="n"/>
      <c r="B1193" s="4" t="n"/>
      <c r="C1193" s="9">
        <f>IF($B1193="","",IFERROR(INDEX('الباقات'!$B$3:$B$302,MATCH($B1193,'الباقات'!$A$3:$A$302,0)),""))</f>
        <v/>
      </c>
      <c r="D1193" s="9">
        <f>IF($B1193="","",IFERROR(INDEX('الباقات'!$D$3:$D$302,MATCH($B1193,'الباقات'!$A$3:$A$302,0)),""))</f>
        <v/>
      </c>
      <c r="E1193" s="4" t="n"/>
      <c r="F1193" s="14">
        <f>IF($B1193="","",COUNTIFS($B$3:$B1193,$B1193))</f>
        <v/>
      </c>
    </row>
    <row r="1194">
      <c r="A1194" s="5" t="n"/>
      <c r="B1194" s="4" t="n"/>
      <c r="C1194" s="9">
        <f>IF($B1194="","",IFERROR(INDEX('الباقات'!$B$3:$B$302,MATCH($B1194,'الباقات'!$A$3:$A$302,0)),""))</f>
        <v/>
      </c>
      <c r="D1194" s="9">
        <f>IF($B1194="","",IFERROR(INDEX('الباقات'!$D$3:$D$302,MATCH($B1194,'الباقات'!$A$3:$A$302,0)),""))</f>
        <v/>
      </c>
      <c r="E1194" s="4" t="n"/>
      <c r="F1194" s="14">
        <f>IF($B1194="","",COUNTIFS($B$3:$B1194,$B1194))</f>
        <v/>
      </c>
    </row>
    <row r="1195">
      <c r="A1195" s="5" t="n"/>
      <c r="B1195" s="4" t="n"/>
      <c r="C1195" s="9">
        <f>IF($B1195="","",IFERROR(INDEX('الباقات'!$B$3:$B$302,MATCH($B1195,'الباقات'!$A$3:$A$302,0)),""))</f>
        <v/>
      </c>
      <c r="D1195" s="9">
        <f>IF($B1195="","",IFERROR(INDEX('الباقات'!$D$3:$D$302,MATCH($B1195,'الباقات'!$A$3:$A$302,0)),""))</f>
        <v/>
      </c>
      <c r="E1195" s="4" t="n"/>
      <c r="F1195" s="14">
        <f>IF($B1195="","",COUNTIFS($B$3:$B1195,$B1195))</f>
        <v/>
      </c>
    </row>
    <row r="1196">
      <c r="A1196" s="5" t="n"/>
      <c r="B1196" s="4" t="n"/>
      <c r="C1196" s="9">
        <f>IF($B1196="","",IFERROR(INDEX('الباقات'!$B$3:$B$302,MATCH($B1196,'الباقات'!$A$3:$A$302,0)),""))</f>
        <v/>
      </c>
      <c r="D1196" s="9">
        <f>IF($B1196="","",IFERROR(INDEX('الباقات'!$D$3:$D$302,MATCH($B1196,'الباقات'!$A$3:$A$302,0)),""))</f>
        <v/>
      </c>
      <c r="E1196" s="4" t="n"/>
      <c r="F1196" s="14">
        <f>IF($B1196="","",COUNTIFS($B$3:$B1196,$B1196))</f>
        <v/>
      </c>
    </row>
    <row r="1197">
      <c r="A1197" s="5" t="n"/>
      <c r="B1197" s="4" t="n"/>
      <c r="C1197" s="9">
        <f>IF($B1197="","",IFERROR(INDEX('الباقات'!$B$3:$B$302,MATCH($B1197,'الباقات'!$A$3:$A$302,0)),""))</f>
        <v/>
      </c>
      <c r="D1197" s="9">
        <f>IF($B1197="","",IFERROR(INDEX('الباقات'!$D$3:$D$302,MATCH($B1197,'الباقات'!$A$3:$A$302,0)),""))</f>
        <v/>
      </c>
      <c r="E1197" s="4" t="n"/>
      <c r="F1197" s="14">
        <f>IF($B1197="","",COUNTIFS($B$3:$B1197,$B1197))</f>
        <v/>
      </c>
    </row>
    <row r="1198">
      <c r="A1198" s="5" t="n"/>
      <c r="B1198" s="4" t="n"/>
      <c r="C1198" s="9">
        <f>IF($B1198="","",IFERROR(INDEX('الباقات'!$B$3:$B$302,MATCH($B1198,'الباقات'!$A$3:$A$302,0)),""))</f>
        <v/>
      </c>
      <c r="D1198" s="9">
        <f>IF($B1198="","",IFERROR(INDEX('الباقات'!$D$3:$D$302,MATCH($B1198,'الباقات'!$A$3:$A$302,0)),""))</f>
        <v/>
      </c>
      <c r="E1198" s="4" t="n"/>
      <c r="F1198" s="14">
        <f>IF($B1198="","",COUNTIFS($B$3:$B1198,$B1198))</f>
        <v/>
      </c>
    </row>
    <row r="1199">
      <c r="A1199" s="5" t="n"/>
      <c r="B1199" s="4" t="n"/>
      <c r="C1199" s="9">
        <f>IF($B1199="","",IFERROR(INDEX('الباقات'!$B$3:$B$302,MATCH($B1199,'الباقات'!$A$3:$A$302,0)),""))</f>
        <v/>
      </c>
      <c r="D1199" s="9">
        <f>IF($B1199="","",IFERROR(INDEX('الباقات'!$D$3:$D$302,MATCH($B1199,'الباقات'!$A$3:$A$302,0)),""))</f>
        <v/>
      </c>
      <c r="E1199" s="4" t="n"/>
      <c r="F1199" s="14">
        <f>IF($B1199="","",COUNTIFS($B$3:$B1199,$B1199))</f>
        <v/>
      </c>
    </row>
    <row r="1200">
      <c r="A1200" s="5" t="n"/>
      <c r="B1200" s="4" t="n"/>
      <c r="C1200" s="9">
        <f>IF($B1200="","",IFERROR(INDEX('الباقات'!$B$3:$B$302,MATCH($B1200,'الباقات'!$A$3:$A$302,0)),""))</f>
        <v/>
      </c>
      <c r="D1200" s="9">
        <f>IF($B1200="","",IFERROR(INDEX('الباقات'!$D$3:$D$302,MATCH($B1200,'الباقات'!$A$3:$A$302,0)),""))</f>
        <v/>
      </c>
      <c r="E1200" s="4" t="n"/>
      <c r="F1200" s="14">
        <f>IF($B1200="","",COUNTIFS($B$3:$B1200,$B1200))</f>
        <v/>
      </c>
    </row>
    <row r="1201">
      <c r="A1201" s="5" t="n"/>
      <c r="B1201" s="4" t="n"/>
      <c r="C1201" s="9">
        <f>IF($B1201="","",IFERROR(INDEX('الباقات'!$B$3:$B$302,MATCH($B1201,'الباقات'!$A$3:$A$302,0)),""))</f>
        <v/>
      </c>
      <c r="D1201" s="9">
        <f>IF($B1201="","",IFERROR(INDEX('الباقات'!$D$3:$D$302,MATCH($B1201,'الباقات'!$A$3:$A$302,0)),""))</f>
        <v/>
      </c>
      <c r="E1201" s="4" t="n"/>
      <c r="F1201" s="14">
        <f>IF($B1201="","",COUNTIFS($B$3:$B1201,$B1201))</f>
        <v/>
      </c>
    </row>
    <row r="1202">
      <c r="A1202" s="5" t="n"/>
      <c r="B1202" s="4" t="n"/>
      <c r="C1202" s="9">
        <f>IF($B1202="","",IFERROR(INDEX('الباقات'!$B$3:$B$302,MATCH($B1202,'الباقات'!$A$3:$A$302,0)),""))</f>
        <v/>
      </c>
      <c r="D1202" s="9">
        <f>IF($B1202="","",IFERROR(INDEX('الباقات'!$D$3:$D$302,MATCH($B1202,'الباقات'!$A$3:$A$302,0)),""))</f>
        <v/>
      </c>
      <c r="E1202" s="4" t="n"/>
      <c r="F1202" s="14">
        <f>IF($B1202="","",COUNTIFS($B$3:$B1202,$B1202))</f>
        <v/>
      </c>
    </row>
    <row r="1203">
      <c r="A1203" s="5" t="n"/>
      <c r="B1203" s="4" t="n"/>
      <c r="C1203" s="9">
        <f>IF($B1203="","",IFERROR(INDEX('الباقات'!$B$3:$B$302,MATCH($B1203,'الباقات'!$A$3:$A$302,0)),""))</f>
        <v/>
      </c>
      <c r="D1203" s="9">
        <f>IF($B1203="","",IFERROR(INDEX('الباقات'!$D$3:$D$302,MATCH($B1203,'الباقات'!$A$3:$A$302,0)),""))</f>
        <v/>
      </c>
      <c r="E1203" s="4" t="n"/>
      <c r="F1203" s="14">
        <f>IF($B1203="","",COUNTIFS($B$3:$B1203,$B1203))</f>
        <v/>
      </c>
    </row>
    <row r="1204">
      <c r="A1204" s="5" t="n"/>
      <c r="B1204" s="4" t="n"/>
      <c r="C1204" s="9">
        <f>IF($B1204="","",IFERROR(INDEX('الباقات'!$B$3:$B$302,MATCH($B1204,'الباقات'!$A$3:$A$302,0)),""))</f>
        <v/>
      </c>
      <c r="D1204" s="9">
        <f>IF($B1204="","",IFERROR(INDEX('الباقات'!$D$3:$D$302,MATCH($B1204,'الباقات'!$A$3:$A$302,0)),""))</f>
        <v/>
      </c>
      <c r="E1204" s="4" t="n"/>
      <c r="F1204" s="14">
        <f>IF($B1204="","",COUNTIFS($B$3:$B1204,$B1204))</f>
        <v/>
      </c>
    </row>
    <row r="1205">
      <c r="A1205" s="5" t="n"/>
      <c r="B1205" s="4" t="n"/>
      <c r="C1205" s="9">
        <f>IF($B1205="","",IFERROR(INDEX('الباقات'!$B$3:$B$302,MATCH($B1205,'الباقات'!$A$3:$A$302,0)),""))</f>
        <v/>
      </c>
      <c r="D1205" s="9">
        <f>IF($B1205="","",IFERROR(INDEX('الباقات'!$D$3:$D$302,MATCH($B1205,'الباقات'!$A$3:$A$302,0)),""))</f>
        <v/>
      </c>
      <c r="E1205" s="4" t="n"/>
      <c r="F1205" s="14">
        <f>IF($B1205="","",COUNTIFS($B$3:$B1205,$B1205))</f>
        <v/>
      </c>
    </row>
    <row r="1206">
      <c r="A1206" s="5" t="n"/>
      <c r="B1206" s="4" t="n"/>
      <c r="C1206" s="9">
        <f>IF($B1206="","",IFERROR(INDEX('الباقات'!$B$3:$B$302,MATCH($B1206,'الباقات'!$A$3:$A$302,0)),""))</f>
        <v/>
      </c>
      <c r="D1206" s="9">
        <f>IF($B1206="","",IFERROR(INDEX('الباقات'!$D$3:$D$302,MATCH($B1206,'الباقات'!$A$3:$A$302,0)),""))</f>
        <v/>
      </c>
      <c r="E1206" s="4" t="n"/>
      <c r="F1206" s="14">
        <f>IF($B1206="","",COUNTIFS($B$3:$B1206,$B1206))</f>
        <v/>
      </c>
    </row>
    <row r="1207">
      <c r="A1207" s="5" t="n"/>
      <c r="B1207" s="4" t="n"/>
      <c r="C1207" s="9">
        <f>IF($B1207="","",IFERROR(INDEX('الباقات'!$B$3:$B$302,MATCH($B1207,'الباقات'!$A$3:$A$302,0)),""))</f>
        <v/>
      </c>
      <c r="D1207" s="9">
        <f>IF($B1207="","",IFERROR(INDEX('الباقات'!$D$3:$D$302,MATCH($B1207,'الباقات'!$A$3:$A$302,0)),""))</f>
        <v/>
      </c>
      <c r="E1207" s="4" t="n"/>
      <c r="F1207" s="14">
        <f>IF($B1207="","",COUNTIFS($B$3:$B1207,$B1207))</f>
        <v/>
      </c>
    </row>
    <row r="1208">
      <c r="A1208" s="5" t="n"/>
      <c r="B1208" s="4" t="n"/>
      <c r="C1208" s="9">
        <f>IF($B1208="","",IFERROR(INDEX('الباقات'!$B$3:$B$302,MATCH($B1208,'الباقات'!$A$3:$A$302,0)),""))</f>
        <v/>
      </c>
      <c r="D1208" s="9">
        <f>IF($B1208="","",IFERROR(INDEX('الباقات'!$D$3:$D$302,MATCH($B1208,'الباقات'!$A$3:$A$302,0)),""))</f>
        <v/>
      </c>
      <c r="E1208" s="4" t="n"/>
      <c r="F1208" s="14">
        <f>IF($B1208="","",COUNTIFS($B$3:$B1208,$B1208))</f>
        <v/>
      </c>
    </row>
    <row r="1209">
      <c r="A1209" s="5" t="n"/>
      <c r="B1209" s="4" t="n"/>
      <c r="C1209" s="9">
        <f>IF($B1209="","",IFERROR(INDEX('الباقات'!$B$3:$B$302,MATCH($B1209,'الباقات'!$A$3:$A$302,0)),""))</f>
        <v/>
      </c>
      <c r="D1209" s="9">
        <f>IF($B1209="","",IFERROR(INDEX('الباقات'!$D$3:$D$302,MATCH($B1209,'الباقات'!$A$3:$A$302,0)),""))</f>
        <v/>
      </c>
      <c r="E1209" s="4" t="n"/>
      <c r="F1209" s="14">
        <f>IF($B1209="","",COUNTIFS($B$3:$B1209,$B1209))</f>
        <v/>
      </c>
    </row>
    <row r="1210">
      <c r="A1210" s="5" t="n"/>
      <c r="B1210" s="4" t="n"/>
      <c r="C1210" s="9">
        <f>IF($B1210="","",IFERROR(INDEX('الباقات'!$B$3:$B$302,MATCH($B1210,'الباقات'!$A$3:$A$302,0)),""))</f>
        <v/>
      </c>
      <c r="D1210" s="9">
        <f>IF($B1210="","",IFERROR(INDEX('الباقات'!$D$3:$D$302,MATCH($B1210,'الباقات'!$A$3:$A$302,0)),""))</f>
        <v/>
      </c>
      <c r="E1210" s="4" t="n"/>
      <c r="F1210" s="14">
        <f>IF($B1210="","",COUNTIFS($B$3:$B1210,$B1210))</f>
        <v/>
      </c>
    </row>
    <row r="1211">
      <c r="A1211" s="5" t="n"/>
      <c r="B1211" s="4" t="n"/>
      <c r="C1211" s="9">
        <f>IF($B1211="","",IFERROR(INDEX('الباقات'!$B$3:$B$302,MATCH($B1211,'الباقات'!$A$3:$A$302,0)),""))</f>
        <v/>
      </c>
      <c r="D1211" s="9">
        <f>IF($B1211="","",IFERROR(INDEX('الباقات'!$D$3:$D$302,MATCH($B1211,'الباقات'!$A$3:$A$302,0)),""))</f>
        <v/>
      </c>
      <c r="E1211" s="4" t="n"/>
      <c r="F1211" s="14">
        <f>IF($B1211="","",COUNTIFS($B$3:$B1211,$B1211))</f>
        <v/>
      </c>
    </row>
    <row r="1212">
      <c r="A1212" s="5" t="n"/>
      <c r="B1212" s="4" t="n"/>
      <c r="C1212" s="9">
        <f>IF($B1212="","",IFERROR(INDEX('الباقات'!$B$3:$B$302,MATCH($B1212,'الباقات'!$A$3:$A$302,0)),""))</f>
        <v/>
      </c>
      <c r="D1212" s="9">
        <f>IF($B1212="","",IFERROR(INDEX('الباقات'!$D$3:$D$302,MATCH($B1212,'الباقات'!$A$3:$A$302,0)),""))</f>
        <v/>
      </c>
      <c r="E1212" s="4" t="n"/>
      <c r="F1212" s="14">
        <f>IF($B1212="","",COUNTIFS($B$3:$B1212,$B1212))</f>
        <v/>
      </c>
    </row>
    <row r="1213">
      <c r="A1213" s="5" t="n"/>
      <c r="B1213" s="4" t="n"/>
      <c r="C1213" s="9">
        <f>IF($B1213="","",IFERROR(INDEX('الباقات'!$B$3:$B$302,MATCH($B1213,'الباقات'!$A$3:$A$302,0)),""))</f>
        <v/>
      </c>
      <c r="D1213" s="9">
        <f>IF($B1213="","",IFERROR(INDEX('الباقات'!$D$3:$D$302,MATCH($B1213,'الباقات'!$A$3:$A$302,0)),""))</f>
        <v/>
      </c>
      <c r="E1213" s="4" t="n"/>
      <c r="F1213" s="14">
        <f>IF($B1213="","",COUNTIFS($B$3:$B1213,$B1213))</f>
        <v/>
      </c>
    </row>
    <row r="1214">
      <c r="A1214" s="5" t="n"/>
      <c r="B1214" s="4" t="n"/>
      <c r="C1214" s="9">
        <f>IF($B1214="","",IFERROR(INDEX('الباقات'!$B$3:$B$302,MATCH($B1214,'الباقات'!$A$3:$A$302,0)),""))</f>
        <v/>
      </c>
      <c r="D1214" s="9">
        <f>IF($B1214="","",IFERROR(INDEX('الباقات'!$D$3:$D$302,MATCH($B1214,'الباقات'!$A$3:$A$302,0)),""))</f>
        <v/>
      </c>
      <c r="E1214" s="4" t="n"/>
      <c r="F1214" s="14">
        <f>IF($B1214="","",COUNTIFS($B$3:$B1214,$B1214))</f>
        <v/>
      </c>
    </row>
    <row r="1215">
      <c r="A1215" s="5" t="n"/>
      <c r="B1215" s="4" t="n"/>
      <c r="C1215" s="9">
        <f>IF($B1215="","",IFERROR(INDEX('الباقات'!$B$3:$B$302,MATCH($B1215,'الباقات'!$A$3:$A$302,0)),""))</f>
        <v/>
      </c>
      <c r="D1215" s="9">
        <f>IF($B1215="","",IFERROR(INDEX('الباقات'!$D$3:$D$302,MATCH($B1215,'الباقات'!$A$3:$A$302,0)),""))</f>
        <v/>
      </c>
      <c r="E1215" s="4" t="n"/>
      <c r="F1215" s="14">
        <f>IF($B1215="","",COUNTIFS($B$3:$B1215,$B1215))</f>
        <v/>
      </c>
    </row>
    <row r="1216">
      <c r="A1216" s="5" t="n"/>
      <c r="B1216" s="4" t="n"/>
      <c r="C1216" s="9">
        <f>IF($B1216="","",IFERROR(INDEX('الباقات'!$B$3:$B$302,MATCH($B1216,'الباقات'!$A$3:$A$302,0)),""))</f>
        <v/>
      </c>
      <c r="D1216" s="9">
        <f>IF($B1216="","",IFERROR(INDEX('الباقات'!$D$3:$D$302,MATCH($B1216,'الباقات'!$A$3:$A$302,0)),""))</f>
        <v/>
      </c>
      <c r="E1216" s="4" t="n"/>
      <c r="F1216" s="14">
        <f>IF($B1216="","",COUNTIFS($B$3:$B1216,$B1216))</f>
        <v/>
      </c>
    </row>
    <row r="1217">
      <c r="A1217" s="5" t="n"/>
      <c r="B1217" s="4" t="n"/>
      <c r="C1217" s="9">
        <f>IF($B1217="","",IFERROR(INDEX('الباقات'!$B$3:$B$302,MATCH($B1217,'الباقات'!$A$3:$A$302,0)),""))</f>
        <v/>
      </c>
      <c r="D1217" s="9">
        <f>IF($B1217="","",IFERROR(INDEX('الباقات'!$D$3:$D$302,MATCH($B1217,'الباقات'!$A$3:$A$302,0)),""))</f>
        <v/>
      </c>
      <c r="E1217" s="4" t="n"/>
      <c r="F1217" s="14">
        <f>IF($B1217="","",COUNTIFS($B$3:$B1217,$B1217))</f>
        <v/>
      </c>
    </row>
    <row r="1218">
      <c r="A1218" s="5" t="n"/>
      <c r="B1218" s="4" t="n"/>
      <c r="C1218" s="9">
        <f>IF($B1218="","",IFERROR(INDEX('الباقات'!$B$3:$B$302,MATCH($B1218,'الباقات'!$A$3:$A$302,0)),""))</f>
        <v/>
      </c>
      <c r="D1218" s="9">
        <f>IF($B1218="","",IFERROR(INDEX('الباقات'!$D$3:$D$302,MATCH($B1218,'الباقات'!$A$3:$A$302,0)),""))</f>
        <v/>
      </c>
      <c r="E1218" s="4" t="n"/>
      <c r="F1218" s="14">
        <f>IF($B1218="","",COUNTIFS($B$3:$B1218,$B1218))</f>
        <v/>
      </c>
    </row>
    <row r="1219">
      <c r="A1219" s="5" t="n"/>
      <c r="B1219" s="4" t="n"/>
      <c r="C1219" s="9">
        <f>IF($B1219="","",IFERROR(INDEX('الباقات'!$B$3:$B$302,MATCH($B1219,'الباقات'!$A$3:$A$302,0)),""))</f>
        <v/>
      </c>
      <c r="D1219" s="9">
        <f>IF($B1219="","",IFERROR(INDEX('الباقات'!$D$3:$D$302,MATCH($B1219,'الباقات'!$A$3:$A$302,0)),""))</f>
        <v/>
      </c>
      <c r="E1219" s="4" t="n"/>
      <c r="F1219" s="14">
        <f>IF($B1219="","",COUNTIFS($B$3:$B1219,$B1219))</f>
        <v/>
      </c>
    </row>
    <row r="1220">
      <c r="A1220" s="5" t="n"/>
      <c r="B1220" s="4" t="n"/>
      <c r="C1220" s="9">
        <f>IF($B1220="","",IFERROR(INDEX('الباقات'!$B$3:$B$302,MATCH($B1220,'الباقات'!$A$3:$A$302,0)),""))</f>
        <v/>
      </c>
      <c r="D1220" s="9">
        <f>IF($B1220="","",IFERROR(INDEX('الباقات'!$D$3:$D$302,MATCH($B1220,'الباقات'!$A$3:$A$302,0)),""))</f>
        <v/>
      </c>
      <c r="E1220" s="4" t="n"/>
      <c r="F1220" s="14">
        <f>IF($B1220="","",COUNTIFS($B$3:$B1220,$B1220))</f>
        <v/>
      </c>
    </row>
    <row r="1221">
      <c r="A1221" s="5" t="n"/>
      <c r="B1221" s="4" t="n"/>
      <c r="C1221" s="9">
        <f>IF($B1221="","",IFERROR(INDEX('الباقات'!$B$3:$B$302,MATCH($B1221,'الباقات'!$A$3:$A$302,0)),""))</f>
        <v/>
      </c>
      <c r="D1221" s="9">
        <f>IF($B1221="","",IFERROR(INDEX('الباقات'!$D$3:$D$302,MATCH($B1221,'الباقات'!$A$3:$A$302,0)),""))</f>
        <v/>
      </c>
      <c r="E1221" s="4" t="n"/>
      <c r="F1221" s="14">
        <f>IF($B1221="","",COUNTIFS($B$3:$B1221,$B1221))</f>
        <v/>
      </c>
    </row>
    <row r="1222">
      <c r="A1222" s="5" t="n"/>
      <c r="B1222" s="4" t="n"/>
      <c r="C1222" s="9">
        <f>IF($B1222="","",IFERROR(INDEX('الباقات'!$B$3:$B$302,MATCH($B1222,'الباقات'!$A$3:$A$302,0)),""))</f>
        <v/>
      </c>
      <c r="D1222" s="9">
        <f>IF($B1222="","",IFERROR(INDEX('الباقات'!$D$3:$D$302,MATCH($B1222,'الباقات'!$A$3:$A$302,0)),""))</f>
        <v/>
      </c>
      <c r="E1222" s="4" t="n"/>
      <c r="F1222" s="14">
        <f>IF($B1222="","",COUNTIFS($B$3:$B1222,$B1222))</f>
        <v/>
      </c>
    </row>
    <row r="1223">
      <c r="A1223" s="5" t="n"/>
      <c r="B1223" s="4" t="n"/>
      <c r="C1223" s="9">
        <f>IF($B1223="","",IFERROR(INDEX('الباقات'!$B$3:$B$302,MATCH($B1223,'الباقات'!$A$3:$A$302,0)),""))</f>
        <v/>
      </c>
      <c r="D1223" s="9">
        <f>IF($B1223="","",IFERROR(INDEX('الباقات'!$D$3:$D$302,MATCH($B1223,'الباقات'!$A$3:$A$302,0)),""))</f>
        <v/>
      </c>
      <c r="E1223" s="4" t="n"/>
      <c r="F1223" s="14">
        <f>IF($B1223="","",COUNTIFS($B$3:$B1223,$B1223))</f>
        <v/>
      </c>
    </row>
    <row r="1224">
      <c r="A1224" s="5" t="n"/>
      <c r="B1224" s="4" t="n"/>
      <c r="C1224" s="9">
        <f>IF($B1224="","",IFERROR(INDEX('الباقات'!$B$3:$B$302,MATCH($B1224,'الباقات'!$A$3:$A$302,0)),""))</f>
        <v/>
      </c>
      <c r="D1224" s="9">
        <f>IF($B1224="","",IFERROR(INDEX('الباقات'!$D$3:$D$302,MATCH($B1224,'الباقات'!$A$3:$A$302,0)),""))</f>
        <v/>
      </c>
      <c r="E1224" s="4" t="n"/>
      <c r="F1224" s="14">
        <f>IF($B1224="","",COUNTIFS($B$3:$B1224,$B1224))</f>
        <v/>
      </c>
    </row>
    <row r="1225">
      <c r="A1225" s="5" t="n"/>
      <c r="B1225" s="4" t="n"/>
      <c r="C1225" s="9">
        <f>IF($B1225="","",IFERROR(INDEX('الباقات'!$B$3:$B$302,MATCH($B1225,'الباقات'!$A$3:$A$302,0)),""))</f>
        <v/>
      </c>
      <c r="D1225" s="9">
        <f>IF($B1225="","",IFERROR(INDEX('الباقات'!$D$3:$D$302,MATCH($B1225,'الباقات'!$A$3:$A$302,0)),""))</f>
        <v/>
      </c>
      <c r="E1225" s="4" t="n"/>
      <c r="F1225" s="14">
        <f>IF($B1225="","",COUNTIFS($B$3:$B1225,$B1225))</f>
        <v/>
      </c>
    </row>
    <row r="1226">
      <c r="A1226" s="5" t="n"/>
      <c r="B1226" s="4" t="n"/>
      <c r="C1226" s="9">
        <f>IF($B1226="","",IFERROR(INDEX('الباقات'!$B$3:$B$302,MATCH($B1226,'الباقات'!$A$3:$A$302,0)),""))</f>
        <v/>
      </c>
      <c r="D1226" s="9">
        <f>IF($B1226="","",IFERROR(INDEX('الباقات'!$D$3:$D$302,MATCH($B1226,'الباقات'!$A$3:$A$302,0)),""))</f>
        <v/>
      </c>
      <c r="E1226" s="4" t="n"/>
      <c r="F1226" s="14">
        <f>IF($B1226="","",COUNTIFS($B$3:$B1226,$B1226))</f>
        <v/>
      </c>
    </row>
    <row r="1227">
      <c r="A1227" s="5" t="n"/>
      <c r="B1227" s="4" t="n"/>
      <c r="C1227" s="9">
        <f>IF($B1227="","",IFERROR(INDEX('الباقات'!$B$3:$B$302,MATCH($B1227,'الباقات'!$A$3:$A$302,0)),""))</f>
        <v/>
      </c>
      <c r="D1227" s="9">
        <f>IF($B1227="","",IFERROR(INDEX('الباقات'!$D$3:$D$302,MATCH($B1227,'الباقات'!$A$3:$A$302,0)),""))</f>
        <v/>
      </c>
      <c r="E1227" s="4" t="n"/>
      <c r="F1227" s="14">
        <f>IF($B1227="","",COUNTIFS($B$3:$B1227,$B1227))</f>
        <v/>
      </c>
    </row>
    <row r="1228">
      <c r="A1228" s="5" t="n"/>
      <c r="B1228" s="4" t="n"/>
      <c r="C1228" s="9">
        <f>IF($B1228="","",IFERROR(INDEX('الباقات'!$B$3:$B$302,MATCH($B1228,'الباقات'!$A$3:$A$302,0)),""))</f>
        <v/>
      </c>
      <c r="D1228" s="9">
        <f>IF($B1228="","",IFERROR(INDEX('الباقات'!$D$3:$D$302,MATCH($B1228,'الباقات'!$A$3:$A$302,0)),""))</f>
        <v/>
      </c>
      <c r="E1228" s="4" t="n"/>
      <c r="F1228" s="14">
        <f>IF($B1228="","",COUNTIFS($B$3:$B1228,$B1228))</f>
        <v/>
      </c>
    </row>
    <row r="1229">
      <c r="A1229" s="5" t="n"/>
      <c r="B1229" s="4" t="n"/>
      <c r="C1229" s="9">
        <f>IF($B1229="","",IFERROR(INDEX('الباقات'!$B$3:$B$302,MATCH($B1229,'الباقات'!$A$3:$A$302,0)),""))</f>
        <v/>
      </c>
      <c r="D1229" s="9">
        <f>IF($B1229="","",IFERROR(INDEX('الباقات'!$D$3:$D$302,MATCH($B1229,'الباقات'!$A$3:$A$302,0)),""))</f>
        <v/>
      </c>
      <c r="E1229" s="4" t="n"/>
      <c r="F1229" s="14">
        <f>IF($B1229="","",COUNTIFS($B$3:$B1229,$B1229))</f>
        <v/>
      </c>
    </row>
    <row r="1230">
      <c r="A1230" s="5" t="n"/>
      <c r="B1230" s="4" t="n"/>
      <c r="C1230" s="9">
        <f>IF($B1230="","",IFERROR(INDEX('الباقات'!$B$3:$B$302,MATCH($B1230,'الباقات'!$A$3:$A$302,0)),""))</f>
        <v/>
      </c>
      <c r="D1230" s="9">
        <f>IF($B1230="","",IFERROR(INDEX('الباقات'!$D$3:$D$302,MATCH($B1230,'الباقات'!$A$3:$A$302,0)),""))</f>
        <v/>
      </c>
      <c r="E1230" s="4" t="n"/>
      <c r="F1230" s="14">
        <f>IF($B1230="","",COUNTIFS($B$3:$B1230,$B1230))</f>
        <v/>
      </c>
    </row>
    <row r="1231">
      <c r="A1231" s="5" t="n"/>
      <c r="B1231" s="4" t="n"/>
      <c r="C1231" s="9">
        <f>IF($B1231="","",IFERROR(INDEX('الباقات'!$B$3:$B$302,MATCH($B1231,'الباقات'!$A$3:$A$302,0)),""))</f>
        <v/>
      </c>
      <c r="D1231" s="9">
        <f>IF($B1231="","",IFERROR(INDEX('الباقات'!$D$3:$D$302,MATCH($B1231,'الباقات'!$A$3:$A$302,0)),""))</f>
        <v/>
      </c>
      <c r="E1231" s="4" t="n"/>
      <c r="F1231" s="14">
        <f>IF($B1231="","",COUNTIFS($B$3:$B1231,$B1231))</f>
        <v/>
      </c>
    </row>
    <row r="1232">
      <c r="A1232" s="5" t="n"/>
      <c r="B1232" s="4" t="n"/>
      <c r="C1232" s="9">
        <f>IF($B1232="","",IFERROR(INDEX('الباقات'!$B$3:$B$302,MATCH($B1232,'الباقات'!$A$3:$A$302,0)),""))</f>
        <v/>
      </c>
      <c r="D1232" s="9">
        <f>IF($B1232="","",IFERROR(INDEX('الباقات'!$D$3:$D$302,MATCH($B1232,'الباقات'!$A$3:$A$302,0)),""))</f>
        <v/>
      </c>
      <c r="E1232" s="4" t="n"/>
      <c r="F1232" s="14">
        <f>IF($B1232="","",COUNTIFS($B$3:$B1232,$B1232))</f>
        <v/>
      </c>
    </row>
    <row r="1233">
      <c r="A1233" s="5" t="n"/>
      <c r="B1233" s="4" t="n"/>
      <c r="C1233" s="9">
        <f>IF($B1233="","",IFERROR(INDEX('الباقات'!$B$3:$B$302,MATCH($B1233,'الباقات'!$A$3:$A$302,0)),""))</f>
        <v/>
      </c>
      <c r="D1233" s="9">
        <f>IF($B1233="","",IFERROR(INDEX('الباقات'!$D$3:$D$302,MATCH($B1233,'الباقات'!$A$3:$A$302,0)),""))</f>
        <v/>
      </c>
      <c r="E1233" s="4" t="n"/>
      <c r="F1233" s="14">
        <f>IF($B1233="","",COUNTIFS($B$3:$B1233,$B1233))</f>
        <v/>
      </c>
    </row>
    <row r="1234">
      <c r="A1234" s="5" t="n"/>
      <c r="B1234" s="4" t="n"/>
      <c r="C1234" s="9">
        <f>IF($B1234="","",IFERROR(INDEX('الباقات'!$B$3:$B$302,MATCH($B1234,'الباقات'!$A$3:$A$302,0)),""))</f>
        <v/>
      </c>
      <c r="D1234" s="9">
        <f>IF($B1234="","",IFERROR(INDEX('الباقات'!$D$3:$D$302,MATCH($B1234,'الباقات'!$A$3:$A$302,0)),""))</f>
        <v/>
      </c>
      <c r="E1234" s="4" t="n"/>
      <c r="F1234" s="14">
        <f>IF($B1234="","",COUNTIFS($B$3:$B1234,$B1234))</f>
        <v/>
      </c>
    </row>
    <row r="1235">
      <c r="A1235" s="5" t="n"/>
      <c r="B1235" s="4" t="n"/>
      <c r="C1235" s="9">
        <f>IF($B1235="","",IFERROR(INDEX('الباقات'!$B$3:$B$302,MATCH($B1235,'الباقات'!$A$3:$A$302,0)),""))</f>
        <v/>
      </c>
      <c r="D1235" s="9">
        <f>IF($B1235="","",IFERROR(INDEX('الباقات'!$D$3:$D$302,MATCH($B1235,'الباقات'!$A$3:$A$302,0)),""))</f>
        <v/>
      </c>
      <c r="E1235" s="4" t="n"/>
      <c r="F1235" s="14">
        <f>IF($B1235="","",COUNTIFS($B$3:$B1235,$B1235))</f>
        <v/>
      </c>
    </row>
    <row r="1236">
      <c r="A1236" s="5" t="n"/>
      <c r="B1236" s="4" t="n"/>
      <c r="C1236" s="9">
        <f>IF($B1236="","",IFERROR(INDEX('الباقات'!$B$3:$B$302,MATCH($B1236,'الباقات'!$A$3:$A$302,0)),""))</f>
        <v/>
      </c>
      <c r="D1236" s="9">
        <f>IF($B1236="","",IFERROR(INDEX('الباقات'!$D$3:$D$302,MATCH($B1236,'الباقات'!$A$3:$A$302,0)),""))</f>
        <v/>
      </c>
      <c r="E1236" s="4" t="n"/>
      <c r="F1236" s="14">
        <f>IF($B1236="","",COUNTIFS($B$3:$B1236,$B1236))</f>
        <v/>
      </c>
    </row>
    <row r="1237">
      <c r="A1237" s="5" t="n"/>
      <c r="B1237" s="4" t="n"/>
      <c r="C1237" s="9">
        <f>IF($B1237="","",IFERROR(INDEX('الباقات'!$B$3:$B$302,MATCH($B1237,'الباقات'!$A$3:$A$302,0)),""))</f>
        <v/>
      </c>
      <c r="D1237" s="9">
        <f>IF($B1237="","",IFERROR(INDEX('الباقات'!$D$3:$D$302,MATCH($B1237,'الباقات'!$A$3:$A$302,0)),""))</f>
        <v/>
      </c>
      <c r="E1237" s="4" t="n"/>
      <c r="F1237" s="14">
        <f>IF($B1237="","",COUNTIFS($B$3:$B1237,$B1237))</f>
        <v/>
      </c>
    </row>
    <row r="1238">
      <c r="A1238" s="5" t="n"/>
      <c r="B1238" s="4" t="n"/>
      <c r="C1238" s="9">
        <f>IF($B1238="","",IFERROR(INDEX('الباقات'!$B$3:$B$302,MATCH($B1238,'الباقات'!$A$3:$A$302,0)),""))</f>
        <v/>
      </c>
      <c r="D1238" s="9">
        <f>IF($B1238="","",IFERROR(INDEX('الباقات'!$D$3:$D$302,MATCH($B1238,'الباقات'!$A$3:$A$302,0)),""))</f>
        <v/>
      </c>
      <c r="E1238" s="4" t="n"/>
      <c r="F1238" s="14">
        <f>IF($B1238="","",COUNTIFS($B$3:$B1238,$B1238))</f>
        <v/>
      </c>
    </row>
    <row r="1239">
      <c r="A1239" s="5" t="n"/>
      <c r="B1239" s="4" t="n"/>
      <c r="C1239" s="9">
        <f>IF($B1239="","",IFERROR(INDEX('الباقات'!$B$3:$B$302,MATCH($B1239,'الباقات'!$A$3:$A$302,0)),""))</f>
        <v/>
      </c>
      <c r="D1239" s="9">
        <f>IF($B1239="","",IFERROR(INDEX('الباقات'!$D$3:$D$302,MATCH($B1239,'الباقات'!$A$3:$A$302,0)),""))</f>
        <v/>
      </c>
      <c r="E1239" s="4" t="n"/>
      <c r="F1239" s="14">
        <f>IF($B1239="","",COUNTIFS($B$3:$B1239,$B1239))</f>
        <v/>
      </c>
    </row>
    <row r="1240">
      <c r="A1240" s="5" t="n"/>
      <c r="B1240" s="4" t="n"/>
      <c r="C1240" s="9">
        <f>IF($B1240="","",IFERROR(INDEX('الباقات'!$B$3:$B$302,MATCH($B1240,'الباقات'!$A$3:$A$302,0)),""))</f>
        <v/>
      </c>
      <c r="D1240" s="9">
        <f>IF($B1240="","",IFERROR(INDEX('الباقات'!$D$3:$D$302,MATCH($B1240,'الباقات'!$A$3:$A$302,0)),""))</f>
        <v/>
      </c>
      <c r="E1240" s="4" t="n"/>
      <c r="F1240" s="14">
        <f>IF($B1240="","",COUNTIFS($B$3:$B1240,$B1240))</f>
        <v/>
      </c>
    </row>
    <row r="1241">
      <c r="A1241" s="5" t="n"/>
      <c r="B1241" s="4" t="n"/>
      <c r="C1241" s="9">
        <f>IF($B1241="","",IFERROR(INDEX('الباقات'!$B$3:$B$302,MATCH($B1241,'الباقات'!$A$3:$A$302,0)),""))</f>
        <v/>
      </c>
      <c r="D1241" s="9">
        <f>IF($B1241="","",IFERROR(INDEX('الباقات'!$D$3:$D$302,MATCH($B1241,'الباقات'!$A$3:$A$302,0)),""))</f>
        <v/>
      </c>
      <c r="E1241" s="4" t="n"/>
      <c r="F1241" s="14">
        <f>IF($B1241="","",COUNTIFS($B$3:$B1241,$B1241))</f>
        <v/>
      </c>
    </row>
    <row r="1242">
      <c r="A1242" s="5" t="n"/>
      <c r="B1242" s="4" t="n"/>
      <c r="C1242" s="9">
        <f>IF($B1242="","",IFERROR(INDEX('الباقات'!$B$3:$B$302,MATCH($B1242,'الباقات'!$A$3:$A$302,0)),""))</f>
        <v/>
      </c>
      <c r="D1242" s="9">
        <f>IF($B1242="","",IFERROR(INDEX('الباقات'!$D$3:$D$302,MATCH($B1242,'الباقات'!$A$3:$A$302,0)),""))</f>
        <v/>
      </c>
      <c r="E1242" s="4" t="n"/>
      <c r="F1242" s="14">
        <f>IF($B1242="","",COUNTIFS($B$3:$B1242,$B1242))</f>
        <v/>
      </c>
    </row>
    <row r="1243">
      <c r="A1243" s="5" t="n"/>
      <c r="B1243" s="4" t="n"/>
      <c r="C1243" s="9">
        <f>IF($B1243="","",IFERROR(INDEX('الباقات'!$B$3:$B$302,MATCH($B1243,'الباقات'!$A$3:$A$302,0)),""))</f>
        <v/>
      </c>
      <c r="D1243" s="9">
        <f>IF($B1243="","",IFERROR(INDEX('الباقات'!$D$3:$D$302,MATCH($B1243,'الباقات'!$A$3:$A$302,0)),""))</f>
        <v/>
      </c>
      <c r="E1243" s="4" t="n"/>
      <c r="F1243" s="14">
        <f>IF($B1243="","",COUNTIFS($B$3:$B1243,$B1243))</f>
        <v/>
      </c>
    </row>
    <row r="1244">
      <c r="A1244" s="5" t="n"/>
      <c r="B1244" s="4" t="n"/>
      <c r="C1244" s="9">
        <f>IF($B1244="","",IFERROR(INDEX('الباقات'!$B$3:$B$302,MATCH($B1244,'الباقات'!$A$3:$A$302,0)),""))</f>
        <v/>
      </c>
      <c r="D1244" s="9">
        <f>IF($B1244="","",IFERROR(INDEX('الباقات'!$D$3:$D$302,MATCH($B1244,'الباقات'!$A$3:$A$302,0)),""))</f>
        <v/>
      </c>
      <c r="E1244" s="4" t="n"/>
      <c r="F1244" s="14">
        <f>IF($B1244="","",COUNTIFS($B$3:$B1244,$B1244))</f>
        <v/>
      </c>
    </row>
    <row r="1245">
      <c r="A1245" s="5" t="n"/>
      <c r="B1245" s="4" t="n"/>
      <c r="C1245" s="9">
        <f>IF($B1245="","",IFERROR(INDEX('الباقات'!$B$3:$B$302,MATCH($B1245,'الباقات'!$A$3:$A$302,0)),""))</f>
        <v/>
      </c>
      <c r="D1245" s="9">
        <f>IF($B1245="","",IFERROR(INDEX('الباقات'!$D$3:$D$302,MATCH($B1245,'الباقات'!$A$3:$A$302,0)),""))</f>
        <v/>
      </c>
      <c r="E1245" s="4" t="n"/>
      <c r="F1245" s="14">
        <f>IF($B1245="","",COUNTIFS($B$3:$B1245,$B1245))</f>
        <v/>
      </c>
    </row>
    <row r="1246">
      <c r="A1246" s="5" t="n"/>
      <c r="B1246" s="4" t="n"/>
      <c r="C1246" s="9">
        <f>IF($B1246="","",IFERROR(INDEX('الباقات'!$B$3:$B$302,MATCH($B1246,'الباقات'!$A$3:$A$302,0)),""))</f>
        <v/>
      </c>
      <c r="D1246" s="9">
        <f>IF($B1246="","",IFERROR(INDEX('الباقات'!$D$3:$D$302,MATCH($B1246,'الباقات'!$A$3:$A$302,0)),""))</f>
        <v/>
      </c>
      <c r="E1246" s="4" t="n"/>
      <c r="F1246" s="14">
        <f>IF($B1246="","",COUNTIFS($B$3:$B1246,$B1246))</f>
        <v/>
      </c>
    </row>
    <row r="1247">
      <c r="A1247" s="5" t="n"/>
      <c r="B1247" s="4" t="n"/>
      <c r="C1247" s="9">
        <f>IF($B1247="","",IFERROR(INDEX('الباقات'!$B$3:$B$302,MATCH($B1247,'الباقات'!$A$3:$A$302,0)),""))</f>
        <v/>
      </c>
      <c r="D1247" s="9">
        <f>IF($B1247="","",IFERROR(INDEX('الباقات'!$D$3:$D$302,MATCH($B1247,'الباقات'!$A$3:$A$302,0)),""))</f>
        <v/>
      </c>
      <c r="E1247" s="4" t="n"/>
      <c r="F1247" s="14">
        <f>IF($B1247="","",COUNTIFS($B$3:$B1247,$B1247))</f>
        <v/>
      </c>
    </row>
    <row r="1248">
      <c r="A1248" s="5" t="n"/>
      <c r="B1248" s="4" t="n"/>
      <c r="C1248" s="9">
        <f>IF($B1248="","",IFERROR(INDEX('الباقات'!$B$3:$B$302,MATCH($B1248,'الباقات'!$A$3:$A$302,0)),""))</f>
        <v/>
      </c>
      <c r="D1248" s="9">
        <f>IF($B1248="","",IFERROR(INDEX('الباقات'!$D$3:$D$302,MATCH($B1248,'الباقات'!$A$3:$A$302,0)),""))</f>
        <v/>
      </c>
      <c r="E1248" s="4" t="n"/>
      <c r="F1248" s="14">
        <f>IF($B1248="","",COUNTIFS($B$3:$B1248,$B1248))</f>
        <v/>
      </c>
    </row>
    <row r="1249">
      <c r="A1249" s="5" t="n"/>
      <c r="B1249" s="4" t="n"/>
      <c r="C1249" s="9">
        <f>IF($B1249="","",IFERROR(INDEX('الباقات'!$B$3:$B$302,MATCH($B1249,'الباقات'!$A$3:$A$302,0)),""))</f>
        <v/>
      </c>
      <c r="D1249" s="9">
        <f>IF($B1249="","",IFERROR(INDEX('الباقات'!$D$3:$D$302,MATCH($B1249,'الباقات'!$A$3:$A$302,0)),""))</f>
        <v/>
      </c>
      <c r="E1249" s="4" t="n"/>
      <c r="F1249" s="14">
        <f>IF($B1249="","",COUNTIFS($B$3:$B1249,$B1249))</f>
        <v/>
      </c>
    </row>
    <row r="1250">
      <c r="A1250" s="5" t="n"/>
      <c r="B1250" s="4" t="n"/>
      <c r="C1250" s="9">
        <f>IF($B1250="","",IFERROR(INDEX('الباقات'!$B$3:$B$302,MATCH($B1250,'الباقات'!$A$3:$A$302,0)),""))</f>
        <v/>
      </c>
      <c r="D1250" s="9">
        <f>IF($B1250="","",IFERROR(INDEX('الباقات'!$D$3:$D$302,MATCH($B1250,'الباقات'!$A$3:$A$302,0)),""))</f>
        <v/>
      </c>
      <c r="E1250" s="4" t="n"/>
      <c r="F1250" s="14">
        <f>IF($B1250="","",COUNTIFS($B$3:$B1250,$B1250))</f>
        <v/>
      </c>
    </row>
    <row r="1251">
      <c r="A1251" s="5" t="n"/>
      <c r="B1251" s="4" t="n"/>
      <c r="C1251" s="9">
        <f>IF($B1251="","",IFERROR(INDEX('الباقات'!$B$3:$B$302,MATCH($B1251,'الباقات'!$A$3:$A$302,0)),""))</f>
        <v/>
      </c>
      <c r="D1251" s="9">
        <f>IF($B1251="","",IFERROR(INDEX('الباقات'!$D$3:$D$302,MATCH($B1251,'الباقات'!$A$3:$A$302,0)),""))</f>
        <v/>
      </c>
      <c r="E1251" s="4" t="n"/>
      <c r="F1251" s="14">
        <f>IF($B1251="","",COUNTIFS($B$3:$B1251,$B1251))</f>
        <v/>
      </c>
    </row>
    <row r="1252">
      <c r="A1252" s="5" t="n"/>
      <c r="B1252" s="4" t="n"/>
      <c r="C1252" s="9">
        <f>IF($B1252="","",IFERROR(INDEX('الباقات'!$B$3:$B$302,MATCH($B1252,'الباقات'!$A$3:$A$302,0)),""))</f>
        <v/>
      </c>
      <c r="D1252" s="9">
        <f>IF($B1252="","",IFERROR(INDEX('الباقات'!$D$3:$D$302,MATCH($B1252,'الباقات'!$A$3:$A$302,0)),""))</f>
        <v/>
      </c>
      <c r="E1252" s="4" t="n"/>
      <c r="F1252" s="14">
        <f>IF($B1252="","",COUNTIFS($B$3:$B1252,$B1252))</f>
        <v/>
      </c>
    </row>
    <row r="1253">
      <c r="A1253" s="5" t="n"/>
      <c r="B1253" s="4" t="n"/>
      <c r="C1253" s="9">
        <f>IF($B1253="","",IFERROR(INDEX('الباقات'!$B$3:$B$302,MATCH($B1253,'الباقات'!$A$3:$A$302,0)),""))</f>
        <v/>
      </c>
      <c r="D1253" s="9">
        <f>IF($B1253="","",IFERROR(INDEX('الباقات'!$D$3:$D$302,MATCH($B1253,'الباقات'!$A$3:$A$302,0)),""))</f>
        <v/>
      </c>
      <c r="E1253" s="4" t="n"/>
      <c r="F1253" s="14">
        <f>IF($B1253="","",COUNTIFS($B$3:$B1253,$B1253))</f>
        <v/>
      </c>
    </row>
    <row r="1254">
      <c r="A1254" s="5" t="n"/>
      <c r="B1254" s="4" t="n"/>
      <c r="C1254" s="9">
        <f>IF($B1254="","",IFERROR(INDEX('الباقات'!$B$3:$B$302,MATCH($B1254,'الباقات'!$A$3:$A$302,0)),""))</f>
        <v/>
      </c>
      <c r="D1254" s="9">
        <f>IF($B1254="","",IFERROR(INDEX('الباقات'!$D$3:$D$302,MATCH($B1254,'الباقات'!$A$3:$A$302,0)),""))</f>
        <v/>
      </c>
      <c r="E1254" s="4" t="n"/>
      <c r="F1254" s="14">
        <f>IF($B1254="","",COUNTIFS($B$3:$B1254,$B1254))</f>
        <v/>
      </c>
    </row>
    <row r="1255">
      <c r="A1255" s="5" t="n"/>
      <c r="B1255" s="4" t="n"/>
      <c r="C1255" s="9">
        <f>IF($B1255="","",IFERROR(INDEX('الباقات'!$B$3:$B$302,MATCH($B1255,'الباقات'!$A$3:$A$302,0)),""))</f>
        <v/>
      </c>
      <c r="D1255" s="9">
        <f>IF($B1255="","",IFERROR(INDEX('الباقات'!$D$3:$D$302,MATCH($B1255,'الباقات'!$A$3:$A$302,0)),""))</f>
        <v/>
      </c>
      <c r="E1255" s="4" t="n"/>
      <c r="F1255" s="14">
        <f>IF($B1255="","",COUNTIFS($B$3:$B1255,$B1255))</f>
        <v/>
      </c>
    </row>
    <row r="1256">
      <c r="A1256" s="5" t="n"/>
      <c r="B1256" s="4" t="n"/>
      <c r="C1256" s="9">
        <f>IF($B1256="","",IFERROR(INDEX('الباقات'!$B$3:$B$302,MATCH($B1256,'الباقات'!$A$3:$A$302,0)),""))</f>
        <v/>
      </c>
      <c r="D1256" s="9">
        <f>IF($B1256="","",IFERROR(INDEX('الباقات'!$D$3:$D$302,MATCH($B1256,'الباقات'!$A$3:$A$302,0)),""))</f>
        <v/>
      </c>
      <c r="E1256" s="4" t="n"/>
      <c r="F1256" s="14">
        <f>IF($B1256="","",COUNTIFS($B$3:$B1256,$B1256))</f>
        <v/>
      </c>
    </row>
    <row r="1257">
      <c r="A1257" s="5" t="n"/>
      <c r="B1257" s="4" t="n"/>
      <c r="C1257" s="9">
        <f>IF($B1257="","",IFERROR(INDEX('الباقات'!$B$3:$B$302,MATCH($B1257,'الباقات'!$A$3:$A$302,0)),""))</f>
        <v/>
      </c>
      <c r="D1257" s="9">
        <f>IF($B1257="","",IFERROR(INDEX('الباقات'!$D$3:$D$302,MATCH($B1257,'الباقات'!$A$3:$A$302,0)),""))</f>
        <v/>
      </c>
      <c r="E1257" s="4" t="n"/>
      <c r="F1257" s="14">
        <f>IF($B1257="","",COUNTIFS($B$3:$B1257,$B1257))</f>
        <v/>
      </c>
    </row>
    <row r="1258">
      <c r="A1258" s="5" t="n"/>
      <c r="B1258" s="4" t="n"/>
      <c r="C1258" s="9">
        <f>IF($B1258="","",IFERROR(INDEX('الباقات'!$B$3:$B$302,MATCH($B1258,'الباقات'!$A$3:$A$302,0)),""))</f>
        <v/>
      </c>
      <c r="D1258" s="9">
        <f>IF($B1258="","",IFERROR(INDEX('الباقات'!$D$3:$D$302,MATCH($B1258,'الباقات'!$A$3:$A$302,0)),""))</f>
        <v/>
      </c>
      <c r="E1258" s="4" t="n"/>
      <c r="F1258" s="14">
        <f>IF($B1258="","",COUNTIFS($B$3:$B1258,$B1258))</f>
        <v/>
      </c>
    </row>
    <row r="1259">
      <c r="A1259" s="5" t="n"/>
      <c r="B1259" s="4" t="n"/>
      <c r="C1259" s="9">
        <f>IF($B1259="","",IFERROR(INDEX('الباقات'!$B$3:$B$302,MATCH($B1259,'الباقات'!$A$3:$A$302,0)),""))</f>
        <v/>
      </c>
      <c r="D1259" s="9">
        <f>IF($B1259="","",IFERROR(INDEX('الباقات'!$D$3:$D$302,MATCH($B1259,'الباقات'!$A$3:$A$302,0)),""))</f>
        <v/>
      </c>
      <c r="E1259" s="4" t="n"/>
      <c r="F1259" s="14">
        <f>IF($B1259="","",COUNTIFS($B$3:$B1259,$B1259))</f>
        <v/>
      </c>
    </row>
    <row r="1260">
      <c r="A1260" s="5" t="n"/>
      <c r="B1260" s="4" t="n"/>
      <c r="C1260" s="9">
        <f>IF($B1260="","",IFERROR(INDEX('الباقات'!$B$3:$B$302,MATCH($B1260,'الباقات'!$A$3:$A$302,0)),""))</f>
        <v/>
      </c>
      <c r="D1260" s="9">
        <f>IF($B1260="","",IFERROR(INDEX('الباقات'!$D$3:$D$302,MATCH($B1260,'الباقات'!$A$3:$A$302,0)),""))</f>
        <v/>
      </c>
      <c r="E1260" s="4" t="n"/>
      <c r="F1260" s="14">
        <f>IF($B1260="","",COUNTIFS($B$3:$B1260,$B1260))</f>
        <v/>
      </c>
    </row>
    <row r="1261">
      <c r="A1261" s="5" t="n"/>
      <c r="B1261" s="4" t="n"/>
      <c r="C1261" s="9">
        <f>IF($B1261="","",IFERROR(INDEX('الباقات'!$B$3:$B$302,MATCH($B1261,'الباقات'!$A$3:$A$302,0)),""))</f>
        <v/>
      </c>
      <c r="D1261" s="9">
        <f>IF($B1261="","",IFERROR(INDEX('الباقات'!$D$3:$D$302,MATCH($B1261,'الباقات'!$A$3:$A$302,0)),""))</f>
        <v/>
      </c>
      <c r="E1261" s="4" t="n"/>
      <c r="F1261" s="14">
        <f>IF($B1261="","",COUNTIFS($B$3:$B1261,$B1261))</f>
        <v/>
      </c>
    </row>
    <row r="1262">
      <c r="A1262" s="5" t="n"/>
      <c r="B1262" s="4" t="n"/>
      <c r="C1262" s="9">
        <f>IF($B1262="","",IFERROR(INDEX('الباقات'!$B$3:$B$302,MATCH($B1262,'الباقات'!$A$3:$A$302,0)),""))</f>
        <v/>
      </c>
      <c r="D1262" s="9">
        <f>IF($B1262="","",IFERROR(INDEX('الباقات'!$D$3:$D$302,MATCH($B1262,'الباقات'!$A$3:$A$302,0)),""))</f>
        <v/>
      </c>
      <c r="E1262" s="4" t="n"/>
      <c r="F1262" s="14">
        <f>IF($B1262="","",COUNTIFS($B$3:$B1262,$B1262))</f>
        <v/>
      </c>
    </row>
    <row r="1263">
      <c r="A1263" s="5" t="n"/>
      <c r="B1263" s="4" t="n"/>
      <c r="C1263" s="9">
        <f>IF($B1263="","",IFERROR(INDEX('الباقات'!$B$3:$B$302,MATCH($B1263,'الباقات'!$A$3:$A$302,0)),""))</f>
        <v/>
      </c>
      <c r="D1263" s="9">
        <f>IF($B1263="","",IFERROR(INDEX('الباقات'!$D$3:$D$302,MATCH($B1263,'الباقات'!$A$3:$A$302,0)),""))</f>
        <v/>
      </c>
      <c r="E1263" s="4" t="n"/>
      <c r="F1263" s="14">
        <f>IF($B1263="","",COUNTIFS($B$3:$B1263,$B1263))</f>
        <v/>
      </c>
    </row>
    <row r="1264">
      <c r="A1264" s="5" t="n"/>
      <c r="B1264" s="4" t="n"/>
      <c r="C1264" s="9">
        <f>IF($B1264="","",IFERROR(INDEX('الباقات'!$B$3:$B$302,MATCH($B1264,'الباقات'!$A$3:$A$302,0)),""))</f>
        <v/>
      </c>
      <c r="D1264" s="9">
        <f>IF($B1264="","",IFERROR(INDEX('الباقات'!$D$3:$D$302,MATCH($B1264,'الباقات'!$A$3:$A$302,0)),""))</f>
        <v/>
      </c>
      <c r="E1264" s="4" t="n"/>
      <c r="F1264" s="14">
        <f>IF($B1264="","",COUNTIFS($B$3:$B1264,$B1264))</f>
        <v/>
      </c>
    </row>
    <row r="1265">
      <c r="A1265" s="5" t="n"/>
      <c r="B1265" s="4" t="n"/>
      <c r="C1265" s="9">
        <f>IF($B1265="","",IFERROR(INDEX('الباقات'!$B$3:$B$302,MATCH($B1265,'الباقات'!$A$3:$A$302,0)),""))</f>
        <v/>
      </c>
      <c r="D1265" s="9">
        <f>IF($B1265="","",IFERROR(INDEX('الباقات'!$D$3:$D$302,MATCH($B1265,'الباقات'!$A$3:$A$302,0)),""))</f>
        <v/>
      </c>
      <c r="E1265" s="4" t="n"/>
      <c r="F1265" s="14">
        <f>IF($B1265="","",COUNTIFS($B$3:$B1265,$B1265))</f>
        <v/>
      </c>
    </row>
    <row r="1266">
      <c r="A1266" s="5" t="n"/>
      <c r="B1266" s="4" t="n"/>
      <c r="C1266" s="9">
        <f>IF($B1266="","",IFERROR(INDEX('الباقات'!$B$3:$B$302,MATCH($B1266,'الباقات'!$A$3:$A$302,0)),""))</f>
        <v/>
      </c>
      <c r="D1266" s="9">
        <f>IF($B1266="","",IFERROR(INDEX('الباقات'!$D$3:$D$302,MATCH($B1266,'الباقات'!$A$3:$A$302,0)),""))</f>
        <v/>
      </c>
      <c r="E1266" s="4" t="n"/>
      <c r="F1266" s="14">
        <f>IF($B1266="","",COUNTIFS($B$3:$B1266,$B1266))</f>
        <v/>
      </c>
    </row>
    <row r="1267">
      <c r="A1267" s="5" t="n"/>
      <c r="B1267" s="4" t="n"/>
      <c r="C1267" s="9">
        <f>IF($B1267="","",IFERROR(INDEX('الباقات'!$B$3:$B$302,MATCH($B1267,'الباقات'!$A$3:$A$302,0)),""))</f>
        <v/>
      </c>
      <c r="D1267" s="9">
        <f>IF($B1267="","",IFERROR(INDEX('الباقات'!$D$3:$D$302,MATCH($B1267,'الباقات'!$A$3:$A$302,0)),""))</f>
        <v/>
      </c>
      <c r="E1267" s="4" t="n"/>
      <c r="F1267" s="14">
        <f>IF($B1267="","",COUNTIFS($B$3:$B1267,$B1267))</f>
        <v/>
      </c>
    </row>
    <row r="1268">
      <c r="A1268" s="5" t="n"/>
      <c r="B1268" s="4" t="n"/>
      <c r="C1268" s="9">
        <f>IF($B1268="","",IFERROR(INDEX('الباقات'!$B$3:$B$302,MATCH($B1268,'الباقات'!$A$3:$A$302,0)),""))</f>
        <v/>
      </c>
      <c r="D1268" s="9">
        <f>IF($B1268="","",IFERROR(INDEX('الباقات'!$D$3:$D$302,MATCH($B1268,'الباقات'!$A$3:$A$302,0)),""))</f>
        <v/>
      </c>
      <c r="E1268" s="4" t="n"/>
      <c r="F1268" s="14">
        <f>IF($B1268="","",COUNTIFS($B$3:$B1268,$B1268))</f>
        <v/>
      </c>
    </row>
    <row r="1269">
      <c r="A1269" s="5" t="n"/>
      <c r="B1269" s="4" t="n"/>
      <c r="C1269" s="9">
        <f>IF($B1269="","",IFERROR(INDEX('الباقات'!$B$3:$B$302,MATCH($B1269,'الباقات'!$A$3:$A$302,0)),""))</f>
        <v/>
      </c>
      <c r="D1269" s="9">
        <f>IF($B1269="","",IFERROR(INDEX('الباقات'!$D$3:$D$302,MATCH($B1269,'الباقات'!$A$3:$A$302,0)),""))</f>
        <v/>
      </c>
      <c r="E1269" s="4" t="n"/>
      <c r="F1269" s="14">
        <f>IF($B1269="","",COUNTIFS($B$3:$B1269,$B1269))</f>
        <v/>
      </c>
    </row>
    <row r="1270">
      <c r="A1270" s="5" t="n"/>
      <c r="B1270" s="4" t="n"/>
      <c r="C1270" s="9">
        <f>IF($B1270="","",IFERROR(INDEX('الباقات'!$B$3:$B$302,MATCH($B1270,'الباقات'!$A$3:$A$302,0)),""))</f>
        <v/>
      </c>
      <c r="D1270" s="9">
        <f>IF($B1270="","",IFERROR(INDEX('الباقات'!$D$3:$D$302,MATCH($B1270,'الباقات'!$A$3:$A$302,0)),""))</f>
        <v/>
      </c>
      <c r="E1270" s="4" t="n"/>
      <c r="F1270" s="14">
        <f>IF($B1270="","",COUNTIFS($B$3:$B1270,$B1270))</f>
        <v/>
      </c>
    </row>
    <row r="1271">
      <c r="A1271" s="5" t="n"/>
      <c r="B1271" s="4" t="n"/>
      <c r="C1271" s="9">
        <f>IF($B1271="","",IFERROR(INDEX('الباقات'!$B$3:$B$302,MATCH($B1271,'الباقات'!$A$3:$A$302,0)),""))</f>
        <v/>
      </c>
      <c r="D1271" s="9">
        <f>IF($B1271="","",IFERROR(INDEX('الباقات'!$D$3:$D$302,MATCH($B1271,'الباقات'!$A$3:$A$302,0)),""))</f>
        <v/>
      </c>
      <c r="E1271" s="4" t="n"/>
      <c r="F1271" s="14">
        <f>IF($B1271="","",COUNTIFS($B$3:$B1271,$B1271))</f>
        <v/>
      </c>
    </row>
    <row r="1272">
      <c r="A1272" s="5" t="n"/>
      <c r="B1272" s="4" t="n"/>
      <c r="C1272" s="9">
        <f>IF($B1272="","",IFERROR(INDEX('الباقات'!$B$3:$B$302,MATCH($B1272,'الباقات'!$A$3:$A$302,0)),""))</f>
        <v/>
      </c>
      <c r="D1272" s="9">
        <f>IF($B1272="","",IFERROR(INDEX('الباقات'!$D$3:$D$302,MATCH($B1272,'الباقات'!$A$3:$A$302,0)),""))</f>
        <v/>
      </c>
      <c r="E1272" s="4" t="n"/>
      <c r="F1272" s="14">
        <f>IF($B1272="","",COUNTIFS($B$3:$B1272,$B1272))</f>
        <v/>
      </c>
    </row>
    <row r="1273">
      <c r="A1273" s="5" t="n"/>
      <c r="B1273" s="4" t="n"/>
      <c r="C1273" s="9">
        <f>IF($B1273="","",IFERROR(INDEX('الباقات'!$B$3:$B$302,MATCH($B1273,'الباقات'!$A$3:$A$302,0)),""))</f>
        <v/>
      </c>
      <c r="D1273" s="9">
        <f>IF($B1273="","",IFERROR(INDEX('الباقات'!$D$3:$D$302,MATCH($B1273,'الباقات'!$A$3:$A$302,0)),""))</f>
        <v/>
      </c>
      <c r="E1273" s="4" t="n"/>
      <c r="F1273" s="14">
        <f>IF($B1273="","",COUNTIFS($B$3:$B1273,$B1273))</f>
        <v/>
      </c>
    </row>
    <row r="1274">
      <c r="A1274" s="5" t="n"/>
      <c r="B1274" s="4" t="n"/>
      <c r="C1274" s="9">
        <f>IF($B1274="","",IFERROR(INDEX('الباقات'!$B$3:$B$302,MATCH($B1274,'الباقات'!$A$3:$A$302,0)),""))</f>
        <v/>
      </c>
      <c r="D1274" s="9">
        <f>IF($B1274="","",IFERROR(INDEX('الباقات'!$D$3:$D$302,MATCH($B1274,'الباقات'!$A$3:$A$302,0)),""))</f>
        <v/>
      </c>
      <c r="E1274" s="4" t="n"/>
      <c r="F1274" s="14">
        <f>IF($B1274="","",COUNTIFS($B$3:$B1274,$B1274))</f>
        <v/>
      </c>
    </row>
    <row r="1275">
      <c r="A1275" s="5" t="n"/>
      <c r="B1275" s="4" t="n"/>
      <c r="C1275" s="9">
        <f>IF($B1275="","",IFERROR(INDEX('الباقات'!$B$3:$B$302,MATCH($B1275,'الباقات'!$A$3:$A$302,0)),""))</f>
        <v/>
      </c>
      <c r="D1275" s="9">
        <f>IF($B1275="","",IFERROR(INDEX('الباقات'!$D$3:$D$302,MATCH($B1275,'الباقات'!$A$3:$A$302,0)),""))</f>
        <v/>
      </c>
      <c r="E1275" s="4" t="n"/>
      <c r="F1275" s="14">
        <f>IF($B1275="","",COUNTIFS($B$3:$B1275,$B1275))</f>
        <v/>
      </c>
    </row>
    <row r="1276">
      <c r="A1276" s="5" t="n"/>
      <c r="B1276" s="4" t="n"/>
      <c r="C1276" s="9">
        <f>IF($B1276="","",IFERROR(INDEX('الباقات'!$B$3:$B$302,MATCH($B1276,'الباقات'!$A$3:$A$302,0)),""))</f>
        <v/>
      </c>
      <c r="D1276" s="9">
        <f>IF($B1276="","",IFERROR(INDEX('الباقات'!$D$3:$D$302,MATCH($B1276,'الباقات'!$A$3:$A$302,0)),""))</f>
        <v/>
      </c>
      <c r="E1276" s="4" t="n"/>
      <c r="F1276" s="14">
        <f>IF($B1276="","",COUNTIFS($B$3:$B1276,$B1276))</f>
        <v/>
      </c>
    </row>
    <row r="1277">
      <c r="A1277" s="5" t="n"/>
      <c r="B1277" s="4" t="n"/>
      <c r="C1277" s="9">
        <f>IF($B1277="","",IFERROR(INDEX('الباقات'!$B$3:$B$302,MATCH($B1277,'الباقات'!$A$3:$A$302,0)),""))</f>
        <v/>
      </c>
      <c r="D1277" s="9">
        <f>IF($B1277="","",IFERROR(INDEX('الباقات'!$D$3:$D$302,MATCH($B1277,'الباقات'!$A$3:$A$302,0)),""))</f>
        <v/>
      </c>
      <c r="E1277" s="4" t="n"/>
      <c r="F1277" s="14">
        <f>IF($B1277="","",COUNTIFS($B$3:$B1277,$B1277))</f>
        <v/>
      </c>
    </row>
    <row r="1278">
      <c r="A1278" s="5" t="n"/>
      <c r="B1278" s="4" t="n"/>
      <c r="C1278" s="9">
        <f>IF($B1278="","",IFERROR(INDEX('الباقات'!$B$3:$B$302,MATCH($B1278,'الباقات'!$A$3:$A$302,0)),""))</f>
        <v/>
      </c>
      <c r="D1278" s="9">
        <f>IF($B1278="","",IFERROR(INDEX('الباقات'!$D$3:$D$302,MATCH($B1278,'الباقات'!$A$3:$A$302,0)),""))</f>
        <v/>
      </c>
      <c r="E1278" s="4" t="n"/>
      <c r="F1278" s="14">
        <f>IF($B1278="","",COUNTIFS($B$3:$B1278,$B1278))</f>
        <v/>
      </c>
    </row>
    <row r="1279">
      <c r="A1279" s="5" t="n"/>
      <c r="B1279" s="4" t="n"/>
      <c r="C1279" s="9">
        <f>IF($B1279="","",IFERROR(INDEX('الباقات'!$B$3:$B$302,MATCH($B1279,'الباقات'!$A$3:$A$302,0)),""))</f>
        <v/>
      </c>
      <c r="D1279" s="9">
        <f>IF($B1279="","",IFERROR(INDEX('الباقات'!$D$3:$D$302,MATCH($B1279,'الباقات'!$A$3:$A$302,0)),""))</f>
        <v/>
      </c>
      <c r="E1279" s="4" t="n"/>
      <c r="F1279" s="14">
        <f>IF($B1279="","",COUNTIFS($B$3:$B1279,$B1279))</f>
        <v/>
      </c>
    </row>
    <row r="1280">
      <c r="A1280" s="5" t="n"/>
      <c r="B1280" s="4" t="n"/>
      <c r="C1280" s="9">
        <f>IF($B1280="","",IFERROR(INDEX('الباقات'!$B$3:$B$302,MATCH($B1280,'الباقات'!$A$3:$A$302,0)),""))</f>
        <v/>
      </c>
      <c r="D1280" s="9">
        <f>IF($B1280="","",IFERROR(INDEX('الباقات'!$D$3:$D$302,MATCH($B1280,'الباقات'!$A$3:$A$302,0)),""))</f>
        <v/>
      </c>
      <c r="E1280" s="4" t="n"/>
      <c r="F1280" s="14">
        <f>IF($B1280="","",COUNTIFS($B$3:$B1280,$B1280))</f>
        <v/>
      </c>
    </row>
    <row r="1281">
      <c r="A1281" s="5" t="n"/>
      <c r="B1281" s="4" t="n"/>
      <c r="C1281" s="9">
        <f>IF($B1281="","",IFERROR(INDEX('الباقات'!$B$3:$B$302,MATCH($B1281,'الباقات'!$A$3:$A$302,0)),""))</f>
        <v/>
      </c>
      <c r="D1281" s="9">
        <f>IF($B1281="","",IFERROR(INDEX('الباقات'!$D$3:$D$302,MATCH($B1281,'الباقات'!$A$3:$A$302,0)),""))</f>
        <v/>
      </c>
      <c r="E1281" s="4" t="n"/>
      <c r="F1281" s="14">
        <f>IF($B1281="","",COUNTIFS($B$3:$B1281,$B1281))</f>
        <v/>
      </c>
    </row>
    <row r="1282">
      <c r="A1282" s="5" t="n"/>
      <c r="B1282" s="4" t="n"/>
      <c r="C1282" s="9">
        <f>IF($B1282="","",IFERROR(INDEX('الباقات'!$B$3:$B$302,MATCH($B1282,'الباقات'!$A$3:$A$302,0)),""))</f>
        <v/>
      </c>
      <c r="D1282" s="9">
        <f>IF($B1282="","",IFERROR(INDEX('الباقات'!$D$3:$D$302,MATCH($B1282,'الباقات'!$A$3:$A$302,0)),""))</f>
        <v/>
      </c>
      <c r="E1282" s="4" t="n"/>
      <c r="F1282" s="14">
        <f>IF($B1282="","",COUNTIFS($B$3:$B1282,$B1282))</f>
        <v/>
      </c>
    </row>
    <row r="1283">
      <c r="A1283" s="5" t="n"/>
      <c r="B1283" s="4" t="n"/>
      <c r="C1283" s="9">
        <f>IF($B1283="","",IFERROR(INDEX('الباقات'!$B$3:$B$302,MATCH($B1283,'الباقات'!$A$3:$A$302,0)),""))</f>
        <v/>
      </c>
      <c r="D1283" s="9">
        <f>IF($B1283="","",IFERROR(INDEX('الباقات'!$D$3:$D$302,MATCH($B1283,'الباقات'!$A$3:$A$302,0)),""))</f>
        <v/>
      </c>
      <c r="E1283" s="4" t="n"/>
      <c r="F1283" s="14">
        <f>IF($B1283="","",COUNTIFS($B$3:$B1283,$B1283))</f>
        <v/>
      </c>
    </row>
    <row r="1284">
      <c r="A1284" s="5" t="n"/>
      <c r="B1284" s="4" t="n"/>
      <c r="C1284" s="9">
        <f>IF($B1284="","",IFERROR(INDEX('الباقات'!$B$3:$B$302,MATCH($B1284,'الباقات'!$A$3:$A$302,0)),""))</f>
        <v/>
      </c>
      <c r="D1284" s="9">
        <f>IF($B1284="","",IFERROR(INDEX('الباقات'!$D$3:$D$302,MATCH($B1284,'الباقات'!$A$3:$A$302,0)),""))</f>
        <v/>
      </c>
      <c r="E1284" s="4" t="n"/>
      <c r="F1284" s="14">
        <f>IF($B1284="","",COUNTIFS($B$3:$B1284,$B1284))</f>
        <v/>
      </c>
    </row>
    <row r="1285">
      <c r="A1285" s="5" t="n"/>
      <c r="B1285" s="4" t="n"/>
      <c r="C1285" s="9">
        <f>IF($B1285="","",IFERROR(INDEX('الباقات'!$B$3:$B$302,MATCH($B1285,'الباقات'!$A$3:$A$302,0)),""))</f>
        <v/>
      </c>
      <c r="D1285" s="9">
        <f>IF($B1285="","",IFERROR(INDEX('الباقات'!$D$3:$D$302,MATCH($B1285,'الباقات'!$A$3:$A$302,0)),""))</f>
        <v/>
      </c>
      <c r="E1285" s="4" t="n"/>
      <c r="F1285" s="14">
        <f>IF($B1285="","",COUNTIFS($B$3:$B1285,$B1285))</f>
        <v/>
      </c>
    </row>
    <row r="1286">
      <c r="A1286" s="5" t="n"/>
      <c r="B1286" s="4" t="n"/>
      <c r="C1286" s="9">
        <f>IF($B1286="","",IFERROR(INDEX('الباقات'!$B$3:$B$302,MATCH($B1286,'الباقات'!$A$3:$A$302,0)),""))</f>
        <v/>
      </c>
      <c r="D1286" s="9">
        <f>IF($B1286="","",IFERROR(INDEX('الباقات'!$D$3:$D$302,MATCH($B1286,'الباقات'!$A$3:$A$302,0)),""))</f>
        <v/>
      </c>
      <c r="E1286" s="4" t="n"/>
      <c r="F1286" s="14">
        <f>IF($B1286="","",COUNTIFS($B$3:$B1286,$B1286))</f>
        <v/>
      </c>
    </row>
    <row r="1287">
      <c r="A1287" s="5" t="n"/>
      <c r="B1287" s="4" t="n"/>
      <c r="C1287" s="9">
        <f>IF($B1287="","",IFERROR(INDEX('الباقات'!$B$3:$B$302,MATCH($B1287,'الباقات'!$A$3:$A$302,0)),""))</f>
        <v/>
      </c>
      <c r="D1287" s="9">
        <f>IF($B1287="","",IFERROR(INDEX('الباقات'!$D$3:$D$302,MATCH($B1287,'الباقات'!$A$3:$A$302,0)),""))</f>
        <v/>
      </c>
      <c r="E1287" s="4" t="n"/>
      <c r="F1287" s="14">
        <f>IF($B1287="","",COUNTIFS($B$3:$B1287,$B1287))</f>
        <v/>
      </c>
    </row>
    <row r="1288">
      <c r="A1288" s="5" t="n"/>
      <c r="B1288" s="4" t="n"/>
      <c r="C1288" s="9">
        <f>IF($B1288="","",IFERROR(INDEX('الباقات'!$B$3:$B$302,MATCH($B1288,'الباقات'!$A$3:$A$302,0)),""))</f>
        <v/>
      </c>
      <c r="D1288" s="9">
        <f>IF($B1288="","",IFERROR(INDEX('الباقات'!$D$3:$D$302,MATCH($B1288,'الباقات'!$A$3:$A$302,0)),""))</f>
        <v/>
      </c>
      <c r="E1288" s="4" t="n"/>
      <c r="F1288" s="14">
        <f>IF($B1288="","",COUNTIFS($B$3:$B1288,$B1288))</f>
        <v/>
      </c>
    </row>
    <row r="1289">
      <c r="A1289" s="5" t="n"/>
      <c r="B1289" s="4" t="n"/>
      <c r="C1289" s="9">
        <f>IF($B1289="","",IFERROR(INDEX('الباقات'!$B$3:$B$302,MATCH($B1289,'الباقات'!$A$3:$A$302,0)),""))</f>
        <v/>
      </c>
      <c r="D1289" s="9">
        <f>IF($B1289="","",IFERROR(INDEX('الباقات'!$D$3:$D$302,MATCH($B1289,'الباقات'!$A$3:$A$302,0)),""))</f>
        <v/>
      </c>
      <c r="E1289" s="4" t="n"/>
      <c r="F1289" s="14">
        <f>IF($B1289="","",COUNTIFS($B$3:$B1289,$B1289))</f>
        <v/>
      </c>
    </row>
    <row r="1290">
      <c r="A1290" s="5" t="n"/>
      <c r="B1290" s="4" t="n"/>
      <c r="C1290" s="9">
        <f>IF($B1290="","",IFERROR(INDEX('الباقات'!$B$3:$B$302,MATCH($B1290,'الباقات'!$A$3:$A$302,0)),""))</f>
        <v/>
      </c>
      <c r="D1290" s="9">
        <f>IF($B1290="","",IFERROR(INDEX('الباقات'!$D$3:$D$302,MATCH($B1290,'الباقات'!$A$3:$A$302,0)),""))</f>
        <v/>
      </c>
      <c r="E1290" s="4" t="n"/>
      <c r="F1290" s="14">
        <f>IF($B1290="","",COUNTIFS($B$3:$B1290,$B1290))</f>
        <v/>
      </c>
    </row>
    <row r="1291">
      <c r="A1291" s="5" t="n"/>
      <c r="B1291" s="4" t="n"/>
      <c r="C1291" s="9">
        <f>IF($B1291="","",IFERROR(INDEX('الباقات'!$B$3:$B$302,MATCH($B1291,'الباقات'!$A$3:$A$302,0)),""))</f>
        <v/>
      </c>
      <c r="D1291" s="9">
        <f>IF($B1291="","",IFERROR(INDEX('الباقات'!$D$3:$D$302,MATCH($B1291,'الباقات'!$A$3:$A$302,0)),""))</f>
        <v/>
      </c>
      <c r="E1291" s="4" t="n"/>
      <c r="F1291" s="14">
        <f>IF($B1291="","",COUNTIFS($B$3:$B1291,$B1291))</f>
        <v/>
      </c>
    </row>
    <row r="1292">
      <c r="A1292" s="5" t="n"/>
      <c r="B1292" s="4" t="n"/>
      <c r="C1292" s="9">
        <f>IF($B1292="","",IFERROR(INDEX('الباقات'!$B$3:$B$302,MATCH($B1292,'الباقات'!$A$3:$A$302,0)),""))</f>
        <v/>
      </c>
      <c r="D1292" s="9">
        <f>IF($B1292="","",IFERROR(INDEX('الباقات'!$D$3:$D$302,MATCH($B1292,'الباقات'!$A$3:$A$302,0)),""))</f>
        <v/>
      </c>
      <c r="E1292" s="4" t="n"/>
      <c r="F1292" s="14">
        <f>IF($B1292="","",COUNTIFS($B$3:$B1292,$B1292))</f>
        <v/>
      </c>
    </row>
    <row r="1293">
      <c r="A1293" s="5" t="n"/>
      <c r="B1293" s="4" t="n"/>
      <c r="C1293" s="9">
        <f>IF($B1293="","",IFERROR(INDEX('الباقات'!$B$3:$B$302,MATCH($B1293,'الباقات'!$A$3:$A$302,0)),""))</f>
        <v/>
      </c>
      <c r="D1293" s="9">
        <f>IF($B1293="","",IFERROR(INDEX('الباقات'!$D$3:$D$302,MATCH($B1293,'الباقات'!$A$3:$A$302,0)),""))</f>
        <v/>
      </c>
      <c r="E1293" s="4" t="n"/>
      <c r="F1293" s="14">
        <f>IF($B1293="","",COUNTIFS($B$3:$B1293,$B1293))</f>
        <v/>
      </c>
    </row>
    <row r="1294">
      <c r="A1294" s="5" t="n"/>
      <c r="B1294" s="4" t="n"/>
      <c r="C1294" s="9">
        <f>IF($B1294="","",IFERROR(INDEX('الباقات'!$B$3:$B$302,MATCH($B1294,'الباقات'!$A$3:$A$302,0)),""))</f>
        <v/>
      </c>
      <c r="D1294" s="9">
        <f>IF($B1294="","",IFERROR(INDEX('الباقات'!$D$3:$D$302,MATCH($B1294,'الباقات'!$A$3:$A$302,0)),""))</f>
        <v/>
      </c>
      <c r="E1294" s="4" t="n"/>
      <c r="F1294" s="14">
        <f>IF($B1294="","",COUNTIFS($B$3:$B1294,$B1294))</f>
        <v/>
      </c>
    </row>
    <row r="1295">
      <c r="A1295" s="5" t="n"/>
      <c r="B1295" s="4" t="n"/>
      <c r="C1295" s="9">
        <f>IF($B1295="","",IFERROR(INDEX('الباقات'!$B$3:$B$302,MATCH($B1295,'الباقات'!$A$3:$A$302,0)),""))</f>
        <v/>
      </c>
      <c r="D1295" s="9">
        <f>IF($B1295="","",IFERROR(INDEX('الباقات'!$D$3:$D$302,MATCH($B1295,'الباقات'!$A$3:$A$302,0)),""))</f>
        <v/>
      </c>
      <c r="E1295" s="4" t="n"/>
      <c r="F1295" s="14">
        <f>IF($B1295="","",COUNTIFS($B$3:$B1295,$B1295))</f>
        <v/>
      </c>
    </row>
    <row r="1296">
      <c r="A1296" s="5" t="n"/>
      <c r="B1296" s="4" t="n"/>
      <c r="C1296" s="9">
        <f>IF($B1296="","",IFERROR(INDEX('الباقات'!$B$3:$B$302,MATCH($B1296,'الباقات'!$A$3:$A$302,0)),""))</f>
        <v/>
      </c>
      <c r="D1296" s="9">
        <f>IF($B1296="","",IFERROR(INDEX('الباقات'!$D$3:$D$302,MATCH($B1296,'الباقات'!$A$3:$A$302,0)),""))</f>
        <v/>
      </c>
      <c r="E1296" s="4" t="n"/>
      <c r="F1296" s="14">
        <f>IF($B1296="","",COUNTIFS($B$3:$B1296,$B1296))</f>
        <v/>
      </c>
    </row>
    <row r="1297">
      <c r="A1297" s="5" t="n"/>
      <c r="B1297" s="4" t="n"/>
      <c r="C1297" s="9">
        <f>IF($B1297="","",IFERROR(INDEX('الباقات'!$B$3:$B$302,MATCH($B1297,'الباقات'!$A$3:$A$302,0)),""))</f>
        <v/>
      </c>
      <c r="D1297" s="9">
        <f>IF($B1297="","",IFERROR(INDEX('الباقات'!$D$3:$D$302,MATCH($B1297,'الباقات'!$A$3:$A$302,0)),""))</f>
        <v/>
      </c>
      <c r="E1297" s="4" t="n"/>
      <c r="F1297" s="14">
        <f>IF($B1297="","",COUNTIFS($B$3:$B1297,$B1297))</f>
        <v/>
      </c>
    </row>
    <row r="1298">
      <c r="A1298" s="5" t="n"/>
      <c r="B1298" s="4" t="n"/>
      <c r="C1298" s="9">
        <f>IF($B1298="","",IFERROR(INDEX('الباقات'!$B$3:$B$302,MATCH($B1298,'الباقات'!$A$3:$A$302,0)),""))</f>
        <v/>
      </c>
      <c r="D1298" s="9">
        <f>IF($B1298="","",IFERROR(INDEX('الباقات'!$D$3:$D$302,MATCH($B1298,'الباقات'!$A$3:$A$302,0)),""))</f>
        <v/>
      </c>
      <c r="E1298" s="4" t="n"/>
      <c r="F1298" s="14">
        <f>IF($B1298="","",COUNTIFS($B$3:$B1298,$B1298))</f>
        <v/>
      </c>
    </row>
    <row r="1299">
      <c r="A1299" s="5" t="n"/>
      <c r="B1299" s="4" t="n"/>
      <c r="C1299" s="9">
        <f>IF($B1299="","",IFERROR(INDEX('الباقات'!$B$3:$B$302,MATCH($B1299,'الباقات'!$A$3:$A$302,0)),""))</f>
        <v/>
      </c>
      <c r="D1299" s="9">
        <f>IF($B1299="","",IFERROR(INDEX('الباقات'!$D$3:$D$302,MATCH($B1299,'الباقات'!$A$3:$A$302,0)),""))</f>
        <v/>
      </c>
      <c r="E1299" s="4" t="n"/>
      <c r="F1299" s="14">
        <f>IF($B1299="","",COUNTIFS($B$3:$B1299,$B1299))</f>
        <v/>
      </c>
    </row>
    <row r="1300">
      <c r="A1300" s="5" t="n"/>
      <c r="B1300" s="4" t="n"/>
      <c r="C1300" s="9">
        <f>IF($B1300="","",IFERROR(INDEX('الباقات'!$B$3:$B$302,MATCH($B1300,'الباقات'!$A$3:$A$302,0)),""))</f>
        <v/>
      </c>
      <c r="D1300" s="9">
        <f>IF($B1300="","",IFERROR(INDEX('الباقات'!$D$3:$D$302,MATCH($B1300,'الباقات'!$A$3:$A$302,0)),""))</f>
        <v/>
      </c>
      <c r="E1300" s="4" t="n"/>
      <c r="F1300" s="14">
        <f>IF($B1300="","",COUNTIFS($B$3:$B1300,$B1300))</f>
        <v/>
      </c>
    </row>
    <row r="1301">
      <c r="A1301" s="5" t="n"/>
      <c r="B1301" s="4" t="n"/>
      <c r="C1301" s="9">
        <f>IF($B1301="","",IFERROR(INDEX('الباقات'!$B$3:$B$302,MATCH($B1301,'الباقات'!$A$3:$A$302,0)),""))</f>
        <v/>
      </c>
      <c r="D1301" s="9">
        <f>IF($B1301="","",IFERROR(INDEX('الباقات'!$D$3:$D$302,MATCH($B1301,'الباقات'!$A$3:$A$302,0)),""))</f>
        <v/>
      </c>
      <c r="E1301" s="4" t="n"/>
      <c r="F1301" s="14">
        <f>IF($B1301="","",COUNTIFS($B$3:$B1301,$B1301))</f>
        <v/>
      </c>
    </row>
    <row r="1302">
      <c r="A1302" s="5" t="n"/>
      <c r="B1302" s="4" t="n"/>
      <c r="C1302" s="9">
        <f>IF($B1302="","",IFERROR(INDEX('الباقات'!$B$3:$B$302,MATCH($B1302,'الباقات'!$A$3:$A$302,0)),""))</f>
        <v/>
      </c>
      <c r="D1302" s="9">
        <f>IF($B1302="","",IFERROR(INDEX('الباقات'!$D$3:$D$302,MATCH($B1302,'الباقات'!$A$3:$A$302,0)),""))</f>
        <v/>
      </c>
      <c r="E1302" s="4" t="n"/>
      <c r="F1302" s="14">
        <f>IF($B1302="","",COUNTIFS($B$3:$B1302,$B1302))</f>
        <v/>
      </c>
    </row>
    <row r="1303">
      <c r="A1303" s="5" t="n"/>
      <c r="B1303" s="4" t="n"/>
      <c r="C1303" s="9">
        <f>IF($B1303="","",IFERROR(INDEX('الباقات'!$B$3:$B$302,MATCH($B1303,'الباقات'!$A$3:$A$302,0)),""))</f>
        <v/>
      </c>
      <c r="D1303" s="9">
        <f>IF($B1303="","",IFERROR(INDEX('الباقات'!$D$3:$D$302,MATCH($B1303,'الباقات'!$A$3:$A$302,0)),""))</f>
        <v/>
      </c>
      <c r="E1303" s="4" t="n"/>
      <c r="F1303" s="14">
        <f>IF($B1303="","",COUNTIFS($B$3:$B1303,$B1303))</f>
        <v/>
      </c>
    </row>
    <row r="1304">
      <c r="A1304" s="5" t="n"/>
      <c r="B1304" s="4" t="n"/>
      <c r="C1304" s="9">
        <f>IF($B1304="","",IFERROR(INDEX('الباقات'!$B$3:$B$302,MATCH($B1304,'الباقات'!$A$3:$A$302,0)),""))</f>
        <v/>
      </c>
      <c r="D1304" s="9">
        <f>IF($B1304="","",IFERROR(INDEX('الباقات'!$D$3:$D$302,MATCH($B1304,'الباقات'!$A$3:$A$302,0)),""))</f>
        <v/>
      </c>
      <c r="E1304" s="4" t="n"/>
      <c r="F1304" s="14">
        <f>IF($B1304="","",COUNTIFS($B$3:$B1304,$B1304))</f>
        <v/>
      </c>
    </row>
    <row r="1305">
      <c r="A1305" s="5" t="n"/>
      <c r="B1305" s="4" t="n"/>
      <c r="C1305" s="9">
        <f>IF($B1305="","",IFERROR(INDEX('الباقات'!$B$3:$B$302,MATCH($B1305,'الباقات'!$A$3:$A$302,0)),""))</f>
        <v/>
      </c>
      <c r="D1305" s="9">
        <f>IF($B1305="","",IFERROR(INDEX('الباقات'!$D$3:$D$302,MATCH($B1305,'الباقات'!$A$3:$A$302,0)),""))</f>
        <v/>
      </c>
      <c r="E1305" s="4" t="n"/>
      <c r="F1305" s="14">
        <f>IF($B1305="","",COUNTIFS($B$3:$B1305,$B1305))</f>
        <v/>
      </c>
    </row>
    <row r="1306">
      <c r="A1306" s="5" t="n"/>
      <c r="B1306" s="4" t="n"/>
      <c r="C1306" s="9">
        <f>IF($B1306="","",IFERROR(INDEX('الباقات'!$B$3:$B$302,MATCH($B1306,'الباقات'!$A$3:$A$302,0)),""))</f>
        <v/>
      </c>
      <c r="D1306" s="9">
        <f>IF($B1306="","",IFERROR(INDEX('الباقات'!$D$3:$D$302,MATCH($B1306,'الباقات'!$A$3:$A$302,0)),""))</f>
        <v/>
      </c>
      <c r="E1306" s="4" t="n"/>
      <c r="F1306" s="14">
        <f>IF($B1306="","",COUNTIFS($B$3:$B1306,$B1306))</f>
        <v/>
      </c>
    </row>
    <row r="1307">
      <c r="A1307" s="5" t="n"/>
      <c r="B1307" s="4" t="n"/>
      <c r="C1307" s="9">
        <f>IF($B1307="","",IFERROR(INDEX('الباقات'!$B$3:$B$302,MATCH($B1307,'الباقات'!$A$3:$A$302,0)),""))</f>
        <v/>
      </c>
      <c r="D1307" s="9">
        <f>IF($B1307="","",IFERROR(INDEX('الباقات'!$D$3:$D$302,MATCH($B1307,'الباقات'!$A$3:$A$302,0)),""))</f>
        <v/>
      </c>
      <c r="E1307" s="4" t="n"/>
      <c r="F1307" s="14">
        <f>IF($B1307="","",COUNTIFS($B$3:$B1307,$B1307))</f>
        <v/>
      </c>
    </row>
    <row r="1308">
      <c r="A1308" s="5" t="n"/>
      <c r="B1308" s="4" t="n"/>
      <c r="C1308" s="9">
        <f>IF($B1308="","",IFERROR(INDEX('الباقات'!$B$3:$B$302,MATCH($B1308,'الباقات'!$A$3:$A$302,0)),""))</f>
        <v/>
      </c>
      <c r="D1308" s="9">
        <f>IF($B1308="","",IFERROR(INDEX('الباقات'!$D$3:$D$302,MATCH($B1308,'الباقات'!$A$3:$A$302,0)),""))</f>
        <v/>
      </c>
      <c r="E1308" s="4" t="n"/>
      <c r="F1308" s="14">
        <f>IF($B1308="","",COUNTIFS($B$3:$B1308,$B1308))</f>
        <v/>
      </c>
    </row>
    <row r="1309">
      <c r="A1309" s="5" t="n"/>
      <c r="B1309" s="4" t="n"/>
      <c r="C1309" s="9">
        <f>IF($B1309="","",IFERROR(INDEX('الباقات'!$B$3:$B$302,MATCH($B1309,'الباقات'!$A$3:$A$302,0)),""))</f>
        <v/>
      </c>
      <c r="D1309" s="9">
        <f>IF($B1309="","",IFERROR(INDEX('الباقات'!$D$3:$D$302,MATCH($B1309,'الباقات'!$A$3:$A$302,0)),""))</f>
        <v/>
      </c>
      <c r="E1309" s="4" t="n"/>
      <c r="F1309" s="14">
        <f>IF($B1309="","",COUNTIFS($B$3:$B1309,$B1309))</f>
        <v/>
      </c>
    </row>
    <row r="1310">
      <c r="A1310" s="5" t="n"/>
      <c r="B1310" s="4" t="n"/>
      <c r="C1310" s="9">
        <f>IF($B1310="","",IFERROR(INDEX('الباقات'!$B$3:$B$302,MATCH($B1310,'الباقات'!$A$3:$A$302,0)),""))</f>
        <v/>
      </c>
      <c r="D1310" s="9">
        <f>IF($B1310="","",IFERROR(INDEX('الباقات'!$D$3:$D$302,MATCH($B1310,'الباقات'!$A$3:$A$302,0)),""))</f>
        <v/>
      </c>
      <c r="E1310" s="4" t="n"/>
      <c r="F1310" s="14">
        <f>IF($B1310="","",COUNTIFS($B$3:$B1310,$B1310))</f>
        <v/>
      </c>
    </row>
    <row r="1311">
      <c r="A1311" s="5" t="n"/>
      <c r="B1311" s="4" t="n"/>
      <c r="C1311" s="9">
        <f>IF($B1311="","",IFERROR(INDEX('الباقات'!$B$3:$B$302,MATCH($B1311,'الباقات'!$A$3:$A$302,0)),""))</f>
        <v/>
      </c>
      <c r="D1311" s="9">
        <f>IF($B1311="","",IFERROR(INDEX('الباقات'!$D$3:$D$302,MATCH($B1311,'الباقات'!$A$3:$A$302,0)),""))</f>
        <v/>
      </c>
      <c r="E1311" s="4" t="n"/>
      <c r="F1311" s="14">
        <f>IF($B1311="","",COUNTIFS($B$3:$B1311,$B1311))</f>
        <v/>
      </c>
    </row>
    <row r="1312">
      <c r="A1312" s="5" t="n"/>
      <c r="B1312" s="4" t="n"/>
      <c r="C1312" s="9">
        <f>IF($B1312="","",IFERROR(INDEX('الباقات'!$B$3:$B$302,MATCH($B1312,'الباقات'!$A$3:$A$302,0)),""))</f>
        <v/>
      </c>
      <c r="D1312" s="9">
        <f>IF($B1312="","",IFERROR(INDEX('الباقات'!$D$3:$D$302,MATCH($B1312,'الباقات'!$A$3:$A$302,0)),""))</f>
        <v/>
      </c>
      <c r="E1312" s="4" t="n"/>
      <c r="F1312" s="14">
        <f>IF($B1312="","",COUNTIFS($B$3:$B1312,$B1312))</f>
        <v/>
      </c>
    </row>
    <row r="1313">
      <c r="A1313" s="5" t="n"/>
      <c r="B1313" s="4" t="n"/>
      <c r="C1313" s="9">
        <f>IF($B1313="","",IFERROR(INDEX('الباقات'!$B$3:$B$302,MATCH($B1313,'الباقات'!$A$3:$A$302,0)),""))</f>
        <v/>
      </c>
      <c r="D1313" s="9">
        <f>IF($B1313="","",IFERROR(INDEX('الباقات'!$D$3:$D$302,MATCH($B1313,'الباقات'!$A$3:$A$302,0)),""))</f>
        <v/>
      </c>
      <c r="E1313" s="4" t="n"/>
      <c r="F1313" s="14">
        <f>IF($B1313="","",COUNTIFS($B$3:$B1313,$B1313))</f>
        <v/>
      </c>
    </row>
    <row r="1314">
      <c r="A1314" s="5" t="n"/>
      <c r="B1314" s="4" t="n"/>
      <c r="C1314" s="9">
        <f>IF($B1314="","",IFERROR(INDEX('الباقات'!$B$3:$B$302,MATCH($B1314,'الباقات'!$A$3:$A$302,0)),""))</f>
        <v/>
      </c>
      <c r="D1314" s="9">
        <f>IF($B1314="","",IFERROR(INDEX('الباقات'!$D$3:$D$302,MATCH($B1314,'الباقات'!$A$3:$A$302,0)),""))</f>
        <v/>
      </c>
      <c r="E1314" s="4" t="n"/>
      <c r="F1314" s="14">
        <f>IF($B1314="","",COUNTIFS($B$3:$B1314,$B1314))</f>
        <v/>
      </c>
    </row>
    <row r="1315">
      <c r="A1315" s="5" t="n"/>
      <c r="B1315" s="4" t="n"/>
      <c r="C1315" s="9">
        <f>IF($B1315="","",IFERROR(INDEX('الباقات'!$B$3:$B$302,MATCH($B1315,'الباقات'!$A$3:$A$302,0)),""))</f>
        <v/>
      </c>
      <c r="D1315" s="9">
        <f>IF($B1315="","",IFERROR(INDEX('الباقات'!$D$3:$D$302,MATCH($B1315,'الباقات'!$A$3:$A$302,0)),""))</f>
        <v/>
      </c>
      <c r="E1315" s="4" t="n"/>
      <c r="F1315" s="14">
        <f>IF($B1315="","",COUNTIFS($B$3:$B1315,$B1315))</f>
        <v/>
      </c>
    </row>
    <row r="1316">
      <c r="A1316" s="5" t="n"/>
      <c r="B1316" s="4" t="n"/>
      <c r="C1316" s="9">
        <f>IF($B1316="","",IFERROR(INDEX('الباقات'!$B$3:$B$302,MATCH($B1316,'الباقات'!$A$3:$A$302,0)),""))</f>
        <v/>
      </c>
      <c r="D1316" s="9">
        <f>IF($B1316="","",IFERROR(INDEX('الباقات'!$D$3:$D$302,MATCH($B1316,'الباقات'!$A$3:$A$302,0)),""))</f>
        <v/>
      </c>
      <c r="E1316" s="4" t="n"/>
      <c r="F1316" s="14">
        <f>IF($B1316="","",COUNTIFS($B$3:$B1316,$B1316))</f>
        <v/>
      </c>
    </row>
    <row r="1317">
      <c r="A1317" s="5" t="n"/>
      <c r="B1317" s="4" t="n"/>
      <c r="C1317" s="9">
        <f>IF($B1317="","",IFERROR(INDEX('الباقات'!$B$3:$B$302,MATCH($B1317,'الباقات'!$A$3:$A$302,0)),""))</f>
        <v/>
      </c>
      <c r="D1317" s="9">
        <f>IF($B1317="","",IFERROR(INDEX('الباقات'!$D$3:$D$302,MATCH($B1317,'الباقات'!$A$3:$A$302,0)),""))</f>
        <v/>
      </c>
      <c r="E1317" s="4" t="n"/>
      <c r="F1317" s="14">
        <f>IF($B1317="","",COUNTIFS($B$3:$B1317,$B1317))</f>
        <v/>
      </c>
    </row>
    <row r="1318">
      <c r="A1318" s="5" t="n"/>
      <c r="B1318" s="4" t="n"/>
      <c r="C1318" s="9">
        <f>IF($B1318="","",IFERROR(INDEX('الباقات'!$B$3:$B$302,MATCH($B1318,'الباقات'!$A$3:$A$302,0)),""))</f>
        <v/>
      </c>
      <c r="D1318" s="9">
        <f>IF($B1318="","",IFERROR(INDEX('الباقات'!$D$3:$D$302,MATCH($B1318,'الباقات'!$A$3:$A$302,0)),""))</f>
        <v/>
      </c>
      <c r="E1318" s="4" t="n"/>
      <c r="F1318" s="14">
        <f>IF($B1318="","",COUNTIFS($B$3:$B1318,$B1318))</f>
        <v/>
      </c>
    </row>
    <row r="1319">
      <c r="A1319" s="5" t="n"/>
      <c r="B1319" s="4" t="n"/>
      <c r="C1319" s="9">
        <f>IF($B1319="","",IFERROR(INDEX('الباقات'!$B$3:$B$302,MATCH($B1319,'الباقات'!$A$3:$A$302,0)),""))</f>
        <v/>
      </c>
      <c r="D1319" s="9">
        <f>IF($B1319="","",IFERROR(INDEX('الباقات'!$D$3:$D$302,MATCH($B1319,'الباقات'!$A$3:$A$302,0)),""))</f>
        <v/>
      </c>
      <c r="E1319" s="4" t="n"/>
      <c r="F1319" s="14">
        <f>IF($B1319="","",COUNTIFS($B$3:$B1319,$B1319))</f>
        <v/>
      </c>
    </row>
    <row r="1320">
      <c r="A1320" s="5" t="n"/>
      <c r="B1320" s="4" t="n"/>
      <c r="C1320" s="9">
        <f>IF($B1320="","",IFERROR(INDEX('الباقات'!$B$3:$B$302,MATCH($B1320,'الباقات'!$A$3:$A$302,0)),""))</f>
        <v/>
      </c>
      <c r="D1320" s="9">
        <f>IF($B1320="","",IFERROR(INDEX('الباقات'!$D$3:$D$302,MATCH($B1320,'الباقات'!$A$3:$A$302,0)),""))</f>
        <v/>
      </c>
      <c r="E1320" s="4" t="n"/>
      <c r="F1320" s="14">
        <f>IF($B1320="","",COUNTIFS($B$3:$B1320,$B1320))</f>
        <v/>
      </c>
    </row>
    <row r="1321">
      <c r="A1321" s="5" t="n"/>
      <c r="B1321" s="4" t="n"/>
      <c r="C1321" s="9">
        <f>IF($B1321="","",IFERROR(INDEX('الباقات'!$B$3:$B$302,MATCH($B1321,'الباقات'!$A$3:$A$302,0)),""))</f>
        <v/>
      </c>
      <c r="D1321" s="9">
        <f>IF($B1321="","",IFERROR(INDEX('الباقات'!$D$3:$D$302,MATCH($B1321,'الباقات'!$A$3:$A$302,0)),""))</f>
        <v/>
      </c>
      <c r="E1321" s="4" t="n"/>
      <c r="F1321" s="14">
        <f>IF($B1321="","",COUNTIFS($B$3:$B1321,$B1321))</f>
        <v/>
      </c>
    </row>
    <row r="1322">
      <c r="A1322" s="5" t="n"/>
      <c r="B1322" s="4" t="n"/>
      <c r="C1322" s="9">
        <f>IF($B1322="","",IFERROR(INDEX('الباقات'!$B$3:$B$302,MATCH($B1322,'الباقات'!$A$3:$A$302,0)),""))</f>
        <v/>
      </c>
      <c r="D1322" s="9">
        <f>IF($B1322="","",IFERROR(INDEX('الباقات'!$D$3:$D$302,MATCH($B1322,'الباقات'!$A$3:$A$302,0)),""))</f>
        <v/>
      </c>
      <c r="E1322" s="4" t="n"/>
      <c r="F1322" s="14">
        <f>IF($B1322="","",COUNTIFS($B$3:$B1322,$B1322))</f>
        <v/>
      </c>
    </row>
    <row r="1323">
      <c r="A1323" s="5" t="n"/>
      <c r="B1323" s="4" t="n"/>
      <c r="C1323" s="9">
        <f>IF($B1323="","",IFERROR(INDEX('الباقات'!$B$3:$B$302,MATCH($B1323,'الباقات'!$A$3:$A$302,0)),""))</f>
        <v/>
      </c>
      <c r="D1323" s="9">
        <f>IF($B1323="","",IFERROR(INDEX('الباقات'!$D$3:$D$302,MATCH($B1323,'الباقات'!$A$3:$A$302,0)),""))</f>
        <v/>
      </c>
      <c r="E1323" s="4" t="n"/>
      <c r="F1323" s="14">
        <f>IF($B1323="","",COUNTIFS($B$3:$B1323,$B1323))</f>
        <v/>
      </c>
    </row>
    <row r="1324">
      <c r="A1324" s="5" t="n"/>
      <c r="B1324" s="4" t="n"/>
      <c r="C1324" s="9">
        <f>IF($B1324="","",IFERROR(INDEX('الباقات'!$B$3:$B$302,MATCH($B1324,'الباقات'!$A$3:$A$302,0)),""))</f>
        <v/>
      </c>
      <c r="D1324" s="9">
        <f>IF($B1324="","",IFERROR(INDEX('الباقات'!$D$3:$D$302,MATCH($B1324,'الباقات'!$A$3:$A$302,0)),""))</f>
        <v/>
      </c>
      <c r="E1324" s="4" t="n"/>
      <c r="F1324" s="14">
        <f>IF($B1324="","",COUNTIFS($B$3:$B1324,$B1324))</f>
        <v/>
      </c>
    </row>
    <row r="1325">
      <c r="A1325" s="5" t="n"/>
      <c r="B1325" s="4" t="n"/>
      <c r="C1325" s="9">
        <f>IF($B1325="","",IFERROR(INDEX('الباقات'!$B$3:$B$302,MATCH($B1325,'الباقات'!$A$3:$A$302,0)),""))</f>
        <v/>
      </c>
      <c r="D1325" s="9">
        <f>IF($B1325="","",IFERROR(INDEX('الباقات'!$D$3:$D$302,MATCH($B1325,'الباقات'!$A$3:$A$302,0)),""))</f>
        <v/>
      </c>
      <c r="E1325" s="4" t="n"/>
      <c r="F1325" s="14">
        <f>IF($B1325="","",COUNTIFS($B$3:$B1325,$B1325))</f>
        <v/>
      </c>
    </row>
    <row r="1326">
      <c r="A1326" s="5" t="n"/>
      <c r="B1326" s="4" t="n"/>
      <c r="C1326" s="9">
        <f>IF($B1326="","",IFERROR(INDEX('الباقات'!$B$3:$B$302,MATCH($B1326,'الباقات'!$A$3:$A$302,0)),""))</f>
        <v/>
      </c>
      <c r="D1326" s="9">
        <f>IF($B1326="","",IFERROR(INDEX('الباقات'!$D$3:$D$302,MATCH($B1326,'الباقات'!$A$3:$A$302,0)),""))</f>
        <v/>
      </c>
      <c r="E1326" s="4" t="n"/>
      <c r="F1326" s="14">
        <f>IF($B1326="","",COUNTIFS($B$3:$B1326,$B1326))</f>
        <v/>
      </c>
    </row>
    <row r="1327">
      <c r="A1327" s="5" t="n"/>
      <c r="B1327" s="4" t="n"/>
      <c r="C1327" s="9">
        <f>IF($B1327="","",IFERROR(INDEX('الباقات'!$B$3:$B$302,MATCH($B1327,'الباقات'!$A$3:$A$302,0)),""))</f>
        <v/>
      </c>
      <c r="D1327" s="9">
        <f>IF($B1327="","",IFERROR(INDEX('الباقات'!$D$3:$D$302,MATCH($B1327,'الباقات'!$A$3:$A$302,0)),""))</f>
        <v/>
      </c>
      <c r="E1327" s="4" t="n"/>
      <c r="F1327" s="14">
        <f>IF($B1327="","",COUNTIFS($B$3:$B1327,$B1327))</f>
        <v/>
      </c>
    </row>
    <row r="1328">
      <c r="A1328" s="5" t="n"/>
      <c r="B1328" s="4" t="n"/>
      <c r="C1328" s="9">
        <f>IF($B1328="","",IFERROR(INDEX('الباقات'!$B$3:$B$302,MATCH($B1328,'الباقات'!$A$3:$A$302,0)),""))</f>
        <v/>
      </c>
      <c r="D1328" s="9">
        <f>IF($B1328="","",IFERROR(INDEX('الباقات'!$D$3:$D$302,MATCH($B1328,'الباقات'!$A$3:$A$302,0)),""))</f>
        <v/>
      </c>
      <c r="E1328" s="4" t="n"/>
      <c r="F1328" s="14">
        <f>IF($B1328="","",COUNTIFS($B$3:$B1328,$B1328))</f>
        <v/>
      </c>
    </row>
    <row r="1329">
      <c r="A1329" s="5" t="n"/>
      <c r="B1329" s="4" t="n"/>
      <c r="C1329" s="9">
        <f>IF($B1329="","",IFERROR(INDEX('الباقات'!$B$3:$B$302,MATCH($B1329,'الباقات'!$A$3:$A$302,0)),""))</f>
        <v/>
      </c>
      <c r="D1329" s="9">
        <f>IF($B1329="","",IFERROR(INDEX('الباقات'!$D$3:$D$302,MATCH($B1329,'الباقات'!$A$3:$A$302,0)),""))</f>
        <v/>
      </c>
      <c r="E1329" s="4" t="n"/>
      <c r="F1329" s="14">
        <f>IF($B1329="","",COUNTIFS($B$3:$B1329,$B1329))</f>
        <v/>
      </c>
    </row>
    <row r="1330">
      <c r="A1330" s="5" t="n"/>
      <c r="B1330" s="4" t="n"/>
      <c r="C1330" s="9">
        <f>IF($B1330="","",IFERROR(INDEX('الباقات'!$B$3:$B$302,MATCH($B1330,'الباقات'!$A$3:$A$302,0)),""))</f>
        <v/>
      </c>
      <c r="D1330" s="9">
        <f>IF($B1330="","",IFERROR(INDEX('الباقات'!$D$3:$D$302,MATCH($B1330,'الباقات'!$A$3:$A$302,0)),""))</f>
        <v/>
      </c>
      <c r="E1330" s="4" t="n"/>
      <c r="F1330" s="14">
        <f>IF($B1330="","",COUNTIFS($B$3:$B1330,$B1330))</f>
        <v/>
      </c>
    </row>
    <row r="1331">
      <c r="A1331" s="5" t="n"/>
      <c r="B1331" s="4" t="n"/>
      <c r="C1331" s="9">
        <f>IF($B1331="","",IFERROR(INDEX('الباقات'!$B$3:$B$302,MATCH($B1331,'الباقات'!$A$3:$A$302,0)),""))</f>
        <v/>
      </c>
      <c r="D1331" s="9">
        <f>IF($B1331="","",IFERROR(INDEX('الباقات'!$D$3:$D$302,MATCH($B1331,'الباقات'!$A$3:$A$302,0)),""))</f>
        <v/>
      </c>
      <c r="E1331" s="4" t="n"/>
      <c r="F1331" s="14">
        <f>IF($B1331="","",COUNTIFS($B$3:$B1331,$B1331))</f>
        <v/>
      </c>
    </row>
    <row r="1332">
      <c r="A1332" s="5" t="n"/>
      <c r="B1332" s="4" t="n"/>
      <c r="C1332" s="9">
        <f>IF($B1332="","",IFERROR(INDEX('الباقات'!$B$3:$B$302,MATCH($B1332,'الباقات'!$A$3:$A$302,0)),""))</f>
        <v/>
      </c>
      <c r="D1332" s="9">
        <f>IF($B1332="","",IFERROR(INDEX('الباقات'!$D$3:$D$302,MATCH($B1332,'الباقات'!$A$3:$A$302,0)),""))</f>
        <v/>
      </c>
      <c r="E1332" s="4" t="n"/>
      <c r="F1332" s="14">
        <f>IF($B1332="","",COUNTIFS($B$3:$B1332,$B1332))</f>
        <v/>
      </c>
    </row>
    <row r="1333">
      <c r="A1333" s="5" t="n"/>
      <c r="B1333" s="4" t="n"/>
      <c r="C1333" s="9">
        <f>IF($B1333="","",IFERROR(INDEX('الباقات'!$B$3:$B$302,MATCH($B1333,'الباقات'!$A$3:$A$302,0)),""))</f>
        <v/>
      </c>
      <c r="D1333" s="9">
        <f>IF($B1333="","",IFERROR(INDEX('الباقات'!$D$3:$D$302,MATCH($B1333,'الباقات'!$A$3:$A$302,0)),""))</f>
        <v/>
      </c>
      <c r="E1333" s="4" t="n"/>
      <c r="F1333" s="14">
        <f>IF($B1333="","",COUNTIFS($B$3:$B1333,$B1333))</f>
        <v/>
      </c>
    </row>
    <row r="1334">
      <c r="A1334" s="5" t="n"/>
      <c r="B1334" s="4" t="n"/>
      <c r="C1334" s="9">
        <f>IF($B1334="","",IFERROR(INDEX('الباقات'!$B$3:$B$302,MATCH($B1334,'الباقات'!$A$3:$A$302,0)),""))</f>
        <v/>
      </c>
      <c r="D1334" s="9">
        <f>IF($B1334="","",IFERROR(INDEX('الباقات'!$D$3:$D$302,MATCH($B1334,'الباقات'!$A$3:$A$302,0)),""))</f>
        <v/>
      </c>
      <c r="E1334" s="4" t="n"/>
      <c r="F1334" s="14">
        <f>IF($B1334="","",COUNTIFS($B$3:$B1334,$B1334))</f>
        <v/>
      </c>
    </row>
    <row r="1335">
      <c r="A1335" s="5" t="n"/>
      <c r="B1335" s="4" t="n"/>
      <c r="C1335" s="9">
        <f>IF($B1335="","",IFERROR(INDEX('الباقات'!$B$3:$B$302,MATCH($B1335,'الباقات'!$A$3:$A$302,0)),""))</f>
        <v/>
      </c>
      <c r="D1335" s="9">
        <f>IF($B1335="","",IFERROR(INDEX('الباقات'!$D$3:$D$302,MATCH($B1335,'الباقات'!$A$3:$A$302,0)),""))</f>
        <v/>
      </c>
      <c r="E1335" s="4" t="n"/>
      <c r="F1335" s="14">
        <f>IF($B1335="","",COUNTIFS($B$3:$B1335,$B1335))</f>
        <v/>
      </c>
    </row>
    <row r="1336">
      <c r="A1336" s="5" t="n"/>
      <c r="B1336" s="4" t="n"/>
      <c r="C1336" s="9">
        <f>IF($B1336="","",IFERROR(INDEX('الباقات'!$B$3:$B$302,MATCH($B1336,'الباقات'!$A$3:$A$302,0)),""))</f>
        <v/>
      </c>
      <c r="D1336" s="9">
        <f>IF($B1336="","",IFERROR(INDEX('الباقات'!$D$3:$D$302,MATCH($B1336,'الباقات'!$A$3:$A$302,0)),""))</f>
        <v/>
      </c>
      <c r="E1336" s="4" t="n"/>
      <c r="F1336" s="14">
        <f>IF($B1336="","",COUNTIFS($B$3:$B1336,$B1336))</f>
        <v/>
      </c>
    </row>
    <row r="1337">
      <c r="A1337" s="5" t="n"/>
      <c r="B1337" s="4" t="n"/>
      <c r="C1337" s="9">
        <f>IF($B1337="","",IFERROR(INDEX('الباقات'!$B$3:$B$302,MATCH($B1337,'الباقات'!$A$3:$A$302,0)),""))</f>
        <v/>
      </c>
      <c r="D1337" s="9">
        <f>IF($B1337="","",IFERROR(INDEX('الباقات'!$D$3:$D$302,MATCH($B1337,'الباقات'!$A$3:$A$302,0)),""))</f>
        <v/>
      </c>
      <c r="E1337" s="4" t="n"/>
      <c r="F1337" s="14">
        <f>IF($B1337="","",COUNTIFS($B$3:$B1337,$B1337))</f>
        <v/>
      </c>
    </row>
    <row r="1338">
      <c r="A1338" s="5" t="n"/>
      <c r="B1338" s="4" t="n"/>
      <c r="C1338" s="9">
        <f>IF($B1338="","",IFERROR(INDEX('الباقات'!$B$3:$B$302,MATCH($B1338,'الباقات'!$A$3:$A$302,0)),""))</f>
        <v/>
      </c>
      <c r="D1338" s="9">
        <f>IF($B1338="","",IFERROR(INDEX('الباقات'!$D$3:$D$302,MATCH($B1338,'الباقات'!$A$3:$A$302,0)),""))</f>
        <v/>
      </c>
      <c r="E1338" s="4" t="n"/>
      <c r="F1338" s="14">
        <f>IF($B1338="","",COUNTIFS($B$3:$B1338,$B1338))</f>
        <v/>
      </c>
    </row>
    <row r="1339">
      <c r="A1339" s="5" t="n"/>
      <c r="B1339" s="4" t="n"/>
      <c r="C1339" s="9">
        <f>IF($B1339="","",IFERROR(INDEX('الباقات'!$B$3:$B$302,MATCH($B1339,'الباقات'!$A$3:$A$302,0)),""))</f>
        <v/>
      </c>
      <c r="D1339" s="9">
        <f>IF($B1339="","",IFERROR(INDEX('الباقات'!$D$3:$D$302,MATCH($B1339,'الباقات'!$A$3:$A$302,0)),""))</f>
        <v/>
      </c>
      <c r="E1339" s="4" t="n"/>
      <c r="F1339" s="14">
        <f>IF($B1339="","",COUNTIFS($B$3:$B1339,$B1339))</f>
        <v/>
      </c>
    </row>
    <row r="1340">
      <c r="A1340" s="5" t="n"/>
      <c r="B1340" s="4" t="n"/>
      <c r="C1340" s="9">
        <f>IF($B1340="","",IFERROR(INDEX('الباقات'!$B$3:$B$302,MATCH($B1340,'الباقات'!$A$3:$A$302,0)),""))</f>
        <v/>
      </c>
      <c r="D1340" s="9">
        <f>IF($B1340="","",IFERROR(INDEX('الباقات'!$D$3:$D$302,MATCH($B1340,'الباقات'!$A$3:$A$302,0)),""))</f>
        <v/>
      </c>
      <c r="E1340" s="4" t="n"/>
      <c r="F1340" s="14">
        <f>IF($B1340="","",COUNTIFS($B$3:$B1340,$B1340))</f>
        <v/>
      </c>
    </row>
    <row r="1341">
      <c r="A1341" s="5" t="n"/>
      <c r="B1341" s="4" t="n"/>
      <c r="C1341" s="9">
        <f>IF($B1341="","",IFERROR(INDEX('الباقات'!$B$3:$B$302,MATCH($B1341,'الباقات'!$A$3:$A$302,0)),""))</f>
        <v/>
      </c>
      <c r="D1341" s="9">
        <f>IF($B1341="","",IFERROR(INDEX('الباقات'!$D$3:$D$302,MATCH($B1341,'الباقات'!$A$3:$A$302,0)),""))</f>
        <v/>
      </c>
      <c r="E1341" s="4" t="n"/>
      <c r="F1341" s="14">
        <f>IF($B1341="","",COUNTIFS($B$3:$B1341,$B1341))</f>
        <v/>
      </c>
    </row>
    <row r="1342">
      <c r="A1342" s="5" t="n"/>
      <c r="B1342" s="4" t="n"/>
      <c r="C1342" s="9">
        <f>IF($B1342="","",IFERROR(INDEX('الباقات'!$B$3:$B$302,MATCH($B1342,'الباقات'!$A$3:$A$302,0)),""))</f>
        <v/>
      </c>
      <c r="D1342" s="9">
        <f>IF($B1342="","",IFERROR(INDEX('الباقات'!$D$3:$D$302,MATCH($B1342,'الباقات'!$A$3:$A$302,0)),""))</f>
        <v/>
      </c>
      <c r="E1342" s="4" t="n"/>
      <c r="F1342" s="14">
        <f>IF($B1342="","",COUNTIFS($B$3:$B1342,$B1342))</f>
        <v/>
      </c>
    </row>
    <row r="1343">
      <c r="A1343" s="5" t="n"/>
      <c r="B1343" s="4" t="n"/>
      <c r="C1343" s="9">
        <f>IF($B1343="","",IFERROR(INDEX('الباقات'!$B$3:$B$302,MATCH($B1343,'الباقات'!$A$3:$A$302,0)),""))</f>
        <v/>
      </c>
      <c r="D1343" s="9">
        <f>IF($B1343="","",IFERROR(INDEX('الباقات'!$D$3:$D$302,MATCH($B1343,'الباقات'!$A$3:$A$302,0)),""))</f>
        <v/>
      </c>
      <c r="E1343" s="4" t="n"/>
      <c r="F1343" s="14">
        <f>IF($B1343="","",COUNTIFS($B$3:$B1343,$B1343))</f>
        <v/>
      </c>
    </row>
    <row r="1344">
      <c r="A1344" s="5" t="n"/>
      <c r="B1344" s="4" t="n"/>
      <c r="C1344" s="9">
        <f>IF($B1344="","",IFERROR(INDEX('الباقات'!$B$3:$B$302,MATCH($B1344,'الباقات'!$A$3:$A$302,0)),""))</f>
        <v/>
      </c>
      <c r="D1344" s="9">
        <f>IF($B1344="","",IFERROR(INDEX('الباقات'!$D$3:$D$302,MATCH($B1344,'الباقات'!$A$3:$A$302,0)),""))</f>
        <v/>
      </c>
      <c r="E1344" s="4" t="n"/>
      <c r="F1344" s="14">
        <f>IF($B1344="","",COUNTIFS($B$3:$B1344,$B1344))</f>
        <v/>
      </c>
    </row>
    <row r="1345">
      <c r="A1345" s="5" t="n"/>
      <c r="B1345" s="4" t="n"/>
      <c r="C1345" s="9">
        <f>IF($B1345="","",IFERROR(INDEX('الباقات'!$B$3:$B$302,MATCH($B1345,'الباقات'!$A$3:$A$302,0)),""))</f>
        <v/>
      </c>
      <c r="D1345" s="9">
        <f>IF($B1345="","",IFERROR(INDEX('الباقات'!$D$3:$D$302,MATCH($B1345,'الباقات'!$A$3:$A$302,0)),""))</f>
        <v/>
      </c>
      <c r="E1345" s="4" t="n"/>
      <c r="F1345" s="14">
        <f>IF($B1345="","",COUNTIFS($B$3:$B1345,$B1345))</f>
        <v/>
      </c>
    </row>
    <row r="1346">
      <c r="A1346" s="5" t="n"/>
      <c r="B1346" s="4" t="n"/>
      <c r="C1346" s="9">
        <f>IF($B1346="","",IFERROR(INDEX('الباقات'!$B$3:$B$302,MATCH($B1346,'الباقات'!$A$3:$A$302,0)),""))</f>
        <v/>
      </c>
      <c r="D1346" s="9">
        <f>IF($B1346="","",IFERROR(INDEX('الباقات'!$D$3:$D$302,MATCH($B1346,'الباقات'!$A$3:$A$302,0)),""))</f>
        <v/>
      </c>
      <c r="E1346" s="4" t="n"/>
      <c r="F1346" s="14">
        <f>IF($B1346="","",COUNTIFS($B$3:$B1346,$B1346))</f>
        <v/>
      </c>
    </row>
    <row r="1347">
      <c r="A1347" s="5" t="n"/>
      <c r="B1347" s="4" t="n"/>
      <c r="C1347" s="9">
        <f>IF($B1347="","",IFERROR(INDEX('الباقات'!$B$3:$B$302,MATCH($B1347,'الباقات'!$A$3:$A$302,0)),""))</f>
        <v/>
      </c>
      <c r="D1347" s="9">
        <f>IF($B1347="","",IFERROR(INDEX('الباقات'!$D$3:$D$302,MATCH($B1347,'الباقات'!$A$3:$A$302,0)),""))</f>
        <v/>
      </c>
      <c r="E1347" s="4" t="n"/>
      <c r="F1347" s="14">
        <f>IF($B1347="","",COUNTIFS($B$3:$B1347,$B1347))</f>
        <v/>
      </c>
    </row>
    <row r="1348">
      <c r="A1348" s="5" t="n"/>
      <c r="B1348" s="4" t="n"/>
      <c r="C1348" s="9">
        <f>IF($B1348="","",IFERROR(INDEX('الباقات'!$B$3:$B$302,MATCH($B1348,'الباقات'!$A$3:$A$302,0)),""))</f>
        <v/>
      </c>
      <c r="D1348" s="9">
        <f>IF($B1348="","",IFERROR(INDEX('الباقات'!$D$3:$D$302,MATCH($B1348,'الباقات'!$A$3:$A$302,0)),""))</f>
        <v/>
      </c>
      <c r="E1348" s="4" t="n"/>
      <c r="F1348" s="14">
        <f>IF($B1348="","",COUNTIFS($B$3:$B1348,$B1348))</f>
        <v/>
      </c>
    </row>
    <row r="1349">
      <c r="A1349" s="5" t="n"/>
      <c r="B1349" s="4" t="n"/>
      <c r="C1349" s="9">
        <f>IF($B1349="","",IFERROR(INDEX('الباقات'!$B$3:$B$302,MATCH($B1349,'الباقات'!$A$3:$A$302,0)),""))</f>
        <v/>
      </c>
      <c r="D1349" s="9">
        <f>IF($B1349="","",IFERROR(INDEX('الباقات'!$D$3:$D$302,MATCH($B1349,'الباقات'!$A$3:$A$302,0)),""))</f>
        <v/>
      </c>
      <c r="E1349" s="4" t="n"/>
      <c r="F1349" s="14">
        <f>IF($B1349="","",COUNTIFS($B$3:$B1349,$B1349))</f>
        <v/>
      </c>
    </row>
    <row r="1350">
      <c r="A1350" s="5" t="n"/>
      <c r="B1350" s="4" t="n"/>
      <c r="C1350" s="9">
        <f>IF($B1350="","",IFERROR(INDEX('الباقات'!$B$3:$B$302,MATCH($B1350,'الباقات'!$A$3:$A$302,0)),""))</f>
        <v/>
      </c>
      <c r="D1350" s="9">
        <f>IF($B1350="","",IFERROR(INDEX('الباقات'!$D$3:$D$302,MATCH($B1350,'الباقات'!$A$3:$A$302,0)),""))</f>
        <v/>
      </c>
      <c r="E1350" s="4" t="n"/>
      <c r="F1350" s="14">
        <f>IF($B1350="","",COUNTIFS($B$3:$B1350,$B1350))</f>
        <v/>
      </c>
    </row>
    <row r="1351">
      <c r="A1351" s="5" t="n"/>
      <c r="B1351" s="4" t="n"/>
      <c r="C1351" s="9">
        <f>IF($B1351="","",IFERROR(INDEX('الباقات'!$B$3:$B$302,MATCH($B1351,'الباقات'!$A$3:$A$302,0)),""))</f>
        <v/>
      </c>
      <c r="D1351" s="9">
        <f>IF($B1351="","",IFERROR(INDEX('الباقات'!$D$3:$D$302,MATCH($B1351,'الباقات'!$A$3:$A$302,0)),""))</f>
        <v/>
      </c>
      <c r="E1351" s="4" t="n"/>
      <c r="F1351" s="14">
        <f>IF($B1351="","",COUNTIFS($B$3:$B1351,$B1351))</f>
        <v/>
      </c>
    </row>
    <row r="1352">
      <c r="A1352" s="5" t="n"/>
      <c r="B1352" s="4" t="n"/>
      <c r="C1352" s="9">
        <f>IF($B1352="","",IFERROR(INDEX('الباقات'!$B$3:$B$302,MATCH($B1352,'الباقات'!$A$3:$A$302,0)),""))</f>
        <v/>
      </c>
      <c r="D1352" s="9">
        <f>IF($B1352="","",IFERROR(INDEX('الباقات'!$D$3:$D$302,MATCH($B1352,'الباقات'!$A$3:$A$302,0)),""))</f>
        <v/>
      </c>
      <c r="E1352" s="4" t="n"/>
      <c r="F1352" s="14">
        <f>IF($B1352="","",COUNTIFS($B$3:$B1352,$B1352))</f>
        <v/>
      </c>
    </row>
    <row r="1353">
      <c r="A1353" s="5" t="n"/>
      <c r="B1353" s="4" t="n"/>
      <c r="C1353" s="9">
        <f>IF($B1353="","",IFERROR(INDEX('الباقات'!$B$3:$B$302,MATCH($B1353,'الباقات'!$A$3:$A$302,0)),""))</f>
        <v/>
      </c>
      <c r="D1353" s="9">
        <f>IF($B1353="","",IFERROR(INDEX('الباقات'!$D$3:$D$302,MATCH($B1353,'الباقات'!$A$3:$A$302,0)),""))</f>
        <v/>
      </c>
      <c r="E1353" s="4" t="n"/>
      <c r="F1353" s="14">
        <f>IF($B1353="","",COUNTIFS($B$3:$B1353,$B1353))</f>
        <v/>
      </c>
    </row>
    <row r="1354">
      <c r="A1354" s="5" t="n"/>
      <c r="B1354" s="4" t="n"/>
      <c r="C1354" s="9">
        <f>IF($B1354="","",IFERROR(INDEX('الباقات'!$B$3:$B$302,MATCH($B1354,'الباقات'!$A$3:$A$302,0)),""))</f>
        <v/>
      </c>
      <c r="D1354" s="9">
        <f>IF($B1354="","",IFERROR(INDEX('الباقات'!$D$3:$D$302,MATCH($B1354,'الباقات'!$A$3:$A$302,0)),""))</f>
        <v/>
      </c>
      <c r="E1354" s="4" t="n"/>
      <c r="F1354" s="14">
        <f>IF($B1354="","",COUNTIFS($B$3:$B1354,$B1354))</f>
        <v/>
      </c>
    </row>
    <row r="1355">
      <c r="A1355" s="5" t="n"/>
      <c r="B1355" s="4" t="n"/>
      <c r="C1355" s="9">
        <f>IF($B1355="","",IFERROR(INDEX('الباقات'!$B$3:$B$302,MATCH($B1355,'الباقات'!$A$3:$A$302,0)),""))</f>
        <v/>
      </c>
      <c r="D1355" s="9">
        <f>IF($B1355="","",IFERROR(INDEX('الباقات'!$D$3:$D$302,MATCH($B1355,'الباقات'!$A$3:$A$302,0)),""))</f>
        <v/>
      </c>
      <c r="E1355" s="4" t="n"/>
      <c r="F1355" s="14">
        <f>IF($B1355="","",COUNTIFS($B$3:$B1355,$B1355))</f>
        <v/>
      </c>
    </row>
    <row r="1356">
      <c r="A1356" s="5" t="n"/>
      <c r="B1356" s="4" t="n"/>
      <c r="C1356" s="9">
        <f>IF($B1356="","",IFERROR(INDEX('الباقات'!$B$3:$B$302,MATCH($B1356,'الباقات'!$A$3:$A$302,0)),""))</f>
        <v/>
      </c>
      <c r="D1356" s="9">
        <f>IF($B1356="","",IFERROR(INDEX('الباقات'!$D$3:$D$302,MATCH($B1356,'الباقات'!$A$3:$A$302,0)),""))</f>
        <v/>
      </c>
      <c r="E1356" s="4" t="n"/>
      <c r="F1356" s="14">
        <f>IF($B1356="","",COUNTIFS($B$3:$B1356,$B1356))</f>
        <v/>
      </c>
    </row>
    <row r="1357">
      <c r="A1357" s="5" t="n"/>
      <c r="B1357" s="4" t="n"/>
      <c r="C1357" s="9">
        <f>IF($B1357="","",IFERROR(INDEX('الباقات'!$B$3:$B$302,MATCH($B1357,'الباقات'!$A$3:$A$302,0)),""))</f>
        <v/>
      </c>
      <c r="D1357" s="9">
        <f>IF($B1357="","",IFERROR(INDEX('الباقات'!$D$3:$D$302,MATCH($B1357,'الباقات'!$A$3:$A$302,0)),""))</f>
        <v/>
      </c>
      <c r="E1357" s="4" t="n"/>
      <c r="F1357" s="14">
        <f>IF($B1357="","",COUNTIFS($B$3:$B1357,$B1357))</f>
        <v/>
      </c>
    </row>
    <row r="1358">
      <c r="A1358" s="5" t="n"/>
      <c r="B1358" s="4" t="n"/>
      <c r="C1358" s="9">
        <f>IF($B1358="","",IFERROR(INDEX('الباقات'!$B$3:$B$302,MATCH($B1358,'الباقات'!$A$3:$A$302,0)),""))</f>
        <v/>
      </c>
      <c r="D1358" s="9">
        <f>IF($B1358="","",IFERROR(INDEX('الباقات'!$D$3:$D$302,MATCH($B1358,'الباقات'!$A$3:$A$302,0)),""))</f>
        <v/>
      </c>
      <c r="E1358" s="4" t="n"/>
      <c r="F1358" s="14">
        <f>IF($B1358="","",COUNTIFS($B$3:$B1358,$B1358))</f>
        <v/>
      </c>
    </row>
    <row r="1359">
      <c r="A1359" s="5" t="n"/>
      <c r="B1359" s="4" t="n"/>
      <c r="C1359" s="9">
        <f>IF($B1359="","",IFERROR(INDEX('الباقات'!$B$3:$B$302,MATCH($B1359,'الباقات'!$A$3:$A$302,0)),""))</f>
        <v/>
      </c>
      <c r="D1359" s="9">
        <f>IF($B1359="","",IFERROR(INDEX('الباقات'!$D$3:$D$302,MATCH($B1359,'الباقات'!$A$3:$A$302,0)),""))</f>
        <v/>
      </c>
      <c r="E1359" s="4" t="n"/>
      <c r="F1359" s="14">
        <f>IF($B1359="","",COUNTIFS($B$3:$B1359,$B1359))</f>
        <v/>
      </c>
    </row>
    <row r="1360">
      <c r="A1360" s="5" t="n"/>
      <c r="B1360" s="4" t="n"/>
      <c r="C1360" s="9">
        <f>IF($B1360="","",IFERROR(INDEX('الباقات'!$B$3:$B$302,MATCH($B1360,'الباقات'!$A$3:$A$302,0)),""))</f>
        <v/>
      </c>
      <c r="D1360" s="9">
        <f>IF($B1360="","",IFERROR(INDEX('الباقات'!$D$3:$D$302,MATCH($B1360,'الباقات'!$A$3:$A$302,0)),""))</f>
        <v/>
      </c>
      <c r="E1360" s="4" t="n"/>
      <c r="F1360" s="14">
        <f>IF($B1360="","",COUNTIFS($B$3:$B1360,$B1360))</f>
        <v/>
      </c>
    </row>
    <row r="1361">
      <c r="A1361" s="5" t="n"/>
      <c r="B1361" s="4" t="n"/>
      <c r="C1361" s="9">
        <f>IF($B1361="","",IFERROR(INDEX('الباقات'!$B$3:$B$302,MATCH($B1361,'الباقات'!$A$3:$A$302,0)),""))</f>
        <v/>
      </c>
      <c r="D1361" s="9">
        <f>IF($B1361="","",IFERROR(INDEX('الباقات'!$D$3:$D$302,MATCH($B1361,'الباقات'!$A$3:$A$302,0)),""))</f>
        <v/>
      </c>
      <c r="E1361" s="4" t="n"/>
      <c r="F1361" s="14">
        <f>IF($B1361="","",COUNTIFS($B$3:$B1361,$B1361))</f>
        <v/>
      </c>
    </row>
    <row r="1362">
      <c r="A1362" s="5" t="n"/>
      <c r="B1362" s="4" t="n"/>
      <c r="C1362" s="9">
        <f>IF($B1362="","",IFERROR(INDEX('الباقات'!$B$3:$B$302,MATCH($B1362,'الباقات'!$A$3:$A$302,0)),""))</f>
        <v/>
      </c>
      <c r="D1362" s="9">
        <f>IF($B1362="","",IFERROR(INDEX('الباقات'!$D$3:$D$302,MATCH($B1362,'الباقات'!$A$3:$A$302,0)),""))</f>
        <v/>
      </c>
      <c r="E1362" s="4" t="n"/>
      <c r="F1362" s="14">
        <f>IF($B1362="","",COUNTIFS($B$3:$B1362,$B1362))</f>
        <v/>
      </c>
    </row>
    <row r="1363">
      <c r="A1363" s="5" t="n"/>
      <c r="B1363" s="4" t="n"/>
      <c r="C1363" s="9">
        <f>IF($B1363="","",IFERROR(INDEX('الباقات'!$B$3:$B$302,MATCH($B1363,'الباقات'!$A$3:$A$302,0)),""))</f>
        <v/>
      </c>
      <c r="D1363" s="9">
        <f>IF($B1363="","",IFERROR(INDEX('الباقات'!$D$3:$D$302,MATCH($B1363,'الباقات'!$A$3:$A$302,0)),""))</f>
        <v/>
      </c>
      <c r="E1363" s="4" t="n"/>
      <c r="F1363" s="14">
        <f>IF($B1363="","",COUNTIFS($B$3:$B1363,$B1363))</f>
        <v/>
      </c>
    </row>
    <row r="1364">
      <c r="A1364" s="5" t="n"/>
      <c r="B1364" s="4" t="n"/>
      <c r="C1364" s="9">
        <f>IF($B1364="","",IFERROR(INDEX('الباقات'!$B$3:$B$302,MATCH($B1364,'الباقات'!$A$3:$A$302,0)),""))</f>
        <v/>
      </c>
      <c r="D1364" s="9">
        <f>IF($B1364="","",IFERROR(INDEX('الباقات'!$D$3:$D$302,MATCH($B1364,'الباقات'!$A$3:$A$302,0)),""))</f>
        <v/>
      </c>
      <c r="E1364" s="4" t="n"/>
      <c r="F1364" s="14">
        <f>IF($B1364="","",COUNTIFS($B$3:$B1364,$B1364))</f>
        <v/>
      </c>
    </row>
    <row r="1365">
      <c r="A1365" s="5" t="n"/>
      <c r="B1365" s="4" t="n"/>
      <c r="C1365" s="9">
        <f>IF($B1365="","",IFERROR(INDEX('الباقات'!$B$3:$B$302,MATCH($B1365,'الباقات'!$A$3:$A$302,0)),""))</f>
        <v/>
      </c>
      <c r="D1365" s="9">
        <f>IF($B1365="","",IFERROR(INDEX('الباقات'!$D$3:$D$302,MATCH($B1365,'الباقات'!$A$3:$A$302,0)),""))</f>
        <v/>
      </c>
      <c r="E1365" s="4" t="n"/>
      <c r="F1365" s="14">
        <f>IF($B1365="","",COUNTIFS($B$3:$B1365,$B1365))</f>
        <v/>
      </c>
    </row>
    <row r="1366">
      <c r="A1366" s="5" t="n"/>
      <c r="B1366" s="4" t="n"/>
      <c r="C1366" s="9">
        <f>IF($B1366="","",IFERROR(INDEX('الباقات'!$B$3:$B$302,MATCH($B1366,'الباقات'!$A$3:$A$302,0)),""))</f>
        <v/>
      </c>
      <c r="D1366" s="9">
        <f>IF($B1366="","",IFERROR(INDEX('الباقات'!$D$3:$D$302,MATCH($B1366,'الباقات'!$A$3:$A$302,0)),""))</f>
        <v/>
      </c>
      <c r="E1366" s="4" t="n"/>
      <c r="F1366" s="14">
        <f>IF($B1366="","",COUNTIFS($B$3:$B1366,$B1366))</f>
        <v/>
      </c>
    </row>
    <row r="1367">
      <c r="A1367" s="5" t="n"/>
      <c r="B1367" s="4" t="n"/>
      <c r="C1367" s="9">
        <f>IF($B1367="","",IFERROR(INDEX('الباقات'!$B$3:$B$302,MATCH($B1367,'الباقات'!$A$3:$A$302,0)),""))</f>
        <v/>
      </c>
      <c r="D1367" s="9">
        <f>IF($B1367="","",IFERROR(INDEX('الباقات'!$D$3:$D$302,MATCH($B1367,'الباقات'!$A$3:$A$302,0)),""))</f>
        <v/>
      </c>
      <c r="E1367" s="4" t="n"/>
      <c r="F1367" s="14">
        <f>IF($B1367="","",COUNTIFS($B$3:$B1367,$B1367))</f>
        <v/>
      </c>
    </row>
    <row r="1368">
      <c r="A1368" s="5" t="n"/>
      <c r="B1368" s="4" t="n"/>
      <c r="C1368" s="9">
        <f>IF($B1368="","",IFERROR(INDEX('الباقات'!$B$3:$B$302,MATCH($B1368,'الباقات'!$A$3:$A$302,0)),""))</f>
        <v/>
      </c>
      <c r="D1368" s="9">
        <f>IF($B1368="","",IFERROR(INDEX('الباقات'!$D$3:$D$302,MATCH($B1368,'الباقات'!$A$3:$A$302,0)),""))</f>
        <v/>
      </c>
      <c r="E1368" s="4" t="n"/>
      <c r="F1368" s="14">
        <f>IF($B1368="","",COUNTIFS($B$3:$B1368,$B1368))</f>
        <v/>
      </c>
    </row>
    <row r="1369">
      <c r="A1369" s="5" t="n"/>
      <c r="B1369" s="4" t="n"/>
      <c r="C1369" s="9">
        <f>IF($B1369="","",IFERROR(INDEX('الباقات'!$B$3:$B$302,MATCH($B1369,'الباقات'!$A$3:$A$302,0)),""))</f>
        <v/>
      </c>
      <c r="D1369" s="9">
        <f>IF($B1369="","",IFERROR(INDEX('الباقات'!$D$3:$D$302,MATCH($B1369,'الباقات'!$A$3:$A$302,0)),""))</f>
        <v/>
      </c>
      <c r="E1369" s="4" t="n"/>
      <c r="F1369" s="14">
        <f>IF($B1369="","",COUNTIFS($B$3:$B1369,$B1369))</f>
        <v/>
      </c>
    </row>
    <row r="1370">
      <c r="A1370" s="5" t="n"/>
      <c r="B1370" s="4" t="n"/>
      <c r="C1370" s="9">
        <f>IF($B1370="","",IFERROR(INDEX('الباقات'!$B$3:$B$302,MATCH($B1370,'الباقات'!$A$3:$A$302,0)),""))</f>
        <v/>
      </c>
      <c r="D1370" s="9">
        <f>IF($B1370="","",IFERROR(INDEX('الباقات'!$D$3:$D$302,MATCH($B1370,'الباقات'!$A$3:$A$302,0)),""))</f>
        <v/>
      </c>
      <c r="E1370" s="4" t="n"/>
      <c r="F1370" s="14">
        <f>IF($B1370="","",COUNTIFS($B$3:$B1370,$B1370))</f>
        <v/>
      </c>
    </row>
    <row r="1371">
      <c r="A1371" s="5" t="n"/>
      <c r="B1371" s="4" t="n"/>
      <c r="C1371" s="9">
        <f>IF($B1371="","",IFERROR(INDEX('الباقات'!$B$3:$B$302,MATCH($B1371,'الباقات'!$A$3:$A$302,0)),""))</f>
        <v/>
      </c>
      <c r="D1371" s="9">
        <f>IF($B1371="","",IFERROR(INDEX('الباقات'!$D$3:$D$302,MATCH($B1371,'الباقات'!$A$3:$A$302,0)),""))</f>
        <v/>
      </c>
      <c r="E1371" s="4" t="n"/>
      <c r="F1371" s="14">
        <f>IF($B1371="","",COUNTIFS($B$3:$B1371,$B1371))</f>
        <v/>
      </c>
    </row>
    <row r="1372">
      <c r="A1372" s="5" t="n"/>
      <c r="B1372" s="4" t="n"/>
      <c r="C1372" s="9">
        <f>IF($B1372="","",IFERROR(INDEX('الباقات'!$B$3:$B$302,MATCH($B1372,'الباقات'!$A$3:$A$302,0)),""))</f>
        <v/>
      </c>
      <c r="D1372" s="9">
        <f>IF($B1372="","",IFERROR(INDEX('الباقات'!$D$3:$D$302,MATCH($B1372,'الباقات'!$A$3:$A$302,0)),""))</f>
        <v/>
      </c>
      <c r="E1372" s="4" t="n"/>
      <c r="F1372" s="14">
        <f>IF($B1372="","",COUNTIFS($B$3:$B1372,$B1372))</f>
        <v/>
      </c>
    </row>
    <row r="1373">
      <c r="A1373" s="5" t="n"/>
      <c r="B1373" s="4" t="n"/>
      <c r="C1373" s="9">
        <f>IF($B1373="","",IFERROR(INDEX('الباقات'!$B$3:$B$302,MATCH($B1373,'الباقات'!$A$3:$A$302,0)),""))</f>
        <v/>
      </c>
      <c r="D1373" s="9">
        <f>IF($B1373="","",IFERROR(INDEX('الباقات'!$D$3:$D$302,MATCH($B1373,'الباقات'!$A$3:$A$302,0)),""))</f>
        <v/>
      </c>
      <c r="E1373" s="4" t="n"/>
      <c r="F1373" s="14">
        <f>IF($B1373="","",COUNTIFS($B$3:$B1373,$B1373))</f>
        <v/>
      </c>
    </row>
    <row r="1374">
      <c r="A1374" s="5" t="n"/>
      <c r="B1374" s="4" t="n"/>
      <c r="C1374" s="9">
        <f>IF($B1374="","",IFERROR(INDEX('الباقات'!$B$3:$B$302,MATCH($B1374,'الباقات'!$A$3:$A$302,0)),""))</f>
        <v/>
      </c>
      <c r="D1374" s="9">
        <f>IF($B1374="","",IFERROR(INDEX('الباقات'!$D$3:$D$302,MATCH($B1374,'الباقات'!$A$3:$A$302,0)),""))</f>
        <v/>
      </c>
      <c r="E1374" s="4" t="n"/>
      <c r="F1374" s="14">
        <f>IF($B1374="","",COUNTIFS($B$3:$B1374,$B1374))</f>
        <v/>
      </c>
    </row>
    <row r="1375">
      <c r="A1375" s="5" t="n"/>
      <c r="B1375" s="4" t="n"/>
      <c r="C1375" s="9">
        <f>IF($B1375="","",IFERROR(INDEX('الباقات'!$B$3:$B$302,MATCH($B1375,'الباقات'!$A$3:$A$302,0)),""))</f>
        <v/>
      </c>
      <c r="D1375" s="9">
        <f>IF($B1375="","",IFERROR(INDEX('الباقات'!$D$3:$D$302,MATCH($B1375,'الباقات'!$A$3:$A$302,0)),""))</f>
        <v/>
      </c>
      <c r="E1375" s="4" t="n"/>
      <c r="F1375" s="14">
        <f>IF($B1375="","",COUNTIFS($B$3:$B1375,$B1375))</f>
        <v/>
      </c>
    </row>
    <row r="1376">
      <c r="A1376" s="5" t="n"/>
      <c r="B1376" s="4" t="n"/>
      <c r="C1376" s="9">
        <f>IF($B1376="","",IFERROR(INDEX('الباقات'!$B$3:$B$302,MATCH($B1376,'الباقات'!$A$3:$A$302,0)),""))</f>
        <v/>
      </c>
      <c r="D1376" s="9">
        <f>IF($B1376="","",IFERROR(INDEX('الباقات'!$D$3:$D$302,MATCH($B1376,'الباقات'!$A$3:$A$302,0)),""))</f>
        <v/>
      </c>
      <c r="E1376" s="4" t="n"/>
      <c r="F1376" s="14">
        <f>IF($B1376="","",COUNTIFS($B$3:$B1376,$B1376))</f>
        <v/>
      </c>
    </row>
    <row r="1377">
      <c r="A1377" s="5" t="n"/>
      <c r="B1377" s="4" t="n"/>
      <c r="C1377" s="9">
        <f>IF($B1377="","",IFERROR(INDEX('الباقات'!$B$3:$B$302,MATCH($B1377,'الباقات'!$A$3:$A$302,0)),""))</f>
        <v/>
      </c>
      <c r="D1377" s="9">
        <f>IF($B1377="","",IFERROR(INDEX('الباقات'!$D$3:$D$302,MATCH($B1377,'الباقات'!$A$3:$A$302,0)),""))</f>
        <v/>
      </c>
      <c r="E1377" s="4" t="n"/>
      <c r="F1377" s="14">
        <f>IF($B1377="","",COUNTIFS($B$3:$B1377,$B1377))</f>
        <v/>
      </c>
    </row>
    <row r="1378">
      <c r="A1378" s="5" t="n"/>
      <c r="B1378" s="4" t="n"/>
      <c r="C1378" s="9">
        <f>IF($B1378="","",IFERROR(INDEX('الباقات'!$B$3:$B$302,MATCH($B1378,'الباقات'!$A$3:$A$302,0)),""))</f>
        <v/>
      </c>
      <c r="D1378" s="9">
        <f>IF($B1378="","",IFERROR(INDEX('الباقات'!$D$3:$D$302,MATCH($B1378,'الباقات'!$A$3:$A$302,0)),""))</f>
        <v/>
      </c>
      <c r="E1378" s="4" t="n"/>
      <c r="F1378" s="14">
        <f>IF($B1378="","",COUNTIFS($B$3:$B1378,$B1378))</f>
        <v/>
      </c>
    </row>
    <row r="1379">
      <c r="A1379" s="5" t="n"/>
      <c r="B1379" s="4" t="n"/>
      <c r="C1379" s="9">
        <f>IF($B1379="","",IFERROR(INDEX('الباقات'!$B$3:$B$302,MATCH($B1379,'الباقات'!$A$3:$A$302,0)),""))</f>
        <v/>
      </c>
      <c r="D1379" s="9">
        <f>IF($B1379="","",IFERROR(INDEX('الباقات'!$D$3:$D$302,MATCH($B1379,'الباقات'!$A$3:$A$302,0)),""))</f>
        <v/>
      </c>
      <c r="E1379" s="4" t="n"/>
      <c r="F1379" s="14">
        <f>IF($B1379="","",COUNTIFS($B$3:$B1379,$B1379))</f>
        <v/>
      </c>
    </row>
    <row r="1380">
      <c r="A1380" s="5" t="n"/>
      <c r="B1380" s="4" t="n"/>
      <c r="C1380" s="9">
        <f>IF($B1380="","",IFERROR(INDEX('الباقات'!$B$3:$B$302,MATCH($B1380,'الباقات'!$A$3:$A$302,0)),""))</f>
        <v/>
      </c>
      <c r="D1380" s="9">
        <f>IF($B1380="","",IFERROR(INDEX('الباقات'!$D$3:$D$302,MATCH($B1380,'الباقات'!$A$3:$A$302,0)),""))</f>
        <v/>
      </c>
      <c r="E1380" s="4" t="n"/>
      <c r="F1380" s="14">
        <f>IF($B1380="","",COUNTIFS($B$3:$B1380,$B1380))</f>
        <v/>
      </c>
    </row>
    <row r="1381">
      <c r="A1381" s="5" t="n"/>
      <c r="B1381" s="4" t="n"/>
      <c r="C1381" s="9">
        <f>IF($B1381="","",IFERROR(INDEX('الباقات'!$B$3:$B$302,MATCH($B1381,'الباقات'!$A$3:$A$302,0)),""))</f>
        <v/>
      </c>
      <c r="D1381" s="9">
        <f>IF($B1381="","",IFERROR(INDEX('الباقات'!$D$3:$D$302,MATCH($B1381,'الباقات'!$A$3:$A$302,0)),""))</f>
        <v/>
      </c>
      <c r="E1381" s="4" t="n"/>
      <c r="F1381" s="14">
        <f>IF($B1381="","",COUNTIFS($B$3:$B1381,$B1381))</f>
        <v/>
      </c>
    </row>
    <row r="1382">
      <c r="A1382" s="5" t="n"/>
      <c r="B1382" s="4" t="n"/>
      <c r="C1382" s="9">
        <f>IF($B1382="","",IFERROR(INDEX('الباقات'!$B$3:$B$302,MATCH($B1382,'الباقات'!$A$3:$A$302,0)),""))</f>
        <v/>
      </c>
      <c r="D1382" s="9">
        <f>IF($B1382="","",IFERROR(INDEX('الباقات'!$D$3:$D$302,MATCH($B1382,'الباقات'!$A$3:$A$302,0)),""))</f>
        <v/>
      </c>
      <c r="E1382" s="4" t="n"/>
      <c r="F1382" s="14">
        <f>IF($B1382="","",COUNTIFS($B$3:$B1382,$B1382))</f>
        <v/>
      </c>
    </row>
    <row r="1383">
      <c r="A1383" s="5" t="n"/>
      <c r="B1383" s="4" t="n"/>
      <c r="C1383" s="9">
        <f>IF($B1383="","",IFERROR(INDEX('الباقات'!$B$3:$B$302,MATCH($B1383,'الباقات'!$A$3:$A$302,0)),""))</f>
        <v/>
      </c>
      <c r="D1383" s="9">
        <f>IF($B1383="","",IFERROR(INDEX('الباقات'!$D$3:$D$302,MATCH($B1383,'الباقات'!$A$3:$A$302,0)),""))</f>
        <v/>
      </c>
      <c r="E1383" s="4" t="n"/>
      <c r="F1383" s="14">
        <f>IF($B1383="","",COUNTIFS($B$3:$B1383,$B1383))</f>
        <v/>
      </c>
    </row>
    <row r="1384">
      <c r="A1384" s="5" t="n"/>
      <c r="B1384" s="4" t="n"/>
      <c r="C1384" s="9">
        <f>IF($B1384="","",IFERROR(INDEX('الباقات'!$B$3:$B$302,MATCH($B1384,'الباقات'!$A$3:$A$302,0)),""))</f>
        <v/>
      </c>
      <c r="D1384" s="9">
        <f>IF($B1384="","",IFERROR(INDEX('الباقات'!$D$3:$D$302,MATCH($B1384,'الباقات'!$A$3:$A$302,0)),""))</f>
        <v/>
      </c>
      <c r="E1384" s="4" t="n"/>
      <c r="F1384" s="14">
        <f>IF($B1384="","",COUNTIFS($B$3:$B1384,$B1384))</f>
        <v/>
      </c>
    </row>
    <row r="1385">
      <c r="A1385" s="5" t="n"/>
      <c r="B1385" s="4" t="n"/>
      <c r="C1385" s="9">
        <f>IF($B1385="","",IFERROR(INDEX('الباقات'!$B$3:$B$302,MATCH($B1385,'الباقات'!$A$3:$A$302,0)),""))</f>
        <v/>
      </c>
      <c r="D1385" s="9">
        <f>IF($B1385="","",IFERROR(INDEX('الباقات'!$D$3:$D$302,MATCH($B1385,'الباقات'!$A$3:$A$302,0)),""))</f>
        <v/>
      </c>
      <c r="E1385" s="4" t="n"/>
      <c r="F1385" s="14">
        <f>IF($B1385="","",COUNTIFS($B$3:$B1385,$B1385))</f>
        <v/>
      </c>
    </row>
    <row r="1386">
      <c r="A1386" s="5" t="n"/>
      <c r="B1386" s="4" t="n"/>
      <c r="C1386" s="9">
        <f>IF($B1386="","",IFERROR(INDEX('الباقات'!$B$3:$B$302,MATCH($B1386,'الباقات'!$A$3:$A$302,0)),""))</f>
        <v/>
      </c>
      <c r="D1386" s="9">
        <f>IF($B1386="","",IFERROR(INDEX('الباقات'!$D$3:$D$302,MATCH($B1386,'الباقات'!$A$3:$A$302,0)),""))</f>
        <v/>
      </c>
      <c r="E1386" s="4" t="n"/>
      <c r="F1386" s="14">
        <f>IF($B1386="","",COUNTIFS($B$3:$B1386,$B1386))</f>
        <v/>
      </c>
    </row>
    <row r="1387">
      <c r="A1387" s="5" t="n"/>
      <c r="B1387" s="4" t="n"/>
      <c r="C1387" s="9">
        <f>IF($B1387="","",IFERROR(INDEX('الباقات'!$B$3:$B$302,MATCH($B1387,'الباقات'!$A$3:$A$302,0)),""))</f>
        <v/>
      </c>
      <c r="D1387" s="9">
        <f>IF($B1387="","",IFERROR(INDEX('الباقات'!$D$3:$D$302,MATCH($B1387,'الباقات'!$A$3:$A$302,0)),""))</f>
        <v/>
      </c>
      <c r="E1387" s="4" t="n"/>
      <c r="F1387" s="14">
        <f>IF($B1387="","",COUNTIFS($B$3:$B1387,$B1387))</f>
        <v/>
      </c>
    </row>
    <row r="1388">
      <c r="A1388" s="5" t="n"/>
      <c r="B1388" s="4" t="n"/>
      <c r="C1388" s="9">
        <f>IF($B1388="","",IFERROR(INDEX('الباقات'!$B$3:$B$302,MATCH($B1388,'الباقات'!$A$3:$A$302,0)),""))</f>
        <v/>
      </c>
      <c r="D1388" s="9">
        <f>IF($B1388="","",IFERROR(INDEX('الباقات'!$D$3:$D$302,MATCH($B1388,'الباقات'!$A$3:$A$302,0)),""))</f>
        <v/>
      </c>
      <c r="E1388" s="4" t="n"/>
      <c r="F1388" s="14">
        <f>IF($B1388="","",COUNTIFS($B$3:$B1388,$B1388))</f>
        <v/>
      </c>
    </row>
    <row r="1389">
      <c r="A1389" s="5" t="n"/>
      <c r="B1389" s="4" t="n"/>
      <c r="C1389" s="9">
        <f>IF($B1389="","",IFERROR(INDEX('الباقات'!$B$3:$B$302,MATCH($B1389,'الباقات'!$A$3:$A$302,0)),""))</f>
        <v/>
      </c>
      <c r="D1389" s="9">
        <f>IF($B1389="","",IFERROR(INDEX('الباقات'!$D$3:$D$302,MATCH($B1389,'الباقات'!$A$3:$A$302,0)),""))</f>
        <v/>
      </c>
      <c r="E1389" s="4" t="n"/>
      <c r="F1389" s="14">
        <f>IF($B1389="","",COUNTIFS($B$3:$B1389,$B1389))</f>
        <v/>
      </c>
    </row>
    <row r="1390">
      <c r="A1390" s="5" t="n"/>
      <c r="B1390" s="4" t="n"/>
      <c r="C1390" s="9">
        <f>IF($B1390="","",IFERROR(INDEX('الباقات'!$B$3:$B$302,MATCH($B1390,'الباقات'!$A$3:$A$302,0)),""))</f>
        <v/>
      </c>
      <c r="D1390" s="9">
        <f>IF($B1390="","",IFERROR(INDEX('الباقات'!$D$3:$D$302,MATCH($B1390,'الباقات'!$A$3:$A$302,0)),""))</f>
        <v/>
      </c>
      <c r="E1390" s="4" t="n"/>
      <c r="F1390" s="14">
        <f>IF($B1390="","",COUNTIFS($B$3:$B1390,$B1390))</f>
        <v/>
      </c>
    </row>
    <row r="1391">
      <c r="A1391" s="5" t="n"/>
      <c r="B1391" s="4" t="n"/>
      <c r="C1391" s="9">
        <f>IF($B1391="","",IFERROR(INDEX('الباقات'!$B$3:$B$302,MATCH($B1391,'الباقات'!$A$3:$A$302,0)),""))</f>
        <v/>
      </c>
      <c r="D1391" s="9">
        <f>IF($B1391="","",IFERROR(INDEX('الباقات'!$D$3:$D$302,MATCH($B1391,'الباقات'!$A$3:$A$302,0)),""))</f>
        <v/>
      </c>
      <c r="E1391" s="4" t="n"/>
      <c r="F1391" s="14">
        <f>IF($B1391="","",COUNTIFS($B$3:$B1391,$B1391))</f>
        <v/>
      </c>
    </row>
    <row r="1392">
      <c r="A1392" s="5" t="n"/>
      <c r="B1392" s="4" t="n"/>
      <c r="C1392" s="9">
        <f>IF($B1392="","",IFERROR(INDEX('الباقات'!$B$3:$B$302,MATCH($B1392,'الباقات'!$A$3:$A$302,0)),""))</f>
        <v/>
      </c>
      <c r="D1392" s="9">
        <f>IF($B1392="","",IFERROR(INDEX('الباقات'!$D$3:$D$302,MATCH($B1392,'الباقات'!$A$3:$A$302,0)),""))</f>
        <v/>
      </c>
      <c r="E1392" s="4" t="n"/>
      <c r="F1392" s="14">
        <f>IF($B1392="","",COUNTIFS($B$3:$B1392,$B1392))</f>
        <v/>
      </c>
    </row>
    <row r="1393">
      <c r="A1393" s="5" t="n"/>
      <c r="B1393" s="4" t="n"/>
      <c r="C1393" s="9">
        <f>IF($B1393="","",IFERROR(INDEX('الباقات'!$B$3:$B$302,MATCH($B1393,'الباقات'!$A$3:$A$302,0)),""))</f>
        <v/>
      </c>
      <c r="D1393" s="9">
        <f>IF($B1393="","",IFERROR(INDEX('الباقات'!$D$3:$D$302,MATCH($B1393,'الباقات'!$A$3:$A$302,0)),""))</f>
        <v/>
      </c>
      <c r="E1393" s="4" t="n"/>
      <c r="F1393" s="14">
        <f>IF($B1393="","",COUNTIFS($B$3:$B1393,$B1393))</f>
        <v/>
      </c>
    </row>
    <row r="1394">
      <c r="A1394" s="5" t="n"/>
      <c r="B1394" s="4" t="n"/>
      <c r="C1394" s="9">
        <f>IF($B1394="","",IFERROR(INDEX('الباقات'!$B$3:$B$302,MATCH($B1394,'الباقات'!$A$3:$A$302,0)),""))</f>
        <v/>
      </c>
      <c r="D1394" s="9">
        <f>IF($B1394="","",IFERROR(INDEX('الباقات'!$D$3:$D$302,MATCH($B1394,'الباقات'!$A$3:$A$302,0)),""))</f>
        <v/>
      </c>
      <c r="E1394" s="4" t="n"/>
      <c r="F1394" s="14">
        <f>IF($B1394="","",COUNTIFS($B$3:$B1394,$B1394))</f>
        <v/>
      </c>
    </row>
    <row r="1395">
      <c r="A1395" s="5" t="n"/>
      <c r="B1395" s="4" t="n"/>
      <c r="C1395" s="9">
        <f>IF($B1395="","",IFERROR(INDEX('الباقات'!$B$3:$B$302,MATCH($B1395,'الباقات'!$A$3:$A$302,0)),""))</f>
        <v/>
      </c>
      <c r="D1395" s="9">
        <f>IF($B1395="","",IFERROR(INDEX('الباقات'!$D$3:$D$302,MATCH($B1395,'الباقات'!$A$3:$A$302,0)),""))</f>
        <v/>
      </c>
      <c r="E1395" s="4" t="n"/>
      <c r="F1395" s="14">
        <f>IF($B1395="","",COUNTIFS($B$3:$B1395,$B1395))</f>
        <v/>
      </c>
    </row>
    <row r="1396">
      <c r="A1396" s="5" t="n"/>
      <c r="B1396" s="4" t="n"/>
      <c r="C1396" s="9">
        <f>IF($B1396="","",IFERROR(INDEX('الباقات'!$B$3:$B$302,MATCH($B1396,'الباقات'!$A$3:$A$302,0)),""))</f>
        <v/>
      </c>
      <c r="D1396" s="9">
        <f>IF($B1396="","",IFERROR(INDEX('الباقات'!$D$3:$D$302,MATCH($B1396,'الباقات'!$A$3:$A$302,0)),""))</f>
        <v/>
      </c>
      <c r="E1396" s="4" t="n"/>
      <c r="F1396" s="14">
        <f>IF($B1396="","",COUNTIFS($B$3:$B1396,$B1396))</f>
        <v/>
      </c>
    </row>
    <row r="1397">
      <c r="A1397" s="5" t="n"/>
      <c r="B1397" s="4" t="n"/>
      <c r="C1397" s="9">
        <f>IF($B1397="","",IFERROR(INDEX('الباقات'!$B$3:$B$302,MATCH($B1397,'الباقات'!$A$3:$A$302,0)),""))</f>
        <v/>
      </c>
      <c r="D1397" s="9">
        <f>IF($B1397="","",IFERROR(INDEX('الباقات'!$D$3:$D$302,MATCH($B1397,'الباقات'!$A$3:$A$302,0)),""))</f>
        <v/>
      </c>
      <c r="E1397" s="4" t="n"/>
      <c r="F1397" s="14">
        <f>IF($B1397="","",COUNTIFS($B$3:$B1397,$B1397))</f>
        <v/>
      </c>
    </row>
    <row r="1398">
      <c r="A1398" s="5" t="n"/>
      <c r="B1398" s="4" t="n"/>
      <c r="C1398" s="9">
        <f>IF($B1398="","",IFERROR(INDEX('الباقات'!$B$3:$B$302,MATCH($B1398,'الباقات'!$A$3:$A$302,0)),""))</f>
        <v/>
      </c>
      <c r="D1398" s="9">
        <f>IF($B1398="","",IFERROR(INDEX('الباقات'!$D$3:$D$302,MATCH($B1398,'الباقات'!$A$3:$A$302,0)),""))</f>
        <v/>
      </c>
      <c r="E1398" s="4" t="n"/>
      <c r="F1398" s="14">
        <f>IF($B1398="","",COUNTIFS($B$3:$B1398,$B1398))</f>
        <v/>
      </c>
    </row>
    <row r="1399">
      <c r="A1399" s="5" t="n"/>
      <c r="B1399" s="4" t="n"/>
      <c r="C1399" s="9">
        <f>IF($B1399="","",IFERROR(INDEX('الباقات'!$B$3:$B$302,MATCH($B1399,'الباقات'!$A$3:$A$302,0)),""))</f>
        <v/>
      </c>
      <c r="D1399" s="9">
        <f>IF($B1399="","",IFERROR(INDEX('الباقات'!$D$3:$D$302,MATCH($B1399,'الباقات'!$A$3:$A$302,0)),""))</f>
        <v/>
      </c>
      <c r="E1399" s="4" t="n"/>
      <c r="F1399" s="14">
        <f>IF($B1399="","",COUNTIFS($B$3:$B1399,$B1399))</f>
        <v/>
      </c>
    </row>
    <row r="1400">
      <c r="A1400" s="5" t="n"/>
      <c r="B1400" s="4" t="n"/>
      <c r="C1400" s="9">
        <f>IF($B1400="","",IFERROR(INDEX('الباقات'!$B$3:$B$302,MATCH($B1400,'الباقات'!$A$3:$A$302,0)),""))</f>
        <v/>
      </c>
      <c r="D1400" s="9">
        <f>IF($B1400="","",IFERROR(INDEX('الباقات'!$D$3:$D$302,MATCH($B1400,'الباقات'!$A$3:$A$302,0)),""))</f>
        <v/>
      </c>
      <c r="E1400" s="4" t="n"/>
      <c r="F1400" s="14">
        <f>IF($B1400="","",COUNTIFS($B$3:$B1400,$B1400))</f>
        <v/>
      </c>
    </row>
    <row r="1401">
      <c r="A1401" s="5" t="n"/>
      <c r="B1401" s="4" t="n"/>
      <c r="C1401" s="9">
        <f>IF($B1401="","",IFERROR(INDEX('الباقات'!$B$3:$B$302,MATCH($B1401,'الباقات'!$A$3:$A$302,0)),""))</f>
        <v/>
      </c>
      <c r="D1401" s="9">
        <f>IF($B1401="","",IFERROR(INDEX('الباقات'!$D$3:$D$302,MATCH($B1401,'الباقات'!$A$3:$A$302,0)),""))</f>
        <v/>
      </c>
      <c r="E1401" s="4" t="n"/>
      <c r="F1401" s="14">
        <f>IF($B1401="","",COUNTIFS($B$3:$B1401,$B1401))</f>
        <v/>
      </c>
    </row>
    <row r="1402">
      <c r="A1402" s="5" t="n"/>
      <c r="B1402" s="4" t="n"/>
      <c r="C1402" s="9">
        <f>IF($B1402="","",IFERROR(INDEX('الباقات'!$B$3:$B$302,MATCH($B1402,'الباقات'!$A$3:$A$302,0)),""))</f>
        <v/>
      </c>
      <c r="D1402" s="9">
        <f>IF($B1402="","",IFERROR(INDEX('الباقات'!$D$3:$D$302,MATCH($B1402,'الباقات'!$A$3:$A$302,0)),""))</f>
        <v/>
      </c>
      <c r="E1402" s="4" t="n"/>
      <c r="F1402" s="14">
        <f>IF($B1402="","",COUNTIFS($B$3:$B1402,$B1402))</f>
        <v/>
      </c>
    </row>
    <row r="1403">
      <c r="A1403" s="5" t="n"/>
      <c r="B1403" s="4" t="n"/>
      <c r="C1403" s="9">
        <f>IF($B1403="","",IFERROR(INDEX('الباقات'!$B$3:$B$302,MATCH($B1403,'الباقات'!$A$3:$A$302,0)),""))</f>
        <v/>
      </c>
      <c r="D1403" s="9">
        <f>IF($B1403="","",IFERROR(INDEX('الباقات'!$D$3:$D$302,MATCH($B1403,'الباقات'!$A$3:$A$302,0)),""))</f>
        <v/>
      </c>
      <c r="E1403" s="4" t="n"/>
      <c r="F1403" s="14">
        <f>IF($B1403="","",COUNTIFS($B$3:$B1403,$B1403))</f>
        <v/>
      </c>
    </row>
    <row r="1404">
      <c r="A1404" s="5" t="n"/>
      <c r="B1404" s="4" t="n"/>
      <c r="C1404" s="9">
        <f>IF($B1404="","",IFERROR(INDEX('الباقات'!$B$3:$B$302,MATCH($B1404,'الباقات'!$A$3:$A$302,0)),""))</f>
        <v/>
      </c>
      <c r="D1404" s="9">
        <f>IF($B1404="","",IFERROR(INDEX('الباقات'!$D$3:$D$302,MATCH($B1404,'الباقات'!$A$3:$A$302,0)),""))</f>
        <v/>
      </c>
      <c r="E1404" s="4" t="n"/>
      <c r="F1404" s="14">
        <f>IF($B1404="","",COUNTIFS($B$3:$B1404,$B1404))</f>
        <v/>
      </c>
    </row>
    <row r="1405">
      <c r="A1405" s="5" t="n"/>
      <c r="B1405" s="4" t="n"/>
      <c r="C1405" s="9">
        <f>IF($B1405="","",IFERROR(INDEX('الباقات'!$B$3:$B$302,MATCH($B1405,'الباقات'!$A$3:$A$302,0)),""))</f>
        <v/>
      </c>
      <c r="D1405" s="9">
        <f>IF($B1405="","",IFERROR(INDEX('الباقات'!$D$3:$D$302,MATCH($B1405,'الباقات'!$A$3:$A$302,0)),""))</f>
        <v/>
      </c>
      <c r="E1405" s="4" t="n"/>
      <c r="F1405" s="14">
        <f>IF($B1405="","",COUNTIFS($B$3:$B1405,$B1405))</f>
        <v/>
      </c>
    </row>
    <row r="1406">
      <c r="A1406" s="5" t="n"/>
      <c r="B1406" s="4" t="n"/>
      <c r="C1406" s="9">
        <f>IF($B1406="","",IFERROR(INDEX('الباقات'!$B$3:$B$302,MATCH($B1406,'الباقات'!$A$3:$A$302,0)),""))</f>
        <v/>
      </c>
      <c r="D1406" s="9">
        <f>IF($B1406="","",IFERROR(INDEX('الباقات'!$D$3:$D$302,MATCH($B1406,'الباقات'!$A$3:$A$302,0)),""))</f>
        <v/>
      </c>
      <c r="E1406" s="4" t="n"/>
      <c r="F1406" s="14">
        <f>IF($B1406="","",COUNTIFS($B$3:$B1406,$B1406))</f>
        <v/>
      </c>
    </row>
    <row r="1407">
      <c r="A1407" s="5" t="n"/>
      <c r="B1407" s="4" t="n"/>
      <c r="C1407" s="9">
        <f>IF($B1407="","",IFERROR(INDEX('الباقات'!$B$3:$B$302,MATCH($B1407,'الباقات'!$A$3:$A$302,0)),""))</f>
        <v/>
      </c>
      <c r="D1407" s="9">
        <f>IF($B1407="","",IFERROR(INDEX('الباقات'!$D$3:$D$302,MATCH($B1407,'الباقات'!$A$3:$A$302,0)),""))</f>
        <v/>
      </c>
      <c r="E1407" s="4" t="n"/>
      <c r="F1407" s="14">
        <f>IF($B1407="","",COUNTIFS($B$3:$B1407,$B1407))</f>
        <v/>
      </c>
    </row>
    <row r="1408">
      <c r="A1408" s="5" t="n"/>
      <c r="B1408" s="4" t="n"/>
      <c r="C1408" s="9">
        <f>IF($B1408="","",IFERROR(INDEX('الباقات'!$B$3:$B$302,MATCH($B1408,'الباقات'!$A$3:$A$302,0)),""))</f>
        <v/>
      </c>
      <c r="D1408" s="9">
        <f>IF($B1408="","",IFERROR(INDEX('الباقات'!$D$3:$D$302,MATCH($B1408,'الباقات'!$A$3:$A$302,0)),""))</f>
        <v/>
      </c>
      <c r="E1408" s="4" t="n"/>
      <c r="F1408" s="14">
        <f>IF($B1408="","",COUNTIFS($B$3:$B1408,$B1408))</f>
        <v/>
      </c>
    </row>
    <row r="1409">
      <c r="A1409" s="5" t="n"/>
      <c r="B1409" s="4" t="n"/>
      <c r="C1409" s="9">
        <f>IF($B1409="","",IFERROR(INDEX('الباقات'!$B$3:$B$302,MATCH($B1409,'الباقات'!$A$3:$A$302,0)),""))</f>
        <v/>
      </c>
      <c r="D1409" s="9">
        <f>IF($B1409="","",IFERROR(INDEX('الباقات'!$D$3:$D$302,MATCH($B1409,'الباقات'!$A$3:$A$302,0)),""))</f>
        <v/>
      </c>
      <c r="E1409" s="4" t="n"/>
      <c r="F1409" s="14">
        <f>IF($B1409="","",COUNTIFS($B$3:$B1409,$B1409))</f>
        <v/>
      </c>
    </row>
    <row r="1410">
      <c r="A1410" s="5" t="n"/>
      <c r="B1410" s="4" t="n"/>
      <c r="C1410" s="9">
        <f>IF($B1410="","",IFERROR(INDEX('الباقات'!$B$3:$B$302,MATCH($B1410,'الباقات'!$A$3:$A$302,0)),""))</f>
        <v/>
      </c>
      <c r="D1410" s="9">
        <f>IF($B1410="","",IFERROR(INDEX('الباقات'!$D$3:$D$302,MATCH($B1410,'الباقات'!$A$3:$A$302,0)),""))</f>
        <v/>
      </c>
      <c r="E1410" s="4" t="n"/>
      <c r="F1410" s="14">
        <f>IF($B1410="","",COUNTIFS($B$3:$B1410,$B1410))</f>
        <v/>
      </c>
    </row>
    <row r="1411">
      <c r="A1411" s="5" t="n"/>
      <c r="B1411" s="4" t="n"/>
      <c r="C1411" s="9">
        <f>IF($B1411="","",IFERROR(INDEX('الباقات'!$B$3:$B$302,MATCH($B1411,'الباقات'!$A$3:$A$302,0)),""))</f>
        <v/>
      </c>
      <c r="D1411" s="9">
        <f>IF($B1411="","",IFERROR(INDEX('الباقات'!$D$3:$D$302,MATCH($B1411,'الباقات'!$A$3:$A$302,0)),""))</f>
        <v/>
      </c>
      <c r="E1411" s="4" t="n"/>
      <c r="F1411" s="14">
        <f>IF($B1411="","",COUNTIFS($B$3:$B1411,$B1411))</f>
        <v/>
      </c>
    </row>
    <row r="1412">
      <c r="A1412" s="5" t="n"/>
      <c r="B1412" s="4" t="n"/>
      <c r="C1412" s="9">
        <f>IF($B1412="","",IFERROR(INDEX('الباقات'!$B$3:$B$302,MATCH($B1412,'الباقات'!$A$3:$A$302,0)),""))</f>
        <v/>
      </c>
      <c r="D1412" s="9">
        <f>IF($B1412="","",IFERROR(INDEX('الباقات'!$D$3:$D$302,MATCH($B1412,'الباقات'!$A$3:$A$302,0)),""))</f>
        <v/>
      </c>
      <c r="E1412" s="4" t="n"/>
      <c r="F1412" s="14">
        <f>IF($B1412="","",COUNTIFS($B$3:$B1412,$B1412))</f>
        <v/>
      </c>
    </row>
    <row r="1413">
      <c r="A1413" s="5" t="n"/>
      <c r="B1413" s="4" t="n"/>
      <c r="C1413" s="9">
        <f>IF($B1413="","",IFERROR(INDEX('الباقات'!$B$3:$B$302,MATCH($B1413,'الباقات'!$A$3:$A$302,0)),""))</f>
        <v/>
      </c>
      <c r="D1413" s="9">
        <f>IF($B1413="","",IFERROR(INDEX('الباقات'!$D$3:$D$302,MATCH($B1413,'الباقات'!$A$3:$A$302,0)),""))</f>
        <v/>
      </c>
      <c r="E1413" s="4" t="n"/>
      <c r="F1413" s="14">
        <f>IF($B1413="","",COUNTIFS($B$3:$B1413,$B1413))</f>
        <v/>
      </c>
    </row>
    <row r="1414">
      <c r="A1414" s="5" t="n"/>
      <c r="B1414" s="4" t="n"/>
      <c r="C1414" s="9">
        <f>IF($B1414="","",IFERROR(INDEX('الباقات'!$B$3:$B$302,MATCH($B1414,'الباقات'!$A$3:$A$302,0)),""))</f>
        <v/>
      </c>
      <c r="D1414" s="9">
        <f>IF($B1414="","",IFERROR(INDEX('الباقات'!$D$3:$D$302,MATCH($B1414,'الباقات'!$A$3:$A$302,0)),""))</f>
        <v/>
      </c>
      <c r="E1414" s="4" t="n"/>
      <c r="F1414" s="14">
        <f>IF($B1414="","",COUNTIFS($B$3:$B1414,$B1414))</f>
        <v/>
      </c>
    </row>
    <row r="1415">
      <c r="A1415" s="5" t="n"/>
      <c r="B1415" s="4" t="n"/>
      <c r="C1415" s="9">
        <f>IF($B1415="","",IFERROR(INDEX('الباقات'!$B$3:$B$302,MATCH($B1415,'الباقات'!$A$3:$A$302,0)),""))</f>
        <v/>
      </c>
      <c r="D1415" s="9">
        <f>IF($B1415="","",IFERROR(INDEX('الباقات'!$D$3:$D$302,MATCH($B1415,'الباقات'!$A$3:$A$302,0)),""))</f>
        <v/>
      </c>
      <c r="E1415" s="4" t="n"/>
      <c r="F1415" s="14">
        <f>IF($B1415="","",COUNTIFS($B$3:$B1415,$B1415))</f>
        <v/>
      </c>
    </row>
    <row r="1416">
      <c r="A1416" s="5" t="n"/>
      <c r="B1416" s="4" t="n"/>
      <c r="C1416" s="9">
        <f>IF($B1416="","",IFERROR(INDEX('الباقات'!$B$3:$B$302,MATCH($B1416,'الباقات'!$A$3:$A$302,0)),""))</f>
        <v/>
      </c>
      <c r="D1416" s="9">
        <f>IF($B1416="","",IFERROR(INDEX('الباقات'!$D$3:$D$302,MATCH($B1416,'الباقات'!$A$3:$A$302,0)),""))</f>
        <v/>
      </c>
      <c r="E1416" s="4" t="n"/>
      <c r="F1416" s="14">
        <f>IF($B1416="","",COUNTIFS($B$3:$B1416,$B1416))</f>
        <v/>
      </c>
    </row>
    <row r="1417">
      <c r="A1417" s="5" t="n"/>
      <c r="B1417" s="4" t="n"/>
      <c r="C1417" s="9">
        <f>IF($B1417="","",IFERROR(INDEX('الباقات'!$B$3:$B$302,MATCH($B1417,'الباقات'!$A$3:$A$302,0)),""))</f>
        <v/>
      </c>
      <c r="D1417" s="9">
        <f>IF($B1417="","",IFERROR(INDEX('الباقات'!$D$3:$D$302,MATCH($B1417,'الباقات'!$A$3:$A$302,0)),""))</f>
        <v/>
      </c>
      <c r="E1417" s="4" t="n"/>
      <c r="F1417" s="14">
        <f>IF($B1417="","",COUNTIFS($B$3:$B1417,$B1417))</f>
        <v/>
      </c>
    </row>
    <row r="1418">
      <c r="A1418" s="5" t="n"/>
      <c r="B1418" s="4" t="n"/>
      <c r="C1418" s="9">
        <f>IF($B1418="","",IFERROR(INDEX('الباقات'!$B$3:$B$302,MATCH($B1418,'الباقات'!$A$3:$A$302,0)),""))</f>
        <v/>
      </c>
      <c r="D1418" s="9">
        <f>IF($B1418="","",IFERROR(INDEX('الباقات'!$D$3:$D$302,MATCH($B1418,'الباقات'!$A$3:$A$302,0)),""))</f>
        <v/>
      </c>
      <c r="E1418" s="4" t="n"/>
      <c r="F1418" s="14">
        <f>IF($B1418="","",COUNTIFS($B$3:$B1418,$B1418))</f>
        <v/>
      </c>
    </row>
    <row r="1419">
      <c r="A1419" s="5" t="n"/>
      <c r="B1419" s="4" t="n"/>
      <c r="C1419" s="9">
        <f>IF($B1419="","",IFERROR(INDEX('الباقات'!$B$3:$B$302,MATCH($B1419,'الباقات'!$A$3:$A$302,0)),""))</f>
        <v/>
      </c>
      <c r="D1419" s="9">
        <f>IF($B1419="","",IFERROR(INDEX('الباقات'!$D$3:$D$302,MATCH($B1419,'الباقات'!$A$3:$A$302,0)),""))</f>
        <v/>
      </c>
      <c r="E1419" s="4" t="n"/>
      <c r="F1419" s="14">
        <f>IF($B1419="","",COUNTIFS($B$3:$B1419,$B1419))</f>
        <v/>
      </c>
    </row>
    <row r="1420">
      <c r="A1420" s="5" t="n"/>
      <c r="B1420" s="4" t="n"/>
      <c r="C1420" s="9">
        <f>IF($B1420="","",IFERROR(INDEX('الباقات'!$B$3:$B$302,MATCH($B1420,'الباقات'!$A$3:$A$302,0)),""))</f>
        <v/>
      </c>
      <c r="D1420" s="9">
        <f>IF($B1420="","",IFERROR(INDEX('الباقات'!$D$3:$D$302,MATCH($B1420,'الباقات'!$A$3:$A$302,0)),""))</f>
        <v/>
      </c>
      <c r="E1420" s="4" t="n"/>
      <c r="F1420" s="14">
        <f>IF($B1420="","",COUNTIFS($B$3:$B1420,$B1420))</f>
        <v/>
      </c>
    </row>
    <row r="1421">
      <c r="A1421" s="5" t="n"/>
      <c r="B1421" s="4" t="n"/>
      <c r="C1421" s="9">
        <f>IF($B1421="","",IFERROR(INDEX('الباقات'!$B$3:$B$302,MATCH($B1421,'الباقات'!$A$3:$A$302,0)),""))</f>
        <v/>
      </c>
      <c r="D1421" s="9">
        <f>IF($B1421="","",IFERROR(INDEX('الباقات'!$D$3:$D$302,MATCH($B1421,'الباقات'!$A$3:$A$302,0)),""))</f>
        <v/>
      </c>
      <c r="E1421" s="4" t="n"/>
      <c r="F1421" s="14">
        <f>IF($B1421="","",COUNTIFS($B$3:$B1421,$B1421))</f>
        <v/>
      </c>
    </row>
    <row r="1422">
      <c r="A1422" s="5" t="n"/>
      <c r="B1422" s="4" t="n"/>
      <c r="C1422" s="9">
        <f>IF($B1422="","",IFERROR(INDEX('الباقات'!$B$3:$B$302,MATCH($B1422,'الباقات'!$A$3:$A$302,0)),""))</f>
        <v/>
      </c>
      <c r="D1422" s="9">
        <f>IF($B1422="","",IFERROR(INDEX('الباقات'!$D$3:$D$302,MATCH($B1422,'الباقات'!$A$3:$A$302,0)),""))</f>
        <v/>
      </c>
      <c r="E1422" s="4" t="n"/>
      <c r="F1422" s="14">
        <f>IF($B1422="","",COUNTIFS($B$3:$B1422,$B1422))</f>
        <v/>
      </c>
    </row>
    <row r="1423">
      <c r="A1423" s="5" t="n"/>
      <c r="B1423" s="4" t="n"/>
      <c r="C1423" s="9">
        <f>IF($B1423="","",IFERROR(INDEX('الباقات'!$B$3:$B$302,MATCH($B1423,'الباقات'!$A$3:$A$302,0)),""))</f>
        <v/>
      </c>
      <c r="D1423" s="9">
        <f>IF($B1423="","",IFERROR(INDEX('الباقات'!$D$3:$D$302,MATCH($B1423,'الباقات'!$A$3:$A$302,0)),""))</f>
        <v/>
      </c>
      <c r="E1423" s="4" t="n"/>
      <c r="F1423" s="14">
        <f>IF($B1423="","",COUNTIFS($B$3:$B1423,$B1423))</f>
        <v/>
      </c>
    </row>
    <row r="1424">
      <c r="A1424" s="5" t="n"/>
      <c r="B1424" s="4" t="n"/>
      <c r="C1424" s="9">
        <f>IF($B1424="","",IFERROR(INDEX('الباقات'!$B$3:$B$302,MATCH($B1424,'الباقات'!$A$3:$A$302,0)),""))</f>
        <v/>
      </c>
      <c r="D1424" s="9">
        <f>IF($B1424="","",IFERROR(INDEX('الباقات'!$D$3:$D$302,MATCH($B1424,'الباقات'!$A$3:$A$302,0)),""))</f>
        <v/>
      </c>
      <c r="E1424" s="4" t="n"/>
      <c r="F1424" s="14">
        <f>IF($B1424="","",COUNTIFS($B$3:$B1424,$B1424))</f>
        <v/>
      </c>
    </row>
    <row r="1425">
      <c r="A1425" s="5" t="n"/>
      <c r="B1425" s="4" t="n"/>
      <c r="C1425" s="9">
        <f>IF($B1425="","",IFERROR(INDEX('الباقات'!$B$3:$B$302,MATCH($B1425,'الباقات'!$A$3:$A$302,0)),""))</f>
        <v/>
      </c>
      <c r="D1425" s="9">
        <f>IF($B1425="","",IFERROR(INDEX('الباقات'!$D$3:$D$302,MATCH($B1425,'الباقات'!$A$3:$A$302,0)),""))</f>
        <v/>
      </c>
      <c r="E1425" s="4" t="n"/>
      <c r="F1425" s="14">
        <f>IF($B1425="","",COUNTIFS($B$3:$B1425,$B1425))</f>
        <v/>
      </c>
    </row>
    <row r="1426">
      <c r="A1426" s="5" t="n"/>
      <c r="B1426" s="4" t="n"/>
      <c r="C1426" s="9">
        <f>IF($B1426="","",IFERROR(INDEX('الباقات'!$B$3:$B$302,MATCH($B1426,'الباقات'!$A$3:$A$302,0)),""))</f>
        <v/>
      </c>
      <c r="D1426" s="9">
        <f>IF($B1426="","",IFERROR(INDEX('الباقات'!$D$3:$D$302,MATCH($B1426,'الباقات'!$A$3:$A$302,0)),""))</f>
        <v/>
      </c>
      <c r="E1426" s="4" t="n"/>
      <c r="F1426" s="14">
        <f>IF($B1426="","",COUNTIFS($B$3:$B1426,$B1426))</f>
        <v/>
      </c>
    </row>
    <row r="1427">
      <c r="A1427" s="5" t="n"/>
      <c r="B1427" s="4" t="n"/>
      <c r="C1427" s="9">
        <f>IF($B1427="","",IFERROR(INDEX('الباقات'!$B$3:$B$302,MATCH($B1427,'الباقات'!$A$3:$A$302,0)),""))</f>
        <v/>
      </c>
      <c r="D1427" s="9">
        <f>IF($B1427="","",IFERROR(INDEX('الباقات'!$D$3:$D$302,MATCH($B1427,'الباقات'!$A$3:$A$302,0)),""))</f>
        <v/>
      </c>
      <c r="E1427" s="4" t="n"/>
      <c r="F1427" s="14">
        <f>IF($B1427="","",COUNTIFS($B$3:$B1427,$B1427))</f>
        <v/>
      </c>
    </row>
    <row r="1428">
      <c r="A1428" s="5" t="n"/>
      <c r="B1428" s="4" t="n"/>
      <c r="C1428" s="9">
        <f>IF($B1428="","",IFERROR(INDEX('الباقات'!$B$3:$B$302,MATCH($B1428,'الباقات'!$A$3:$A$302,0)),""))</f>
        <v/>
      </c>
      <c r="D1428" s="9">
        <f>IF($B1428="","",IFERROR(INDEX('الباقات'!$D$3:$D$302,MATCH($B1428,'الباقات'!$A$3:$A$302,0)),""))</f>
        <v/>
      </c>
      <c r="E1428" s="4" t="n"/>
      <c r="F1428" s="14">
        <f>IF($B1428="","",COUNTIFS($B$3:$B1428,$B1428))</f>
        <v/>
      </c>
    </row>
    <row r="1429">
      <c r="A1429" s="5" t="n"/>
      <c r="B1429" s="4" t="n"/>
      <c r="C1429" s="9">
        <f>IF($B1429="","",IFERROR(INDEX('الباقات'!$B$3:$B$302,MATCH($B1429,'الباقات'!$A$3:$A$302,0)),""))</f>
        <v/>
      </c>
      <c r="D1429" s="9">
        <f>IF($B1429="","",IFERROR(INDEX('الباقات'!$D$3:$D$302,MATCH($B1429,'الباقات'!$A$3:$A$302,0)),""))</f>
        <v/>
      </c>
      <c r="E1429" s="4" t="n"/>
      <c r="F1429" s="14">
        <f>IF($B1429="","",COUNTIFS($B$3:$B1429,$B1429))</f>
        <v/>
      </c>
    </row>
    <row r="1430">
      <c r="A1430" s="5" t="n"/>
      <c r="B1430" s="4" t="n"/>
      <c r="C1430" s="9">
        <f>IF($B1430="","",IFERROR(INDEX('الباقات'!$B$3:$B$302,MATCH($B1430,'الباقات'!$A$3:$A$302,0)),""))</f>
        <v/>
      </c>
      <c r="D1430" s="9">
        <f>IF($B1430="","",IFERROR(INDEX('الباقات'!$D$3:$D$302,MATCH($B1430,'الباقات'!$A$3:$A$302,0)),""))</f>
        <v/>
      </c>
      <c r="E1430" s="4" t="n"/>
      <c r="F1430" s="14">
        <f>IF($B1430="","",COUNTIFS($B$3:$B1430,$B1430))</f>
        <v/>
      </c>
    </row>
    <row r="1431">
      <c r="A1431" s="5" t="n"/>
      <c r="B1431" s="4" t="n"/>
      <c r="C1431" s="9">
        <f>IF($B1431="","",IFERROR(INDEX('الباقات'!$B$3:$B$302,MATCH($B1431,'الباقات'!$A$3:$A$302,0)),""))</f>
        <v/>
      </c>
      <c r="D1431" s="9">
        <f>IF($B1431="","",IFERROR(INDEX('الباقات'!$D$3:$D$302,MATCH($B1431,'الباقات'!$A$3:$A$302,0)),""))</f>
        <v/>
      </c>
      <c r="E1431" s="4" t="n"/>
      <c r="F1431" s="14">
        <f>IF($B1431="","",COUNTIFS($B$3:$B1431,$B1431))</f>
        <v/>
      </c>
    </row>
    <row r="1432">
      <c r="A1432" s="5" t="n"/>
      <c r="B1432" s="4" t="n"/>
      <c r="C1432" s="9">
        <f>IF($B1432="","",IFERROR(INDEX('الباقات'!$B$3:$B$302,MATCH($B1432,'الباقات'!$A$3:$A$302,0)),""))</f>
        <v/>
      </c>
      <c r="D1432" s="9">
        <f>IF($B1432="","",IFERROR(INDEX('الباقات'!$D$3:$D$302,MATCH($B1432,'الباقات'!$A$3:$A$302,0)),""))</f>
        <v/>
      </c>
      <c r="E1432" s="4" t="n"/>
      <c r="F1432" s="14">
        <f>IF($B1432="","",COUNTIFS($B$3:$B1432,$B1432))</f>
        <v/>
      </c>
    </row>
    <row r="1433">
      <c r="A1433" s="5" t="n"/>
      <c r="B1433" s="4" t="n"/>
      <c r="C1433" s="9">
        <f>IF($B1433="","",IFERROR(INDEX('الباقات'!$B$3:$B$302,MATCH($B1433,'الباقات'!$A$3:$A$302,0)),""))</f>
        <v/>
      </c>
      <c r="D1433" s="9">
        <f>IF($B1433="","",IFERROR(INDEX('الباقات'!$D$3:$D$302,MATCH($B1433,'الباقات'!$A$3:$A$302,0)),""))</f>
        <v/>
      </c>
      <c r="E1433" s="4" t="n"/>
      <c r="F1433" s="14">
        <f>IF($B1433="","",COUNTIFS($B$3:$B1433,$B1433))</f>
        <v/>
      </c>
    </row>
    <row r="1434">
      <c r="A1434" s="5" t="n"/>
      <c r="B1434" s="4" t="n"/>
      <c r="C1434" s="9">
        <f>IF($B1434="","",IFERROR(INDEX('الباقات'!$B$3:$B$302,MATCH($B1434,'الباقات'!$A$3:$A$302,0)),""))</f>
        <v/>
      </c>
      <c r="D1434" s="9">
        <f>IF($B1434="","",IFERROR(INDEX('الباقات'!$D$3:$D$302,MATCH($B1434,'الباقات'!$A$3:$A$302,0)),""))</f>
        <v/>
      </c>
      <c r="E1434" s="4" t="n"/>
      <c r="F1434" s="14">
        <f>IF($B1434="","",COUNTIFS($B$3:$B1434,$B1434))</f>
        <v/>
      </c>
    </row>
    <row r="1435">
      <c r="A1435" s="5" t="n"/>
      <c r="B1435" s="4" t="n"/>
      <c r="C1435" s="9">
        <f>IF($B1435="","",IFERROR(INDEX('الباقات'!$B$3:$B$302,MATCH($B1435,'الباقات'!$A$3:$A$302,0)),""))</f>
        <v/>
      </c>
      <c r="D1435" s="9">
        <f>IF($B1435="","",IFERROR(INDEX('الباقات'!$D$3:$D$302,MATCH($B1435,'الباقات'!$A$3:$A$302,0)),""))</f>
        <v/>
      </c>
      <c r="E1435" s="4" t="n"/>
      <c r="F1435" s="14">
        <f>IF($B1435="","",COUNTIFS($B$3:$B1435,$B1435))</f>
        <v/>
      </c>
    </row>
    <row r="1436">
      <c r="A1436" s="5" t="n"/>
      <c r="B1436" s="4" t="n"/>
      <c r="C1436" s="9">
        <f>IF($B1436="","",IFERROR(INDEX('الباقات'!$B$3:$B$302,MATCH($B1436,'الباقات'!$A$3:$A$302,0)),""))</f>
        <v/>
      </c>
      <c r="D1436" s="9">
        <f>IF($B1436="","",IFERROR(INDEX('الباقات'!$D$3:$D$302,MATCH($B1436,'الباقات'!$A$3:$A$302,0)),""))</f>
        <v/>
      </c>
      <c r="E1436" s="4" t="n"/>
      <c r="F1436" s="14">
        <f>IF($B1436="","",COUNTIFS($B$3:$B1436,$B1436))</f>
        <v/>
      </c>
    </row>
    <row r="1437">
      <c r="A1437" s="5" t="n"/>
      <c r="B1437" s="4" t="n"/>
      <c r="C1437" s="9">
        <f>IF($B1437="","",IFERROR(INDEX('الباقات'!$B$3:$B$302,MATCH($B1437,'الباقات'!$A$3:$A$302,0)),""))</f>
        <v/>
      </c>
      <c r="D1437" s="9">
        <f>IF($B1437="","",IFERROR(INDEX('الباقات'!$D$3:$D$302,MATCH($B1437,'الباقات'!$A$3:$A$302,0)),""))</f>
        <v/>
      </c>
      <c r="E1437" s="4" t="n"/>
      <c r="F1437" s="14">
        <f>IF($B1437="","",COUNTIFS($B$3:$B1437,$B1437))</f>
        <v/>
      </c>
    </row>
    <row r="1438">
      <c r="A1438" s="5" t="n"/>
      <c r="B1438" s="4" t="n"/>
      <c r="C1438" s="9">
        <f>IF($B1438="","",IFERROR(INDEX('الباقات'!$B$3:$B$302,MATCH($B1438,'الباقات'!$A$3:$A$302,0)),""))</f>
        <v/>
      </c>
      <c r="D1438" s="9">
        <f>IF($B1438="","",IFERROR(INDEX('الباقات'!$D$3:$D$302,MATCH($B1438,'الباقات'!$A$3:$A$302,0)),""))</f>
        <v/>
      </c>
      <c r="E1438" s="4" t="n"/>
      <c r="F1438" s="14">
        <f>IF($B1438="","",COUNTIFS($B$3:$B1438,$B1438))</f>
        <v/>
      </c>
    </row>
    <row r="1439">
      <c r="A1439" s="5" t="n"/>
      <c r="B1439" s="4" t="n"/>
      <c r="C1439" s="9">
        <f>IF($B1439="","",IFERROR(INDEX('الباقات'!$B$3:$B$302,MATCH($B1439,'الباقات'!$A$3:$A$302,0)),""))</f>
        <v/>
      </c>
      <c r="D1439" s="9">
        <f>IF($B1439="","",IFERROR(INDEX('الباقات'!$D$3:$D$302,MATCH($B1439,'الباقات'!$A$3:$A$302,0)),""))</f>
        <v/>
      </c>
      <c r="E1439" s="4" t="n"/>
      <c r="F1439" s="14">
        <f>IF($B1439="","",COUNTIFS($B$3:$B1439,$B1439))</f>
        <v/>
      </c>
    </row>
    <row r="1440">
      <c r="A1440" s="5" t="n"/>
      <c r="B1440" s="4" t="n"/>
      <c r="C1440" s="9">
        <f>IF($B1440="","",IFERROR(INDEX('الباقات'!$B$3:$B$302,MATCH($B1440,'الباقات'!$A$3:$A$302,0)),""))</f>
        <v/>
      </c>
      <c r="D1440" s="9">
        <f>IF($B1440="","",IFERROR(INDEX('الباقات'!$D$3:$D$302,MATCH($B1440,'الباقات'!$A$3:$A$302,0)),""))</f>
        <v/>
      </c>
      <c r="E1440" s="4" t="n"/>
      <c r="F1440" s="14">
        <f>IF($B1440="","",COUNTIFS($B$3:$B1440,$B1440))</f>
        <v/>
      </c>
    </row>
    <row r="1441">
      <c r="A1441" s="5" t="n"/>
      <c r="B1441" s="4" t="n"/>
      <c r="C1441" s="9">
        <f>IF($B1441="","",IFERROR(INDEX('الباقات'!$B$3:$B$302,MATCH($B1441,'الباقات'!$A$3:$A$302,0)),""))</f>
        <v/>
      </c>
      <c r="D1441" s="9">
        <f>IF($B1441="","",IFERROR(INDEX('الباقات'!$D$3:$D$302,MATCH($B1441,'الباقات'!$A$3:$A$302,0)),""))</f>
        <v/>
      </c>
      <c r="E1441" s="4" t="n"/>
      <c r="F1441" s="14">
        <f>IF($B1441="","",COUNTIFS($B$3:$B1441,$B1441))</f>
        <v/>
      </c>
    </row>
    <row r="1442">
      <c r="A1442" s="5" t="n"/>
      <c r="B1442" s="4" t="n"/>
      <c r="C1442" s="9">
        <f>IF($B1442="","",IFERROR(INDEX('الباقات'!$B$3:$B$302,MATCH($B1442,'الباقات'!$A$3:$A$302,0)),""))</f>
        <v/>
      </c>
      <c r="D1442" s="9">
        <f>IF($B1442="","",IFERROR(INDEX('الباقات'!$D$3:$D$302,MATCH($B1442,'الباقات'!$A$3:$A$302,0)),""))</f>
        <v/>
      </c>
      <c r="E1442" s="4" t="n"/>
      <c r="F1442" s="14">
        <f>IF($B1442="","",COUNTIFS($B$3:$B1442,$B1442))</f>
        <v/>
      </c>
    </row>
    <row r="1443">
      <c r="A1443" s="5" t="n"/>
      <c r="B1443" s="4" t="n"/>
      <c r="C1443" s="9">
        <f>IF($B1443="","",IFERROR(INDEX('الباقات'!$B$3:$B$302,MATCH($B1443,'الباقات'!$A$3:$A$302,0)),""))</f>
        <v/>
      </c>
      <c r="D1443" s="9">
        <f>IF($B1443="","",IFERROR(INDEX('الباقات'!$D$3:$D$302,MATCH($B1443,'الباقات'!$A$3:$A$302,0)),""))</f>
        <v/>
      </c>
      <c r="E1443" s="4" t="n"/>
      <c r="F1443" s="14">
        <f>IF($B1443="","",COUNTIFS($B$3:$B1443,$B1443))</f>
        <v/>
      </c>
    </row>
    <row r="1444">
      <c r="A1444" s="5" t="n"/>
      <c r="B1444" s="4" t="n"/>
      <c r="C1444" s="9">
        <f>IF($B1444="","",IFERROR(INDEX('الباقات'!$B$3:$B$302,MATCH($B1444,'الباقات'!$A$3:$A$302,0)),""))</f>
        <v/>
      </c>
      <c r="D1444" s="9">
        <f>IF($B1444="","",IFERROR(INDEX('الباقات'!$D$3:$D$302,MATCH($B1444,'الباقات'!$A$3:$A$302,0)),""))</f>
        <v/>
      </c>
      <c r="E1444" s="4" t="n"/>
      <c r="F1444" s="14">
        <f>IF($B1444="","",COUNTIFS($B$3:$B1444,$B1444))</f>
        <v/>
      </c>
    </row>
    <row r="1445">
      <c r="A1445" s="5" t="n"/>
      <c r="B1445" s="4" t="n"/>
      <c r="C1445" s="9">
        <f>IF($B1445="","",IFERROR(INDEX('الباقات'!$B$3:$B$302,MATCH($B1445,'الباقات'!$A$3:$A$302,0)),""))</f>
        <v/>
      </c>
      <c r="D1445" s="9">
        <f>IF($B1445="","",IFERROR(INDEX('الباقات'!$D$3:$D$302,MATCH($B1445,'الباقات'!$A$3:$A$302,0)),""))</f>
        <v/>
      </c>
      <c r="E1445" s="4" t="n"/>
      <c r="F1445" s="14">
        <f>IF($B1445="","",COUNTIFS($B$3:$B1445,$B1445))</f>
        <v/>
      </c>
    </row>
    <row r="1446">
      <c r="A1446" s="5" t="n"/>
      <c r="B1446" s="4" t="n"/>
      <c r="C1446" s="9">
        <f>IF($B1446="","",IFERROR(INDEX('الباقات'!$B$3:$B$302,MATCH($B1446,'الباقات'!$A$3:$A$302,0)),""))</f>
        <v/>
      </c>
      <c r="D1446" s="9">
        <f>IF($B1446="","",IFERROR(INDEX('الباقات'!$D$3:$D$302,MATCH($B1446,'الباقات'!$A$3:$A$302,0)),""))</f>
        <v/>
      </c>
      <c r="E1446" s="4" t="n"/>
      <c r="F1446" s="14">
        <f>IF($B1446="","",COUNTIFS($B$3:$B1446,$B1446))</f>
        <v/>
      </c>
    </row>
    <row r="1447">
      <c r="A1447" s="5" t="n"/>
      <c r="B1447" s="4" t="n"/>
      <c r="C1447" s="9">
        <f>IF($B1447="","",IFERROR(INDEX('الباقات'!$B$3:$B$302,MATCH($B1447,'الباقات'!$A$3:$A$302,0)),""))</f>
        <v/>
      </c>
      <c r="D1447" s="9">
        <f>IF($B1447="","",IFERROR(INDEX('الباقات'!$D$3:$D$302,MATCH($B1447,'الباقات'!$A$3:$A$302,0)),""))</f>
        <v/>
      </c>
      <c r="E1447" s="4" t="n"/>
      <c r="F1447" s="14">
        <f>IF($B1447="","",COUNTIFS($B$3:$B1447,$B1447))</f>
        <v/>
      </c>
    </row>
    <row r="1448">
      <c r="A1448" s="5" t="n"/>
      <c r="B1448" s="4" t="n"/>
      <c r="C1448" s="9">
        <f>IF($B1448="","",IFERROR(INDEX('الباقات'!$B$3:$B$302,MATCH($B1448,'الباقات'!$A$3:$A$302,0)),""))</f>
        <v/>
      </c>
      <c r="D1448" s="9">
        <f>IF($B1448="","",IFERROR(INDEX('الباقات'!$D$3:$D$302,MATCH($B1448,'الباقات'!$A$3:$A$302,0)),""))</f>
        <v/>
      </c>
      <c r="E1448" s="4" t="n"/>
      <c r="F1448" s="14">
        <f>IF($B1448="","",COUNTIFS($B$3:$B1448,$B1448))</f>
        <v/>
      </c>
    </row>
    <row r="1449">
      <c r="A1449" s="5" t="n"/>
      <c r="B1449" s="4" t="n"/>
      <c r="C1449" s="9">
        <f>IF($B1449="","",IFERROR(INDEX('الباقات'!$B$3:$B$302,MATCH($B1449,'الباقات'!$A$3:$A$302,0)),""))</f>
        <v/>
      </c>
      <c r="D1449" s="9">
        <f>IF($B1449="","",IFERROR(INDEX('الباقات'!$D$3:$D$302,MATCH($B1449,'الباقات'!$A$3:$A$302,0)),""))</f>
        <v/>
      </c>
      <c r="E1449" s="4" t="n"/>
      <c r="F1449" s="14">
        <f>IF($B1449="","",COUNTIFS($B$3:$B1449,$B1449))</f>
        <v/>
      </c>
    </row>
    <row r="1450">
      <c r="A1450" s="5" t="n"/>
      <c r="B1450" s="4" t="n"/>
      <c r="C1450" s="9">
        <f>IF($B1450="","",IFERROR(INDEX('الباقات'!$B$3:$B$302,MATCH($B1450,'الباقات'!$A$3:$A$302,0)),""))</f>
        <v/>
      </c>
      <c r="D1450" s="9">
        <f>IF($B1450="","",IFERROR(INDEX('الباقات'!$D$3:$D$302,MATCH($B1450,'الباقات'!$A$3:$A$302,0)),""))</f>
        <v/>
      </c>
      <c r="E1450" s="4" t="n"/>
      <c r="F1450" s="14">
        <f>IF($B1450="","",COUNTIFS($B$3:$B1450,$B1450))</f>
        <v/>
      </c>
    </row>
    <row r="1451">
      <c r="A1451" s="5" t="n"/>
      <c r="B1451" s="4" t="n"/>
      <c r="C1451" s="9">
        <f>IF($B1451="","",IFERROR(INDEX('الباقات'!$B$3:$B$302,MATCH($B1451,'الباقات'!$A$3:$A$302,0)),""))</f>
        <v/>
      </c>
      <c r="D1451" s="9">
        <f>IF($B1451="","",IFERROR(INDEX('الباقات'!$D$3:$D$302,MATCH($B1451,'الباقات'!$A$3:$A$302,0)),""))</f>
        <v/>
      </c>
      <c r="E1451" s="4" t="n"/>
      <c r="F1451" s="14">
        <f>IF($B1451="","",COUNTIFS($B$3:$B1451,$B1451))</f>
        <v/>
      </c>
    </row>
    <row r="1452">
      <c r="A1452" s="5" t="n"/>
      <c r="B1452" s="4" t="n"/>
      <c r="C1452" s="9">
        <f>IF($B1452="","",IFERROR(INDEX('الباقات'!$B$3:$B$302,MATCH($B1452,'الباقات'!$A$3:$A$302,0)),""))</f>
        <v/>
      </c>
      <c r="D1452" s="9">
        <f>IF($B1452="","",IFERROR(INDEX('الباقات'!$D$3:$D$302,MATCH($B1452,'الباقات'!$A$3:$A$302,0)),""))</f>
        <v/>
      </c>
      <c r="E1452" s="4" t="n"/>
      <c r="F1452" s="14">
        <f>IF($B1452="","",COUNTIFS($B$3:$B1452,$B1452))</f>
        <v/>
      </c>
    </row>
    <row r="1453">
      <c r="A1453" s="5" t="n"/>
      <c r="B1453" s="4" t="n"/>
      <c r="C1453" s="9">
        <f>IF($B1453="","",IFERROR(INDEX('الباقات'!$B$3:$B$302,MATCH($B1453,'الباقات'!$A$3:$A$302,0)),""))</f>
        <v/>
      </c>
      <c r="D1453" s="9">
        <f>IF($B1453="","",IFERROR(INDEX('الباقات'!$D$3:$D$302,MATCH($B1453,'الباقات'!$A$3:$A$302,0)),""))</f>
        <v/>
      </c>
      <c r="E1453" s="4" t="n"/>
      <c r="F1453" s="14">
        <f>IF($B1453="","",COUNTIFS($B$3:$B1453,$B1453))</f>
        <v/>
      </c>
    </row>
    <row r="1454">
      <c r="A1454" s="5" t="n"/>
      <c r="B1454" s="4" t="n"/>
      <c r="C1454" s="9">
        <f>IF($B1454="","",IFERROR(INDEX('الباقات'!$B$3:$B$302,MATCH($B1454,'الباقات'!$A$3:$A$302,0)),""))</f>
        <v/>
      </c>
      <c r="D1454" s="9">
        <f>IF($B1454="","",IFERROR(INDEX('الباقات'!$D$3:$D$302,MATCH($B1454,'الباقات'!$A$3:$A$302,0)),""))</f>
        <v/>
      </c>
      <c r="E1454" s="4" t="n"/>
      <c r="F1454" s="14">
        <f>IF($B1454="","",COUNTIFS($B$3:$B1454,$B1454))</f>
        <v/>
      </c>
    </row>
    <row r="1455">
      <c r="A1455" s="5" t="n"/>
      <c r="B1455" s="4" t="n"/>
      <c r="C1455" s="9">
        <f>IF($B1455="","",IFERROR(INDEX('الباقات'!$B$3:$B$302,MATCH($B1455,'الباقات'!$A$3:$A$302,0)),""))</f>
        <v/>
      </c>
      <c r="D1455" s="9">
        <f>IF($B1455="","",IFERROR(INDEX('الباقات'!$D$3:$D$302,MATCH($B1455,'الباقات'!$A$3:$A$302,0)),""))</f>
        <v/>
      </c>
      <c r="E1455" s="4" t="n"/>
      <c r="F1455" s="14">
        <f>IF($B1455="","",COUNTIFS($B$3:$B1455,$B1455))</f>
        <v/>
      </c>
    </row>
    <row r="1456">
      <c r="A1456" s="5" t="n"/>
      <c r="B1456" s="4" t="n"/>
      <c r="C1456" s="9">
        <f>IF($B1456="","",IFERROR(INDEX('الباقات'!$B$3:$B$302,MATCH($B1456,'الباقات'!$A$3:$A$302,0)),""))</f>
        <v/>
      </c>
      <c r="D1456" s="9">
        <f>IF($B1456="","",IFERROR(INDEX('الباقات'!$D$3:$D$302,MATCH($B1456,'الباقات'!$A$3:$A$302,0)),""))</f>
        <v/>
      </c>
      <c r="E1456" s="4" t="n"/>
      <c r="F1456" s="14">
        <f>IF($B1456="","",COUNTIFS($B$3:$B1456,$B1456))</f>
        <v/>
      </c>
    </row>
    <row r="1457">
      <c r="A1457" s="5" t="n"/>
      <c r="B1457" s="4" t="n"/>
      <c r="C1457" s="9">
        <f>IF($B1457="","",IFERROR(INDEX('الباقات'!$B$3:$B$302,MATCH($B1457,'الباقات'!$A$3:$A$302,0)),""))</f>
        <v/>
      </c>
      <c r="D1457" s="9">
        <f>IF($B1457="","",IFERROR(INDEX('الباقات'!$D$3:$D$302,MATCH($B1457,'الباقات'!$A$3:$A$302,0)),""))</f>
        <v/>
      </c>
      <c r="E1457" s="4" t="n"/>
      <c r="F1457" s="14">
        <f>IF($B1457="","",COUNTIFS($B$3:$B1457,$B1457))</f>
        <v/>
      </c>
    </row>
    <row r="1458">
      <c r="A1458" s="5" t="n"/>
      <c r="B1458" s="4" t="n"/>
      <c r="C1458" s="9">
        <f>IF($B1458="","",IFERROR(INDEX('الباقات'!$B$3:$B$302,MATCH($B1458,'الباقات'!$A$3:$A$302,0)),""))</f>
        <v/>
      </c>
      <c r="D1458" s="9">
        <f>IF($B1458="","",IFERROR(INDEX('الباقات'!$D$3:$D$302,MATCH($B1458,'الباقات'!$A$3:$A$302,0)),""))</f>
        <v/>
      </c>
      <c r="E1458" s="4" t="n"/>
      <c r="F1458" s="14">
        <f>IF($B1458="","",COUNTIFS($B$3:$B1458,$B1458))</f>
        <v/>
      </c>
    </row>
    <row r="1459">
      <c r="A1459" s="5" t="n"/>
      <c r="B1459" s="4" t="n"/>
      <c r="C1459" s="9">
        <f>IF($B1459="","",IFERROR(INDEX('الباقات'!$B$3:$B$302,MATCH($B1459,'الباقات'!$A$3:$A$302,0)),""))</f>
        <v/>
      </c>
      <c r="D1459" s="9">
        <f>IF($B1459="","",IFERROR(INDEX('الباقات'!$D$3:$D$302,MATCH($B1459,'الباقات'!$A$3:$A$302,0)),""))</f>
        <v/>
      </c>
      <c r="E1459" s="4" t="n"/>
      <c r="F1459" s="14">
        <f>IF($B1459="","",COUNTIFS($B$3:$B1459,$B1459))</f>
        <v/>
      </c>
    </row>
    <row r="1460">
      <c r="A1460" s="5" t="n"/>
      <c r="B1460" s="4" t="n"/>
      <c r="C1460" s="9">
        <f>IF($B1460="","",IFERROR(INDEX('الباقات'!$B$3:$B$302,MATCH($B1460,'الباقات'!$A$3:$A$302,0)),""))</f>
        <v/>
      </c>
      <c r="D1460" s="9">
        <f>IF($B1460="","",IFERROR(INDEX('الباقات'!$D$3:$D$302,MATCH($B1460,'الباقات'!$A$3:$A$302,0)),""))</f>
        <v/>
      </c>
      <c r="E1460" s="4" t="n"/>
      <c r="F1460" s="14">
        <f>IF($B1460="","",COUNTIFS($B$3:$B1460,$B1460))</f>
        <v/>
      </c>
    </row>
    <row r="1461">
      <c r="A1461" s="5" t="n"/>
      <c r="B1461" s="4" t="n"/>
      <c r="C1461" s="9">
        <f>IF($B1461="","",IFERROR(INDEX('الباقات'!$B$3:$B$302,MATCH($B1461,'الباقات'!$A$3:$A$302,0)),""))</f>
        <v/>
      </c>
      <c r="D1461" s="9">
        <f>IF($B1461="","",IFERROR(INDEX('الباقات'!$D$3:$D$302,MATCH($B1461,'الباقات'!$A$3:$A$302,0)),""))</f>
        <v/>
      </c>
      <c r="E1461" s="4" t="n"/>
      <c r="F1461" s="14">
        <f>IF($B1461="","",COUNTIFS($B$3:$B1461,$B1461))</f>
        <v/>
      </c>
    </row>
    <row r="1462">
      <c r="A1462" s="5" t="n"/>
      <c r="B1462" s="4" t="n"/>
      <c r="C1462" s="9">
        <f>IF($B1462="","",IFERROR(INDEX('الباقات'!$B$3:$B$302,MATCH($B1462,'الباقات'!$A$3:$A$302,0)),""))</f>
        <v/>
      </c>
      <c r="D1462" s="9">
        <f>IF($B1462="","",IFERROR(INDEX('الباقات'!$D$3:$D$302,MATCH($B1462,'الباقات'!$A$3:$A$302,0)),""))</f>
        <v/>
      </c>
      <c r="E1462" s="4" t="n"/>
      <c r="F1462" s="14">
        <f>IF($B1462="","",COUNTIFS($B$3:$B1462,$B1462))</f>
        <v/>
      </c>
    </row>
    <row r="1463">
      <c r="A1463" s="5" t="n"/>
      <c r="B1463" s="4" t="n"/>
      <c r="C1463" s="9">
        <f>IF($B1463="","",IFERROR(INDEX('الباقات'!$B$3:$B$302,MATCH($B1463,'الباقات'!$A$3:$A$302,0)),""))</f>
        <v/>
      </c>
      <c r="D1463" s="9">
        <f>IF($B1463="","",IFERROR(INDEX('الباقات'!$D$3:$D$302,MATCH($B1463,'الباقات'!$A$3:$A$302,0)),""))</f>
        <v/>
      </c>
      <c r="E1463" s="4" t="n"/>
      <c r="F1463" s="14">
        <f>IF($B1463="","",COUNTIFS($B$3:$B1463,$B1463))</f>
        <v/>
      </c>
    </row>
    <row r="1464">
      <c r="A1464" s="5" t="n"/>
      <c r="B1464" s="4" t="n"/>
      <c r="C1464" s="9">
        <f>IF($B1464="","",IFERROR(INDEX('الباقات'!$B$3:$B$302,MATCH($B1464,'الباقات'!$A$3:$A$302,0)),""))</f>
        <v/>
      </c>
      <c r="D1464" s="9">
        <f>IF($B1464="","",IFERROR(INDEX('الباقات'!$D$3:$D$302,MATCH($B1464,'الباقات'!$A$3:$A$302,0)),""))</f>
        <v/>
      </c>
      <c r="E1464" s="4" t="n"/>
      <c r="F1464" s="14">
        <f>IF($B1464="","",COUNTIFS($B$3:$B1464,$B1464))</f>
        <v/>
      </c>
    </row>
    <row r="1465">
      <c r="A1465" s="5" t="n"/>
      <c r="B1465" s="4" t="n"/>
      <c r="C1465" s="9">
        <f>IF($B1465="","",IFERROR(INDEX('الباقات'!$B$3:$B$302,MATCH($B1465,'الباقات'!$A$3:$A$302,0)),""))</f>
        <v/>
      </c>
      <c r="D1465" s="9">
        <f>IF($B1465="","",IFERROR(INDEX('الباقات'!$D$3:$D$302,MATCH($B1465,'الباقات'!$A$3:$A$302,0)),""))</f>
        <v/>
      </c>
      <c r="E1465" s="4" t="n"/>
      <c r="F1465" s="14">
        <f>IF($B1465="","",COUNTIFS($B$3:$B1465,$B1465))</f>
        <v/>
      </c>
    </row>
    <row r="1466">
      <c r="A1466" s="5" t="n"/>
      <c r="B1466" s="4" t="n"/>
      <c r="C1466" s="9">
        <f>IF($B1466="","",IFERROR(INDEX('الباقات'!$B$3:$B$302,MATCH($B1466,'الباقات'!$A$3:$A$302,0)),""))</f>
        <v/>
      </c>
      <c r="D1466" s="9">
        <f>IF($B1466="","",IFERROR(INDEX('الباقات'!$D$3:$D$302,MATCH($B1466,'الباقات'!$A$3:$A$302,0)),""))</f>
        <v/>
      </c>
      <c r="E1466" s="4" t="n"/>
      <c r="F1466" s="14">
        <f>IF($B1466="","",COUNTIFS($B$3:$B1466,$B1466))</f>
        <v/>
      </c>
    </row>
    <row r="1467">
      <c r="A1467" s="5" t="n"/>
      <c r="B1467" s="4" t="n"/>
      <c r="C1467" s="9">
        <f>IF($B1467="","",IFERROR(INDEX('الباقات'!$B$3:$B$302,MATCH($B1467,'الباقات'!$A$3:$A$302,0)),""))</f>
        <v/>
      </c>
      <c r="D1467" s="9">
        <f>IF($B1467="","",IFERROR(INDEX('الباقات'!$D$3:$D$302,MATCH($B1467,'الباقات'!$A$3:$A$302,0)),""))</f>
        <v/>
      </c>
      <c r="E1467" s="4" t="n"/>
      <c r="F1467" s="14">
        <f>IF($B1467="","",COUNTIFS($B$3:$B1467,$B1467))</f>
        <v/>
      </c>
    </row>
    <row r="1468">
      <c r="A1468" s="5" t="n"/>
      <c r="B1468" s="4" t="n"/>
      <c r="C1468" s="9">
        <f>IF($B1468="","",IFERROR(INDEX('الباقات'!$B$3:$B$302,MATCH($B1468,'الباقات'!$A$3:$A$302,0)),""))</f>
        <v/>
      </c>
      <c r="D1468" s="9">
        <f>IF($B1468="","",IFERROR(INDEX('الباقات'!$D$3:$D$302,MATCH($B1468,'الباقات'!$A$3:$A$302,0)),""))</f>
        <v/>
      </c>
      <c r="E1468" s="4" t="n"/>
      <c r="F1468" s="14">
        <f>IF($B1468="","",COUNTIFS($B$3:$B1468,$B1468))</f>
        <v/>
      </c>
    </row>
    <row r="1469">
      <c r="A1469" s="5" t="n"/>
      <c r="B1469" s="4" t="n"/>
      <c r="C1469" s="9">
        <f>IF($B1469="","",IFERROR(INDEX('الباقات'!$B$3:$B$302,MATCH($B1469,'الباقات'!$A$3:$A$302,0)),""))</f>
        <v/>
      </c>
      <c r="D1469" s="9">
        <f>IF($B1469="","",IFERROR(INDEX('الباقات'!$D$3:$D$302,MATCH($B1469,'الباقات'!$A$3:$A$302,0)),""))</f>
        <v/>
      </c>
      <c r="E1469" s="4" t="n"/>
      <c r="F1469" s="14">
        <f>IF($B1469="","",COUNTIFS($B$3:$B1469,$B1469))</f>
        <v/>
      </c>
    </row>
    <row r="1470">
      <c r="A1470" s="5" t="n"/>
      <c r="B1470" s="4" t="n"/>
      <c r="C1470" s="9">
        <f>IF($B1470="","",IFERROR(INDEX('الباقات'!$B$3:$B$302,MATCH($B1470,'الباقات'!$A$3:$A$302,0)),""))</f>
        <v/>
      </c>
      <c r="D1470" s="9">
        <f>IF($B1470="","",IFERROR(INDEX('الباقات'!$D$3:$D$302,MATCH($B1470,'الباقات'!$A$3:$A$302,0)),""))</f>
        <v/>
      </c>
      <c r="E1470" s="4" t="n"/>
      <c r="F1470" s="14">
        <f>IF($B1470="","",COUNTIFS($B$3:$B1470,$B1470))</f>
        <v/>
      </c>
    </row>
    <row r="1471">
      <c r="A1471" s="5" t="n"/>
      <c r="B1471" s="4" t="n"/>
      <c r="C1471" s="9">
        <f>IF($B1471="","",IFERROR(INDEX('الباقات'!$B$3:$B$302,MATCH($B1471,'الباقات'!$A$3:$A$302,0)),""))</f>
        <v/>
      </c>
      <c r="D1471" s="9">
        <f>IF($B1471="","",IFERROR(INDEX('الباقات'!$D$3:$D$302,MATCH($B1471,'الباقات'!$A$3:$A$302,0)),""))</f>
        <v/>
      </c>
      <c r="E1471" s="4" t="n"/>
      <c r="F1471" s="14">
        <f>IF($B1471="","",COUNTIFS($B$3:$B1471,$B1471))</f>
        <v/>
      </c>
    </row>
    <row r="1472">
      <c r="A1472" s="5" t="n"/>
      <c r="B1472" s="4" t="n"/>
      <c r="C1472" s="9">
        <f>IF($B1472="","",IFERROR(INDEX('الباقات'!$B$3:$B$302,MATCH($B1472,'الباقات'!$A$3:$A$302,0)),""))</f>
        <v/>
      </c>
      <c r="D1472" s="9">
        <f>IF($B1472="","",IFERROR(INDEX('الباقات'!$D$3:$D$302,MATCH($B1472,'الباقات'!$A$3:$A$302,0)),""))</f>
        <v/>
      </c>
      <c r="E1472" s="4" t="n"/>
      <c r="F1472" s="14">
        <f>IF($B1472="","",COUNTIFS($B$3:$B1472,$B1472))</f>
        <v/>
      </c>
    </row>
    <row r="1473">
      <c r="A1473" s="5" t="n"/>
      <c r="B1473" s="4" t="n"/>
      <c r="C1473" s="9">
        <f>IF($B1473="","",IFERROR(INDEX('الباقات'!$B$3:$B$302,MATCH($B1473,'الباقات'!$A$3:$A$302,0)),""))</f>
        <v/>
      </c>
      <c r="D1473" s="9">
        <f>IF($B1473="","",IFERROR(INDEX('الباقات'!$D$3:$D$302,MATCH($B1473,'الباقات'!$A$3:$A$302,0)),""))</f>
        <v/>
      </c>
      <c r="E1473" s="4" t="n"/>
      <c r="F1473" s="14">
        <f>IF($B1473="","",COUNTIFS($B$3:$B1473,$B1473))</f>
        <v/>
      </c>
    </row>
    <row r="1474">
      <c r="A1474" s="5" t="n"/>
      <c r="B1474" s="4" t="n"/>
      <c r="C1474" s="9">
        <f>IF($B1474="","",IFERROR(INDEX('الباقات'!$B$3:$B$302,MATCH($B1474,'الباقات'!$A$3:$A$302,0)),""))</f>
        <v/>
      </c>
      <c r="D1474" s="9">
        <f>IF($B1474="","",IFERROR(INDEX('الباقات'!$D$3:$D$302,MATCH($B1474,'الباقات'!$A$3:$A$302,0)),""))</f>
        <v/>
      </c>
      <c r="E1474" s="4" t="n"/>
      <c r="F1474" s="14">
        <f>IF($B1474="","",COUNTIFS($B$3:$B1474,$B1474))</f>
        <v/>
      </c>
    </row>
    <row r="1475">
      <c r="A1475" s="5" t="n"/>
      <c r="B1475" s="4" t="n"/>
      <c r="C1475" s="9">
        <f>IF($B1475="","",IFERROR(INDEX('الباقات'!$B$3:$B$302,MATCH($B1475,'الباقات'!$A$3:$A$302,0)),""))</f>
        <v/>
      </c>
      <c r="D1475" s="9">
        <f>IF($B1475="","",IFERROR(INDEX('الباقات'!$D$3:$D$302,MATCH($B1475,'الباقات'!$A$3:$A$302,0)),""))</f>
        <v/>
      </c>
      <c r="E1475" s="4" t="n"/>
      <c r="F1475" s="14">
        <f>IF($B1475="","",COUNTIFS($B$3:$B1475,$B1475))</f>
        <v/>
      </c>
    </row>
    <row r="1476">
      <c r="A1476" s="5" t="n"/>
      <c r="B1476" s="4" t="n"/>
      <c r="C1476" s="9">
        <f>IF($B1476="","",IFERROR(INDEX('الباقات'!$B$3:$B$302,MATCH($B1476,'الباقات'!$A$3:$A$302,0)),""))</f>
        <v/>
      </c>
      <c r="D1476" s="9">
        <f>IF($B1476="","",IFERROR(INDEX('الباقات'!$D$3:$D$302,MATCH($B1476,'الباقات'!$A$3:$A$302,0)),""))</f>
        <v/>
      </c>
      <c r="E1476" s="4" t="n"/>
      <c r="F1476" s="14">
        <f>IF($B1476="","",COUNTIFS($B$3:$B1476,$B1476))</f>
        <v/>
      </c>
    </row>
    <row r="1477">
      <c r="A1477" s="5" t="n"/>
      <c r="B1477" s="4" t="n"/>
      <c r="C1477" s="9">
        <f>IF($B1477="","",IFERROR(INDEX('الباقات'!$B$3:$B$302,MATCH($B1477,'الباقات'!$A$3:$A$302,0)),""))</f>
        <v/>
      </c>
      <c r="D1477" s="9">
        <f>IF($B1477="","",IFERROR(INDEX('الباقات'!$D$3:$D$302,MATCH($B1477,'الباقات'!$A$3:$A$302,0)),""))</f>
        <v/>
      </c>
      <c r="E1477" s="4" t="n"/>
      <c r="F1477" s="14">
        <f>IF($B1477="","",COUNTIFS($B$3:$B1477,$B1477))</f>
        <v/>
      </c>
    </row>
    <row r="1478">
      <c r="A1478" s="5" t="n"/>
      <c r="B1478" s="4" t="n"/>
      <c r="C1478" s="9">
        <f>IF($B1478="","",IFERROR(INDEX('الباقات'!$B$3:$B$302,MATCH($B1478,'الباقات'!$A$3:$A$302,0)),""))</f>
        <v/>
      </c>
      <c r="D1478" s="9">
        <f>IF($B1478="","",IFERROR(INDEX('الباقات'!$D$3:$D$302,MATCH($B1478,'الباقات'!$A$3:$A$302,0)),""))</f>
        <v/>
      </c>
      <c r="E1478" s="4" t="n"/>
      <c r="F1478" s="14">
        <f>IF($B1478="","",COUNTIFS($B$3:$B1478,$B1478))</f>
        <v/>
      </c>
    </row>
    <row r="1479">
      <c r="A1479" s="5" t="n"/>
      <c r="B1479" s="4" t="n"/>
      <c r="C1479" s="9">
        <f>IF($B1479="","",IFERROR(INDEX('الباقات'!$B$3:$B$302,MATCH($B1479,'الباقات'!$A$3:$A$302,0)),""))</f>
        <v/>
      </c>
      <c r="D1479" s="9">
        <f>IF($B1479="","",IFERROR(INDEX('الباقات'!$D$3:$D$302,MATCH($B1479,'الباقات'!$A$3:$A$302,0)),""))</f>
        <v/>
      </c>
      <c r="E1479" s="4" t="n"/>
      <c r="F1479" s="14">
        <f>IF($B1479="","",COUNTIFS($B$3:$B1479,$B1479))</f>
        <v/>
      </c>
    </row>
    <row r="1480">
      <c r="A1480" s="5" t="n"/>
      <c r="B1480" s="4" t="n"/>
      <c r="C1480" s="9">
        <f>IF($B1480="","",IFERROR(INDEX('الباقات'!$B$3:$B$302,MATCH($B1480,'الباقات'!$A$3:$A$302,0)),""))</f>
        <v/>
      </c>
      <c r="D1480" s="9">
        <f>IF($B1480="","",IFERROR(INDEX('الباقات'!$D$3:$D$302,MATCH($B1480,'الباقات'!$A$3:$A$302,0)),""))</f>
        <v/>
      </c>
      <c r="E1480" s="4" t="n"/>
      <c r="F1480" s="14">
        <f>IF($B1480="","",COUNTIFS($B$3:$B1480,$B1480))</f>
        <v/>
      </c>
    </row>
    <row r="1481">
      <c r="A1481" s="5" t="n"/>
      <c r="B1481" s="4" t="n"/>
      <c r="C1481" s="9">
        <f>IF($B1481="","",IFERROR(INDEX('الباقات'!$B$3:$B$302,MATCH($B1481,'الباقات'!$A$3:$A$302,0)),""))</f>
        <v/>
      </c>
      <c r="D1481" s="9">
        <f>IF($B1481="","",IFERROR(INDEX('الباقات'!$D$3:$D$302,MATCH($B1481,'الباقات'!$A$3:$A$302,0)),""))</f>
        <v/>
      </c>
      <c r="E1481" s="4" t="n"/>
      <c r="F1481" s="14">
        <f>IF($B1481="","",COUNTIFS($B$3:$B1481,$B1481))</f>
        <v/>
      </c>
    </row>
    <row r="1482">
      <c r="A1482" s="5" t="n"/>
      <c r="B1482" s="4" t="n"/>
      <c r="C1482" s="9">
        <f>IF($B1482="","",IFERROR(INDEX('الباقات'!$B$3:$B$302,MATCH($B1482,'الباقات'!$A$3:$A$302,0)),""))</f>
        <v/>
      </c>
      <c r="D1482" s="9">
        <f>IF($B1482="","",IFERROR(INDEX('الباقات'!$D$3:$D$302,MATCH($B1482,'الباقات'!$A$3:$A$302,0)),""))</f>
        <v/>
      </c>
      <c r="E1482" s="4" t="n"/>
      <c r="F1482" s="14">
        <f>IF($B1482="","",COUNTIFS($B$3:$B1482,$B1482))</f>
        <v/>
      </c>
    </row>
    <row r="1483">
      <c r="A1483" s="5" t="n"/>
      <c r="B1483" s="4" t="n"/>
      <c r="C1483" s="9">
        <f>IF($B1483="","",IFERROR(INDEX('الباقات'!$B$3:$B$302,MATCH($B1483,'الباقات'!$A$3:$A$302,0)),""))</f>
        <v/>
      </c>
      <c r="D1483" s="9">
        <f>IF($B1483="","",IFERROR(INDEX('الباقات'!$D$3:$D$302,MATCH($B1483,'الباقات'!$A$3:$A$302,0)),""))</f>
        <v/>
      </c>
      <c r="E1483" s="4" t="n"/>
      <c r="F1483" s="14">
        <f>IF($B1483="","",COUNTIFS($B$3:$B1483,$B1483))</f>
        <v/>
      </c>
    </row>
    <row r="1484">
      <c r="A1484" s="5" t="n"/>
      <c r="B1484" s="4" t="n"/>
      <c r="C1484" s="9">
        <f>IF($B1484="","",IFERROR(INDEX('الباقات'!$B$3:$B$302,MATCH($B1484,'الباقات'!$A$3:$A$302,0)),""))</f>
        <v/>
      </c>
      <c r="D1484" s="9">
        <f>IF($B1484="","",IFERROR(INDEX('الباقات'!$D$3:$D$302,MATCH($B1484,'الباقات'!$A$3:$A$302,0)),""))</f>
        <v/>
      </c>
      <c r="E1484" s="4" t="n"/>
      <c r="F1484" s="14">
        <f>IF($B1484="","",COUNTIFS($B$3:$B1484,$B1484))</f>
        <v/>
      </c>
    </row>
    <row r="1485">
      <c r="A1485" s="5" t="n"/>
      <c r="B1485" s="4" t="n"/>
      <c r="C1485" s="9">
        <f>IF($B1485="","",IFERROR(INDEX('الباقات'!$B$3:$B$302,MATCH($B1485,'الباقات'!$A$3:$A$302,0)),""))</f>
        <v/>
      </c>
      <c r="D1485" s="9">
        <f>IF($B1485="","",IFERROR(INDEX('الباقات'!$D$3:$D$302,MATCH($B1485,'الباقات'!$A$3:$A$302,0)),""))</f>
        <v/>
      </c>
      <c r="E1485" s="4" t="n"/>
      <c r="F1485" s="14">
        <f>IF($B1485="","",COUNTIFS($B$3:$B1485,$B1485))</f>
        <v/>
      </c>
    </row>
    <row r="1486">
      <c r="A1486" s="5" t="n"/>
      <c r="B1486" s="4" t="n"/>
      <c r="C1486" s="9">
        <f>IF($B1486="","",IFERROR(INDEX('الباقات'!$B$3:$B$302,MATCH($B1486,'الباقات'!$A$3:$A$302,0)),""))</f>
        <v/>
      </c>
      <c r="D1486" s="9">
        <f>IF($B1486="","",IFERROR(INDEX('الباقات'!$D$3:$D$302,MATCH($B1486,'الباقات'!$A$3:$A$302,0)),""))</f>
        <v/>
      </c>
      <c r="E1486" s="4" t="n"/>
      <c r="F1486" s="14">
        <f>IF($B1486="","",COUNTIFS($B$3:$B1486,$B1486))</f>
        <v/>
      </c>
    </row>
    <row r="1487">
      <c r="A1487" s="5" t="n"/>
      <c r="B1487" s="4" t="n"/>
      <c r="C1487" s="9">
        <f>IF($B1487="","",IFERROR(INDEX('الباقات'!$B$3:$B$302,MATCH($B1487,'الباقات'!$A$3:$A$302,0)),""))</f>
        <v/>
      </c>
      <c r="D1487" s="9">
        <f>IF($B1487="","",IFERROR(INDEX('الباقات'!$D$3:$D$302,MATCH($B1487,'الباقات'!$A$3:$A$302,0)),""))</f>
        <v/>
      </c>
      <c r="E1487" s="4" t="n"/>
      <c r="F1487" s="14">
        <f>IF($B1487="","",COUNTIFS($B$3:$B1487,$B1487))</f>
        <v/>
      </c>
    </row>
    <row r="1488">
      <c r="A1488" s="5" t="n"/>
      <c r="B1488" s="4" t="n"/>
      <c r="C1488" s="9">
        <f>IF($B1488="","",IFERROR(INDEX('الباقات'!$B$3:$B$302,MATCH($B1488,'الباقات'!$A$3:$A$302,0)),""))</f>
        <v/>
      </c>
      <c r="D1488" s="9">
        <f>IF($B1488="","",IFERROR(INDEX('الباقات'!$D$3:$D$302,MATCH($B1488,'الباقات'!$A$3:$A$302,0)),""))</f>
        <v/>
      </c>
      <c r="E1488" s="4" t="n"/>
      <c r="F1488" s="14">
        <f>IF($B1488="","",COUNTIFS($B$3:$B1488,$B1488))</f>
        <v/>
      </c>
    </row>
    <row r="1489">
      <c r="A1489" s="5" t="n"/>
      <c r="B1489" s="4" t="n"/>
      <c r="C1489" s="9">
        <f>IF($B1489="","",IFERROR(INDEX('الباقات'!$B$3:$B$302,MATCH($B1489,'الباقات'!$A$3:$A$302,0)),""))</f>
        <v/>
      </c>
      <c r="D1489" s="9">
        <f>IF($B1489="","",IFERROR(INDEX('الباقات'!$D$3:$D$302,MATCH($B1489,'الباقات'!$A$3:$A$302,0)),""))</f>
        <v/>
      </c>
      <c r="E1489" s="4" t="n"/>
      <c r="F1489" s="14">
        <f>IF($B1489="","",COUNTIFS($B$3:$B1489,$B1489))</f>
        <v/>
      </c>
    </row>
    <row r="1490">
      <c r="A1490" s="5" t="n"/>
      <c r="B1490" s="4" t="n"/>
      <c r="C1490" s="9">
        <f>IF($B1490="","",IFERROR(INDEX('الباقات'!$B$3:$B$302,MATCH($B1490,'الباقات'!$A$3:$A$302,0)),""))</f>
        <v/>
      </c>
      <c r="D1490" s="9">
        <f>IF($B1490="","",IFERROR(INDEX('الباقات'!$D$3:$D$302,MATCH($B1490,'الباقات'!$A$3:$A$302,0)),""))</f>
        <v/>
      </c>
      <c r="E1490" s="4" t="n"/>
      <c r="F1490" s="14">
        <f>IF($B1490="","",COUNTIFS($B$3:$B1490,$B1490))</f>
        <v/>
      </c>
    </row>
    <row r="1491">
      <c r="A1491" s="5" t="n"/>
      <c r="B1491" s="4" t="n"/>
      <c r="C1491" s="9">
        <f>IF($B1491="","",IFERROR(INDEX('الباقات'!$B$3:$B$302,MATCH($B1491,'الباقات'!$A$3:$A$302,0)),""))</f>
        <v/>
      </c>
      <c r="D1491" s="9">
        <f>IF($B1491="","",IFERROR(INDEX('الباقات'!$D$3:$D$302,MATCH($B1491,'الباقات'!$A$3:$A$302,0)),""))</f>
        <v/>
      </c>
      <c r="E1491" s="4" t="n"/>
      <c r="F1491" s="14">
        <f>IF($B1491="","",COUNTIFS($B$3:$B1491,$B1491))</f>
        <v/>
      </c>
    </row>
    <row r="1492">
      <c r="A1492" s="5" t="n"/>
      <c r="B1492" s="4" t="n"/>
      <c r="C1492" s="9">
        <f>IF($B1492="","",IFERROR(INDEX('الباقات'!$B$3:$B$302,MATCH($B1492,'الباقات'!$A$3:$A$302,0)),""))</f>
        <v/>
      </c>
      <c r="D1492" s="9">
        <f>IF($B1492="","",IFERROR(INDEX('الباقات'!$D$3:$D$302,MATCH($B1492,'الباقات'!$A$3:$A$302,0)),""))</f>
        <v/>
      </c>
      <c r="E1492" s="4" t="n"/>
      <c r="F1492" s="14">
        <f>IF($B1492="","",COUNTIFS($B$3:$B1492,$B1492))</f>
        <v/>
      </c>
    </row>
    <row r="1493">
      <c r="A1493" s="5" t="n"/>
      <c r="B1493" s="4" t="n"/>
      <c r="C1493" s="9">
        <f>IF($B1493="","",IFERROR(INDEX('الباقات'!$B$3:$B$302,MATCH($B1493,'الباقات'!$A$3:$A$302,0)),""))</f>
        <v/>
      </c>
      <c r="D1493" s="9">
        <f>IF($B1493="","",IFERROR(INDEX('الباقات'!$D$3:$D$302,MATCH($B1493,'الباقات'!$A$3:$A$302,0)),""))</f>
        <v/>
      </c>
      <c r="E1493" s="4" t="n"/>
      <c r="F1493" s="14">
        <f>IF($B1493="","",COUNTIFS($B$3:$B1493,$B1493))</f>
        <v/>
      </c>
    </row>
    <row r="1494">
      <c r="A1494" s="5" t="n"/>
      <c r="B1494" s="4" t="n"/>
      <c r="C1494" s="9">
        <f>IF($B1494="","",IFERROR(INDEX('الباقات'!$B$3:$B$302,MATCH($B1494,'الباقات'!$A$3:$A$302,0)),""))</f>
        <v/>
      </c>
      <c r="D1494" s="9">
        <f>IF($B1494="","",IFERROR(INDEX('الباقات'!$D$3:$D$302,MATCH($B1494,'الباقات'!$A$3:$A$302,0)),""))</f>
        <v/>
      </c>
      <c r="E1494" s="4" t="n"/>
      <c r="F1494" s="14">
        <f>IF($B1494="","",COUNTIFS($B$3:$B1494,$B1494))</f>
        <v/>
      </c>
    </row>
    <row r="1495">
      <c r="A1495" s="5" t="n"/>
      <c r="B1495" s="4" t="n"/>
      <c r="C1495" s="9">
        <f>IF($B1495="","",IFERROR(INDEX('الباقات'!$B$3:$B$302,MATCH($B1495,'الباقات'!$A$3:$A$302,0)),""))</f>
        <v/>
      </c>
      <c r="D1495" s="9">
        <f>IF($B1495="","",IFERROR(INDEX('الباقات'!$D$3:$D$302,MATCH($B1495,'الباقات'!$A$3:$A$302,0)),""))</f>
        <v/>
      </c>
      <c r="E1495" s="4" t="n"/>
      <c r="F1495" s="14">
        <f>IF($B1495="","",COUNTIFS($B$3:$B1495,$B1495))</f>
        <v/>
      </c>
    </row>
    <row r="1496">
      <c r="A1496" s="5" t="n"/>
      <c r="B1496" s="4" t="n"/>
      <c r="C1496" s="9">
        <f>IF($B1496="","",IFERROR(INDEX('الباقات'!$B$3:$B$302,MATCH($B1496,'الباقات'!$A$3:$A$302,0)),""))</f>
        <v/>
      </c>
      <c r="D1496" s="9">
        <f>IF($B1496="","",IFERROR(INDEX('الباقات'!$D$3:$D$302,MATCH($B1496,'الباقات'!$A$3:$A$302,0)),""))</f>
        <v/>
      </c>
      <c r="E1496" s="4" t="n"/>
      <c r="F1496" s="14">
        <f>IF($B1496="","",COUNTIFS($B$3:$B1496,$B1496))</f>
        <v/>
      </c>
    </row>
    <row r="1497">
      <c r="A1497" s="5" t="n"/>
      <c r="B1497" s="4" t="n"/>
      <c r="C1497" s="9">
        <f>IF($B1497="","",IFERROR(INDEX('الباقات'!$B$3:$B$302,MATCH($B1497,'الباقات'!$A$3:$A$302,0)),""))</f>
        <v/>
      </c>
      <c r="D1497" s="9">
        <f>IF($B1497="","",IFERROR(INDEX('الباقات'!$D$3:$D$302,MATCH($B1497,'الباقات'!$A$3:$A$302,0)),""))</f>
        <v/>
      </c>
      <c r="E1497" s="4" t="n"/>
      <c r="F1497" s="14">
        <f>IF($B1497="","",COUNTIFS($B$3:$B1497,$B1497))</f>
        <v/>
      </c>
    </row>
    <row r="1498">
      <c r="A1498" s="5" t="n"/>
      <c r="B1498" s="4" t="n"/>
      <c r="C1498" s="9">
        <f>IF($B1498="","",IFERROR(INDEX('الباقات'!$B$3:$B$302,MATCH($B1498,'الباقات'!$A$3:$A$302,0)),""))</f>
        <v/>
      </c>
      <c r="D1498" s="9">
        <f>IF($B1498="","",IFERROR(INDEX('الباقات'!$D$3:$D$302,MATCH($B1498,'الباقات'!$A$3:$A$302,0)),""))</f>
        <v/>
      </c>
      <c r="E1498" s="4" t="n"/>
      <c r="F1498" s="14">
        <f>IF($B1498="","",COUNTIFS($B$3:$B1498,$B1498))</f>
        <v/>
      </c>
    </row>
    <row r="1499">
      <c r="A1499" s="5" t="n"/>
      <c r="B1499" s="4" t="n"/>
      <c r="C1499" s="9">
        <f>IF($B1499="","",IFERROR(INDEX('الباقات'!$B$3:$B$302,MATCH($B1499,'الباقات'!$A$3:$A$302,0)),""))</f>
        <v/>
      </c>
      <c r="D1499" s="9">
        <f>IF($B1499="","",IFERROR(INDEX('الباقات'!$D$3:$D$302,MATCH($B1499,'الباقات'!$A$3:$A$302,0)),""))</f>
        <v/>
      </c>
      <c r="E1499" s="4" t="n"/>
      <c r="F1499" s="14">
        <f>IF($B1499="","",COUNTIFS($B$3:$B1499,$B1499))</f>
        <v/>
      </c>
    </row>
    <row r="1500">
      <c r="A1500" s="5" t="n"/>
      <c r="B1500" s="4" t="n"/>
      <c r="C1500" s="9">
        <f>IF($B1500="","",IFERROR(INDEX('الباقات'!$B$3:$B$302,MATCH($B1500,'الباقات'!$A$3:$A$302,0)),""))</f>
        <v/>
      </c>
      <c r="D1500" s="9">
        <f>IF($B1500="","",IFERROR(INDEX('الباقات'!$D$3:$D$302,MATCH($B1500,'الباقات'!$A$3:$A$302,0)),""))</f>
        <v/>
      </c>
      <c r="E1500" s="4" t="n"/>
      <c r="F1500" s="14">
        <f>IF($B1500="","",COUNTIFS($B$3:$B1500,$B1500))</f>
        <v/>
      </c>
    </row>
    <row r="1501">
      <c r="A1501" s="5" t="n"/>
      <c r="B1501" s="4" t="n"/>
      <c r="C1501" s="9">
        <f>IF($B1501="","",IFERROR(INDEX('الباقات'!$B$3:$B$302,MATCH($B1501,'الباقات'!$A$3:$A$302,0)),""))</f>
        <v/>
      </c>
      <c r="D1501" s="9">
        <f>IF($B1501="","",IFERROR(INDEX('الباقات'!$D$3:$D$302,MATCH($B1501,'الباقات'!$A$3:$A$302,0)),""))</f>
        <v/>
      </c>
      <c r="E1501" s="4" t="n"/>
      <c r="F1501" s="14">
        <f>IF($B1501="","",COUNTIFS($B$3:$B1501,$B1501))</f>
        <v/>
      </c>
    </row>
    <row r="1502">
      <c r="A1502" s="5" t="n"/>
      <c r="B1502" s="4" t="n"/>
      <c r="C1502" s="9">
        <f>IF($B1502="","",IFERROR(INDEX('الباقات'!$B$3:$B$302,MATCH($B1502,'الباقات'!$A$3:$A$302,0)),""))</f>
        <v/>
      </c>
      <c r="D1502" s="9">
        <f>IF($B1502="","",IFERROR(INDEX('الباقات'!$D$3:$D$302,MATCH($B1502,'الباقات'!$A$3:$A$302,0)),""))</f>
        <v/>
      </c>
      <c r="E1502" s="4" t="n"/>
      <c r="F1502" s="14">
        <f>IF($B1502="","",COUNTIFS($B$3:$B1502,$B1502))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F1502"/>
  <mergeCells count="1">
    <mergeCell ref="A1:F1"/>
  </mergeCells>
  <dataValidations count="2">
    <dataValidation sqref="E3:E1502" showDropDown="0" showInputMessage="0" showErrorMessage="0" allowBlank="1" errorTitle="قيمة غير صحيحة" error="اختر من القائمة." type="list">
      <formula1>=Doctors</formula1>
    </dataValidation>
    <dataValidation sqref="B3:B1502" showDropDown="0" showInputMessage="0" showErrorMessage="0" allowBlank="1" errorTitle="قيمة غير صحيحة" error="اختر من القائمة." type="list">
      <formula1>=PackageNos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J44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3" customWidth="1" min="9" max="9"/>
    <col width="13" customWidth="1" min="10" max="10"/>
  </cols>
  <sheetData>
    <row r="1">
      <c r="A1" s="17">
        <f>'الإعدادات'!$B$4</f>
        <v/>
      </c>
    </row>
    <row r="2">
      <c r="A2" s="18" t="inlineStr">
        <is>
          <t>ملخص الإيراد المؤجل</t>
        </is>
      </c>
    </row>
    <row r="3">
      <c r="A3" s="3" t="inlineStr">
        <is>
          <t>تاريخ القراءة</t>
        </is>
      </c>
      <c r="B3" s="16">
        <f>'الإعدادات'!$B$6</f>
        <v/>
      </c>
    </row>
    <row r="4">
      <c r="A4" s="3" t="inlineStr">
        <is>
          <t>رصيد الإيراد المؤجل</t>
        </is>
      </c>
      <c r="B4" s="19">
        <f>SUMIFS('الباقات'!$L$3:$L$302,'الباقات'!$Q$3:$Q$302,"&lt;&gt;ملغاة")</f>
        <v/>
      </c>
      <c r="C4" s="12">
        <f>'الإعدادات'!$B$5</f>
        <v/>
      </c>
      <c r="E4" s="2" t="inlineStr">
        <is>
          <t>المؤجل لا يشمل الباقات الملغاة: ما دُفع فيها يُرد أو يُسوّى.</t>
        </is>
      </c>
    </row>
    <row r="5">
      <c r="A5" s="3" t="inlineStr">
        <is>
          <t>منها في باقات متوقفة</t>
        </is>
      </c>
      <c r="B5" s="20">
        <f>SUMIFS('الباقات'!$L$3:$L$302,'الباقات'!$Q$3:$Q$302,"متوقفة")</f>
        <v/>
      </c>
    </row>
    <row r="6">
      <c r="A6" s="3" t="inlineStr">
        <is>
          <t>باقات مفتوحة (نشطة ومتوقفة ومجمدة)</t>
        </is>
      </c>
      <c r="B6" s="14">
        <f>COUNTIFS('الباقات'!$Q$3:$Q$302,"نشطة")+COUNTIFS('الباقات'!$Q$3:$Q$302,"متوقفة")+COUNTIFS('الباقات'!$Q$3:$Q$302,"مجمدة")</f>
        <v/>
      </c>
    </row>
    <row r="8" ht="44" customHeight="1">
      <c r="A8" s="6" t="inlineStr">
        <is>
          <t>نوع الباقة</t>
        </is>
      </c>
      <c r="B8" s="6" t="inlineStr">
        <is>
          <t>الباقات</t>
        </is>
      </c>
      <c r="C8" s="6" t="inlineStr">
        <is>
          <t>نشطة</t>
        </is>
      </c>
      <c r="D8" s="6" t="inlineStr">
        <is>
          <t>متوقفة</t>
        </is>
      </c>
      <c r="E8" s="6" t="inlineStr">
        <is>
          <t>مكتملة</t>
        </is>
      </c>
      <c r="F8" s="6" t="inlineStr">
        <is>
          <t>مجمدة</t>
        </is>
      </c>
      <c r="G8" s="6" t="inlineStr">
        <is>
          <t>ملغاة</t>
        </is>
      </c>
      <c r="H8" s="6" t="inlineStr">
        <is>
          <t>المؤجل</t>
        </is>
      </c>
      <c r="I8" s="6" t="inlineStr">
        <is>
          <t>نسبة المكتملة</t>
        </is>
      </c>
      <c r="J8" s="6" t="inlineStr">
        <is>
          <t>الجلسات المقدمة من المبيعة</t>
        </is>
      </c>
    </row>
    <row r="9">
      <c r="A9" s="9">
        <f>IF(INDEX(PackageTypes,1)="","",INDEX(PackageTypes,1))</f>
        <v/>
      </c>
      <c r="B9" s="14">
        <f>IF($A9="","",COUNTIFS('الباقات'!$D$3:$D$302,$A9))</f>
        <v/>
      </c>
      <c r="C9" s="14">
        <f>IF($A9="","",COUNTIFS('الباقات'!$D$3:$D$302,$A9,'الباقات'!$Q$3:$Q$302,"نشطة"))</f>
        <v/>
      </c>
      <c r="D9" s="14">
        <f>IF($A9="","",COUNTIFS('الباقات'!$D$3:$D$302,$A9,'الباقات'!$Q$3:$Q$302,"متوقفة"))</f>
        <v/>
      </c>
      <c r="E9" s="14">
        <f>IF($A9="","",COUNTIFS('الباقات'!$D$3:$D$302,$A9,'الباقات'!$Q$3:$Q$302,"مكتملة"))</f>
        <v/>
      </c>
      <c r="F9" s="14">
        <f>IF($A9="","",COUNTIFS('الباقات'!$D$3:$D$302,$A9,'الباقات'!$Q$3:$Q$302,"مجمدة"))</f>
        <v/>
      </c>
      <c r="G9" s="14">
        <f>IF($A9="","",COUNTIFS('الباقات'!$D$3:$D$302,$A9,'الباقات'!$Q$3:$Q$302,"ملغاة"))</f>
        <v/>
      </c>
      <c r="H9" s="15">
        <f>IF($A9="","",SUMIFS('الباقات'!$L$3:$L$302,'الباقات'!$D$3:$D$302,$A9,'الباقات'!$Q$3:$Q$302,"&lt;&gt;ملغاة"))</f>
        <v/>
      </c>
      <c r="I9" s="21">
        <f>IF($A9="","",IFERROR(E9/(B9-G9),""))</f>
        <v/>
      </c>
      <c r="J9" s="21">
        <f>IF($A9="","",IFERROR(SUMIFS('الباقات'!$I$3:$I$302,'الباقات'!$D$3:$D$302,$A9)/SUMIFS('الباقات'!$F$3:$F$302,'الباقات'!$D$3:$D$302,$A9),""))</f>
        <v/>
      </c>
    </row>
    <row r="10">
      <c r="A10" s="9">
        <f>IF(INDEX(PackageTypes,2)="","",INDEX(PackageTypes,2))</f>
        <v/>
      </c>
      <c r="B10" s="14">
        <f>IF($A10="","",COUNTIFS('الباقات'!$D$3:$D$302,$A10))</f>
        <v/>
      </c>
      <c r="C10" s="14">
        <f>IF($A10="","",COUNTIFS('الباقات'!$D$3:$D$302,$A10,'الباقات'!$Q$3:$Q$302,"نشطة"))</f>
        <v/>
      </c>
      <c r="D10" s="14">
        <f>IF($A10="","",COUNTIFS('الباقات'!$D$3:$D$302,$A10,'الباقات'!$Q$3:$Q$302,"متوقفة"))</f>
        <v/>
      </c>
      <c r="E10" s="14">
        <f>IF($A10="","",COUNTIFS('الباقات'!$D$3:$D$302,$A10,'الباقات'!$Q$3:$Q$302,"مكتملة"))</f>
        <v/>
      </c>
      <c r="F10" s="14">
        <f>IF($A10="","",COUNTIFS('الباقات'!$D$3:$D$302,$A10,'الباقات'!$Q$3:$Q$302,"مجمدة"))</f>
        <v/>
      </c>
      <c r="G10" s="14">
        <f>IF($A10="","",COUNTIFS('الباقات'!$D$3:$D$302,$A10,'الباقات'!$Q$3:$Q$302,"ملغاة"))</f>
        <v/>
      </c>
      <c r="H10" s="15">
        <f>IF($A10="","",SUMIFS('الباقات'!$L$3:$L$302,'الباقات'!$D$3:$D$302,$A10,'الباقات'!$Q$3:$Q$302,"&lt;&gt;ملغاة"))</f>
        <v/>
      </c>
      <c r="I10" s="21">
        <f>IF($A10="","",IFERROR(E10/(B10-G10),""))</f>
        <v/>
      </c>
      <c r="J10" s="21">
        <f>IF($A10="","",IFERROR(SUMIFS('الباقات'!$I$3:$I$302,'الباقات'!$D$3:$D$302,$A10)/SUMIFS('الباقات'!$F$3:$F$302,'الباقات'!$D$3:$D$302,$A10),""))</f>
        <v/>
      </c>
    </row>
    <row r="11">
      <c r="A11" s="9">
        <f>IF(INDEX(PackageTypes,3)="","",INDEX(PackageTypes,3))</f>
        <v/>
      </c>
      <c r="B11" s="14">
        <f>IF($A11="","",COUNTIFS('الباقات'!$D$3:$D$302,$A11))</f>
        <v/>
      </c>
      <c r="C11" s="14">
        <f>IF($A11="","",COUNTIFS('الباقات'!$D$3:$D$302,$A11,'الباقات'!$Q$3:$Q$302,"نشطة"))</f>
        <v/>
      </c>
      <c r="D11" s="14">
        <f>IF($A11="","",COUNTIFS('الباقات'!$D$3:$D$302,$A11,'الباقات'!$Q$3:$Q$302,"متوقفة"))</f>
        <v/>
      </c>
      <c r="E11" s="14">
        <f>IF($A11="","",COUNTIFS('الباقات'!$D$3:$D$302,$A11,'الباقات'!$Q$3:$Q$302,"مكتملة"))</f>
        <v/>
      </c>
      <c r="F11" s="14">
        <f>IF($A11="","",COUNTIFS('الباقات'!$D$3:$D$302,$A11,'الباقات'!$Q$3:$Q$302,"مجمدة"))</f>
        <v/>
      </c>
      <c r="G11" s="14">
        <f>IF($A11="","",COUNTIFS('الباقات'!$D$3:$D$302,$A11,'الباقات'!$Q$3:$Q$302,"ملغاة"))</f>
        <v/>
      </c>
      <c r="H11" s="15">
        <f>IF($A11="","",SUMIFS('الباقات'!$L$3:$L$302,'الباقات'!$D$3:$D$302,$A11,'الباقات'!$Q$3:$Q$302,"&lt;&gt;ملغاة"))</f>
        <v/>
      </c>
      <c r="I11" s="21">
        <f>IF($A11="","",IFERROR(E11/(B11-G11),""))</f>
        <v/>
      </c>
      <c r="J11" s="21">
        <f>IF($A11="","",IFERROR(SUMIFS('الباقات'!$I$3:$I$302,'الباقات'!$D$3:$D$302,$A11)/SUMIFS('الباقات'!$F$3:$F$302,'الباقات'!$D$3:$D$302,$A11),""))</f>
        <v/>
      </c>
    </row>
    <row r="12">
      <c r="A12" s="9">
        <f>IF(INDEX(PackageTypes,4)="","",INDEX(PackageTypes,4))</f>
        <v/>
      </c>
      <c r="B12" s="14">
        <f>IF($A12="","",COUNTIFS('الباقات'!$D$3:$D$302,$A12))</f>
        <v/>
      </c>
      <c r="C12" s="14">
        <f>IF($A12="","",COUNTIFS('الباقات'!$D$3:$D$302,$A12,'الباقات'!$Q$3:$Q$302,"نشطة"))</f>
        <v/>
      </c>
      <c r="D12" s="14">
        <f>IF($A12="","",COUNTIFS('الباقات'!$D$3:$D$302,$A12,'الباقات'!$Q$3:$Q$302,"متوقفة"))</f>
        <v/>
      </c>
      <c r="E12" s="14">
        <f>IF($A12="","",COUNTIFS('الباقات'!$D$3:$D$302,$A12,'الباقات'!$Q$3:$Q$302,"مكتملة"))</f>
        <v/>
      </c>
      <c r="F12" s="14">
        <f>IF($A12="","",COUNTIFS('الباقات'!$D$3:$D$302,$A12,'الباقات'!$Q$3:$Q$302,"مجمدة"))</f>
        <v/>
      </c>
      <c r="G12" s="14">
        <f>IF($A12="","",COUNTIFS('الباقات'!$D$3:$D$302,$A12,'الباقات'!$Q$3:$Q$302,"ملغاة"))</f>
        <v/>
      </c>
      <c r="H12" s="15">
        <f>IF($A12="","",SUMIFS('الباقات'!$L$3:$L$302,'الباقات'!$D$3:$D$302,$A12,'الباقات'!$Q$3:$Q$302,"&lt;&gt;ملغاة"))</f>
        <v/>
      </c>
      <c r="I12" s="21">
        <f>IF($A12="","",IFERROR(E12/(B12-G12),""))</f>
        <v/>
      </c>
      <c r="J12" s="21">
        <f>IF($A12="","",IFERROR(SUMIFS('الباقات'!$I$3:$I$302,'الباقات'!$D$3:$D$302,$A12)/SUMIFS('الباقات'!$F$3:$F$302,'الباقات'!$D$3:$D$302,$A12),""))</f>
        <v/>
      </c>
    </row>
    <row r="13">
      <c r="A13" s="9">
        <f>IF(INDEX(PackageTypes,5)="","",INDEX(PackageTypes,5))</f>
        <v/>
      </c>
      <c r="B13" s="14">
        <f>IF($A13="","",COUNTIFS('الباقات'!$D$3:$D$302,$A13))</f>
        <v/>
      </c>
      <c r="C13" s="14">
        <f>IF($A13="","",COUNTIFS('الباقات'!$D$3:$D$302,$A13,'الباقات'!$Q$3:$Q$302,"نشطة"))</f>
        <v/>
      </c>
      <c r="D13" s="14">
        <f>IF($A13="","",COUNTIFS('الباقات'!$D$3:$D$302,$A13,'الباقات'!$Q$3:$Q$302,"متوقفة"))</f>
        <v/>
      </c>
      <c r="E13" s="14">
        <f>IF($A13="","",COUNTIFS('الباقات'!$D$3:$D$302,$A13,'الباقات'!$Q$3:$Q$302,"مكتملة"))</f>
        <v/>
      </c>
      <c r="F13" s="14">
        <f>IF($A13="","",COUNTIFS('الباقات'!$D$3:$D$302,$A13,'الباقات'!$Q$3:$Q$302,"مجمدة"))</f>
        <v/>
      </c>
      <c r="G13" s="14">
        <f>IF($A13="","",COUNTIFS('الباقات'!$D$3:$D$302,$A13,'الباقات'!$Q$3:$Q$302,"ملغاة"))</f>
        <v/>
      </c>
      <c r="H13" s="15">
        <f>IF($A13="","",SUMIFS('الباقات'!$L$3:$L$302,'الباقات'!$D$3:$D$302,$A13,'الباقات'!$Q$3:$Q$302,"&lt;&gt;ملغاة"))</f>
        <v/>
      </c>
      <c r="I13" s="21">
        <f>IF($A13="","",IFERROR(E13/(B13-G13),""))</f>
        <v/>
      </c>
      <c r="J13" s="21">
        <f>IF($A13="","",IFERROR(SUMIFS('الباقات'!$I$3:$I$302,'الباقات'!$D$3:$D$302,$A13)/SUMIFS('الباقات'!$F$3:$F$302,'الباقات'!$D$3:$D$302,$A13),""))</f>
        <v/>
      </c>
    </row>
    <row r="14">
      <c r="A14" s="9">
        <f>IF(INDEX(PackageTypes,6)="","",INDEX(PackageTypes,6))</f>
        <v/>
      </c>
      <c r="B14" s="14">
        <f>IF($A14="","",COUNTIFS('الباقات'!$D$3:$D$302,$A14))</f>
        <v/>
      </c>
      <c r="C14" s="14">
        <f>IF($A14="","",COUNTIFS('الباقات'!$D$3:$D$302,$A14,'الباقات'!$Q$3:$Q$302,"نشطة"))</f>
        <v/>
      </c>
      <c r="D14" s="14">
        <f>IF($A14="","",COUNTIFS('الباقات'!$D$3:$D$302,$A14,'الباقات'!$Q$3:$Q$302,"متوقفة"))</f>
        <v/>
      </c>
      <c r="E14" s="14">
        <f>IF($A14="","",COUNTIFS('الباقات'!$D$3:$D$302,$A14,'الباقات'!$Q$3:$Q$302,"مكتملة"))</f>
        <v/>
      </c>
      <c r="F14" s="14">
        <f>IF($A14="","",COUNTIFS('الباقات'!$D$3:$D$302,$A14,'الباقات'!$Q$3:$Q$302,"مجمدة"))</f>
        <v/>
      </c>
      <c r="G14" s="14">
        <f>IF($A14="","",COUNTIFS('الباقات'!$D$3:$D$302,$A14,'الباقات'!$Q$3:$Q$302,"ملغاة"))</f>
        <v/>
      </c>
      <c r="H14" s="15">
        <f>IF($A14="","",SUMIFS('الباقات'!$L$3:$L$302,'الباقات'!$D$3:$D$302,$A14,'الباقات'!$Q$3:$Q$302,"&lt;&gt;ملغاة"))</f>
        <v/>
      </c>
      <c r="I14" s="21">
        <f>IF($A14="","",IFERROR(E14/(B14-G14),""))</f>
        <v/>
      </c>
      <c r="J14" s="21">
        <f>IF($A14="","",IFERROR(SUMIFS('الباقات'!$I$3:$I$302,'الباقات'!$D$3:$D$302,$A14)/SUMIFS('الباقات'!$F$3:$F$302,'الباقات'!$D$3:$D$302,$A14),""))</f>
        <v/>
      </c>
    </row>
    <row r="15">
      <c r="A15" s="9">
        <f>IF(INDEX(PackageTypes,7)="","",INDEX(PackageTypes,7))</f>
        <v/>
      </c>
      <c r="B15" s="14">
        <f>IF($A15="","",COUNTIFS('الباقات'!$D$3:$D$302,$A15))</f>
        <v/>
      </c>
      <c r="C15" s="14">
        <f>IF($A15="","",COUNTIFS('الباقات'!$D$3:$D$302,$A15,'الباقات'!$Q$3:$Q$302,"نشطة"))</f>
        <v/>
      </c>
      <c r="D15" s="14">
        <f>IF($A15="","",COUNTIFS('الباقات'!$D$3:$D$302,$A15,'الباقات'!$Q$3:$Q$302,"متوقفة"))</f>
        <v/>
      </c>
      <c r="E15" s="14">
        <f>IF($A15="","",COUNTIFS('الباقات'!$D$3:$D$302,$A15,'الباقات'!$Q$3:$Q$302,"مكتملة"))</f>
        <v/>
      </c>
      <c r="F15" s="14">
        <f>IF($A15="","",COUNTIFS('الباقات'!$D$3:$D$302,$A15,'الباقات'!$Q$3:$Q$302,"مجمدة"))</f>
        <v/>
      </c>
      <c r="G15" s="14">
        <f>IF($A15="","",COUNTIFS('الباقات'!$D$3:$D$302,$A15,'الباقات'!$Q$3:$Q$302,"ملغاة"))</f>
        <v/>
      </c>
      <c r="H15" s="15">
        <f>IF($A15="","",SUMIFS('الباقات'!$L$3:$L$302,'الباقات'!$D$3:$D$302,$A15,'الباقات'!$Q$3:$Q$302,"&lt;&gt;ملغاة"))</f>
        <v/>
      </c>
      <c r="I15" s="21">
        <f>IF($A15="","",IFERROR(E15/(B15-G15),""))</f>
        <v/>
      </c>
      <c r="J15" s="21">
        <f>IF($A15="","",IFERROR(SUMIFS('الباقات'!$I$3:$I$302,'الباقات'!$D$3:$D$302,$A15)/SUMIFS('الباقات'!$F$3:$F$302,'الباقات'!$D$3:$D$302,$A15),""))</f>
        <v/>
      </c>
    </row>
    <row r="16">
      <c r="A16" s="9">
        <f>IF(INDEX(PackageTypes,8)="","",INDEX(PackageTypes,8))</f>
        <v/>
      </c>
      <c r="B16" s="14">
        <f>IF($A16="","",COUNTIFS('الباقات'!$D$3:$D$302,$A16))</f>
        <v/>
      </c>
      <c r="C16" s="14">
        <f>IF($A16="","",COUNTIFS('الباقات'!$D$3:$D$302,$A16,'الباقات'!$Q$3:$Q$302,"نشطة"))</f>
        <v/>
      </c>
      <c r="D16" s="14">
        <f>IF($A16="","",COUNTIFS('الباقات'!$D$3:$D$302,$A16,'الباقات'!$Q$3:$Q$302,"متوقفة"))</f>
        <v/>
      </c>
      <c r="E16" s="14">
        <f>IF($A16="","",COUNTIFS('الباقات'!$D$3:$D$302,$A16,'الباقات'!$Q$3:$Q$302,"مكتملة"))</f>
        <v/>
      </c>
      <c r="F16" s="14">
        <f>IF($A16="","",COUNTIFS('الباقات'!$D$3:$D$302,$A16,'الباقات'!$Q$3:$Q$302,"مجمدة"))</f>
        <v/>
      </c>
      <c r="G16" s="14">
        <f>IF($A16="","",COUNTIFS('الباقات'!$D$3:$D$302,$A16,'الباقات'!$Q$3:$Q$302,"ملغاة"))</f>
        <v/>
      </c>
      <c r="H16" s="15">
        <f>IF($A16="","",SUMIFS('الباقات'!$L$3:$L$302,'الباقات'!$D$3:$D$302,$A16,'الباقات'!$Q$3:$Q$302,"&lt;&gt;ملغاة"))</f>
        <v/>
      </c>
      <c r="I16" s="21">
        <f>IF($A16="","",IFERROR(E16/(B16-G16),""))</f>
        <v/>
      </c>
      <c r="J16" s="21">
        <f>IF($A16="","",IFERROR(SUMIFS('الباقات'!$I$3:$I$302,'الباقات'!$D$3:$D$302,$A16)/SUMIFS('الباقات'!$F$3:$F$302,'الباقات'!$D$3:$D$302,$A16),""))</f>
        <v/>
      </c>
    </row>
    <row r="17">
      <c r="A17" s="3" t="inlineStr">
        <is>
          <t>الإجمالي</t>
        </is>
      </c>
      <c r="B17" s="22">
        <f>SUM(B9:B16)</f>
        <v/>
      </c>
      <c r="C17" s="22">
        <f>SUM(C9:C16)</f>
        <v/>
      </c>
      <c r="D17" s="22">
        <f>SUM(D9:D16)</f>
        <v/>
      </c>
      <c r="E17" s="22">
        <f>SUM(E9:E16)</f>
        <v/>
      </c>
      <c r="F17" s="22">
        <f>SUM(F9:F16)</f>
        <v/>
      </c>
      <c r="G17" s="22">
        <f>SUM(G9:G16)</f>
        <v/>
      </c>
      <c r="H17" s="23">
        <f>SUM(H9:H16)</f>
        <v/>
      </c>
      <c r="I17" s="24">
        <f>IFERROR(E17/(B17-G17),"")</f>
        <v/>
      </c>
      <c r="J17" s="24">
        <f>IFERROR(SUM('الباقات'!$I$3:$I$302)/SUM('الباقات'!$F$3:$F$302),"")</f>
        <v/>
      </c>
    </row>
    <row r="18">
      <c r="A18" s="2" t="inlineStr">
        <is>
          <t>نسبة المكتملة = المكتملة ÷ الباقات غير الملغاة.</t>
        </is>
      </c>
    </row>
    <row r="20">
      <c r="A20" s="11" t="inlineStr">
        <is>
          <t>الباقات المتوقفة، الأكبر مؤجلًا أولًا: للاستقبال</t>
        </is>
      </c>
    </row>
    <row r="21" ht="30" customHeight="1">
      <c r="A21" s="6" t="inlineStr">
        <is>
          <t>الباقة</t>
        </is>
      </c>
      <c r="B21" s="6" t="inlineStr">
        <is>
          <t>رقم الباقة</t>
        </is>
      </c>
      <c r="C21" s="6" t="inlineStr">
        <is>
          <t>كود المريض</t>
        </is>
      </c>
      <c r="D21" s="6" t="inlineStr">
        <is>
          <t>الجوال</t>
        </is>
      </c>
      <c r="E21" s="6" t="inlineStr">
        <is>
          <t>المؤجل</t>
        </is>
      </c>
      <c r="F21" s="6" t="inlineStr">
        <is>
          <t>المتبقية</t>
        </is>
      </c>
      <c r="G21" s="6" t="inlineStr">
        <is>
          <t>أيام منذ آخر جلسة</t>
        </is>
      </c>
      <c r="H21" s="6" t="inlineStr">
        <is>
          <t>تم الاتصال</t>
        </is>
      </c>
    </row>
    <row r="22">
      <c r="A22" s="9">
        <f>IFERROR(INDEX('الباقات'!$D$3:$D$302,MATCH(LARGE('الباقات'!$R$3:$R$302,1),'الباقات'!$R$3:$R$302,0)),"")</f>
        <v/>
      </c>
      <c r="B22" s="9">
        <f>IFERROR(INDEX('الباقات'!$A$3:$A$302,MATCH(LARGE('الباقات'!$R$3:$R$302,1),'الباقات'!$R$3:$R$302,0)),"")</f>
        <v/>
      </c>
      <c r="C22" s="9">
        <f>IFERROR(INDEX('الباقات'!$B$3:$B$302,MATCH(LARGE('الباقات'!$R$3:$R$302,1),'الباقات'!$R$3:$R$302,0)),"")</f>
        <v/>
      </c>
      <c r="D22" s="9">
        <f>IFERROR(INDEX('الباقات'!$C$3:$C$302,MATCH(LARGE('الباقات'!$R$3:$R$302,1),'الباقات'!$R$3:$R$302,0)),"")</f>
        <v/>
      </c>
      <c r="E22" s="15">
        <f>IFERROR(INDEX('الباقات'!$L$3:$L$302,MATCH(LARGE('الباقات'!$R$3:$R$302,1),'الباقات'!$R$3:$R$302,0)),"")</f>
        <v/>
      </c>
      <c r="F22" s="14">
        <f>IFERROR(INDEX('الباقات'!$J$3:$J$302,MATCH(LARGE('الباقات'!$R$3:$R$302,1),'الباقات'!$R$3:$R$302,0)),"")</f>
        <v/>
      </c>
      <c r="G22" s="14">
        <f>IFERROR(INDEX('الباقات'!$N$3:$N$302,MATCH(LARGE('الباقات'!$R$3:$R$302,1),'الباقات'!$R$3:$R$302,0)),"")</f>
        <v/>
      </c>
      <c r="H22" s="4" t="n"/>
    </row>
    <row r="23">
      <c r="A23" s="9">
        <f>IFERROR(INDEX('الباقات'!$D$3:$D$302,MATCH(LARGE('الباقات'!$R$3:$R$302,2),'الباقات'!$R$3:$R$302,0)),"")</f>
        <v/>
      </c>
      <c r="B23" s="9">
        <f>IFERROR(INDEX('الباقات'!$A$3:$A$302,MATCH(LARGE('الباقات'!$R$3:$R$302,2),'الباقات'!$R$3:$R$302,0)),"")</f>
        <v/>
      </c>
      <c r="C23" s="9">
        <f>IFERROR(INDEX('الباقات'!$B$3:$B$302,MATCH(LARGE('الباقات'!$R$3:$R$302,2),'الباقات'!$R$3:$R$302,0)),"")</f>
        <v/>
      </c>
      <c r="D23" s="9">
        <f>IFERROR(INDEX('الباقات'!$C$3:$C$302,MATCH(LARGE('الباقات'!$R$3:$R$302,2),'الباقات'!$R$3:$R$302,0)),"")</f>
        <v/>
      </c>
      <c r="E23" s="15">
        <f>IFERROR(INDEX('الباقات'!$L$3:$L$302,MATCH(LARGE('الباقات'!$R$3:$R$302,2),'الباقات'!$R$3:$R$302,0)),"")</f>
        <v/>
      </c>
      <c r="F23" s="14">
        <f>IFERROR(INDEX('الباقات'!$J$3:$J$302,MATCH(LARGE('الباقات'!$R$3:$R$302,2),'الباقات'!$R$3:$R$302,0)),"")</f>
        <v/>
      </c>
      <c r="G23" s="14">
        <f>IFERROR(INDEX('الباقات'!$N$3:$N$302,MATCH(LARGE('الباقات'!$R$3:$R$302,2),'الباقات'!$R$3:$R$302,0)),"")</f>
        <v/>
      </c>
      <c r="H23" s="4" t="n"/>
    </row>
    <row r="24">
      <c r="A24" s="9">
        <f>IFERROR(INDEX('الباقات'!$D$3:$D$302,MATCH(LARGE('الباقات'!$R$3:$R$302,3),'الباقات'!$R$3:$R$302,0)),"")</f>
        <v/>
      </c>
      <c r="B24" s="9">
        <f>IFERROR(INDEX('الباقات'!$A$3:$A$302,MATCH(LARGE('الباقات'!$R$3:$R$302,3),'الباقات'!$R$3:$R$302,0)),"")</f>
        <v/>
      </c>
      <c r="C24" s="9">
        <f>IFERROR(INDEX('الباقات'!$B$3:$B$302,MATCH(LARGE('الباقات'!$R$3:$R$302,3),'الباقات'!$R$3:$R$302,0)),"")</f>
        <v/>
      </c>
      <c r="D24" s="9">
        <f>IFERROR(INDEX('الباقات'!$C$3:$C$302,MATCH(LARGE('الباقات'!$R$3:$R$302,3),'الباقات'!$R$3:$R$302,0)),"")</f>
        <v/>
      </c>
      <c r="E24" s="15">
        <f>IFERROR(INDEX('الباقات'!$L$3:$L$302,MATCH(LARGE('الباقات'!$R$3:$R$302,3),'الباقات'!$R$3:$R$302,0)),"")</f>
        <v/>
      </c>
      <c r="F24" s="14">
        <f>IFERROR(INDEX('الباقات'!$J$3:$J$302,MATCH(LARGE('الباقات'!$R$3:$R$302,3),'الباقات'!$R$3:$R$302,0)),"")</f>
        <v/>
      </c>
      <c r="G24" s="14">
        <f>IFERROR(INDEX('الباقات'!$N$3:$N$302,MATCH(LARGE('الباقات'!$R$3:$R$302,3),'الباقات'!$R$3:$R$302,0)),"")</f>
        <v/>
      </c>
      <c r="H24" s="4" t="n"/>
    </row>
    <row r="25">
      <c r="A25" s="9">
        <f>IFERROR(INDEX('الباقات'!$D$3:$D$302,MATCH(LARGE('الباقات'!$R$3:$R$302,4),'الباقات'!$R$3:$R$302,0)),"")</f>
        <v/>
      </c>
      <c r="B25" s="9">
        <f>IFERROR(INDEX('الباقات'!$A$3:$A$302,MATCH(LARGE('الباقات'!$R$3:$R$302,4),'الباقات'!$R$3:$R$302,0)),"")</f>
        <v/>
      </c>
      <c r="C25" s="9">
        <f>IFERROR(INDEX('الباقات'!$B$3:$B$302,MATCH(LARGE('الباقات'!$R$3:$R$302,4),'الباقات'!$R$3:$R$302,0)),"")</f>
        <v/>
      </c>
      <c r="D25" s="9">
        <f>IFERROR(INDEX('الباقات'!$C$3:$C$302,MATCH(LARGE('الباقات'!$R$3:$R$302,4),'الباقات'!$R$3:$R$302,0)),"")</f>
        <v/>
      </c>
      <c r="E25" s="15">
        <f>IFERROR(INDEX('الباقات'!$L$3:$L$302,MATCH(LARGE('الباقات'!$R$3:$R$302,4),'الباقات'!$R$3:$R$302,0)),"")</f>
        <v/>
      </c>
      <c r="F25" s="14">
        <f>IFERROR(INDEX('الباقات'!$J$3:$J$302,MATCH(LARGE('الباقات'!$R$3:$R$302,4),'الباقات'!$R$3:$R$302,0)),"")</f>
        <v/>
      </c>
      <c r="G25" s="14">
        <f>IFERROR(INDEX('الباقات'!$N$3:$N$302,MATCH(LARGE('الباقات'!$R$3:$R$302,4),'الباقات'!$R$3:$R$302,0)),"")</f>
        <v/>
      </c>
      <c r="H25" s="4" t="n"/>
    </row>
    <row r="26">
      <c r="A26" s="9">
        <f>IFERROR(INDEX('الباقات'!$D$3:$D$302,MATCH(LARGE('الباقات'!$R$3:$R$302,5),'الباقات'!$R$3:$R$302,0)),"")</f>
        <v/>
      </c>
      <c r="B26" s="9">
        <f>IFERROR(INDEX('الباقات'!$A$3:$A$302,MATCH(LARGE('الباقات'!$R$3:$R$302,5),'الباقات'!$R$3:$R$302,0)),"")</f>
        <v/>
      </c>
      <c r="C26" s="9">
        <f>IFERROR(INDEX('الباقات'!$B$3:$B$302,MATCH(LARGE('الباقات'!$R$3:$R$302,5),'الباقات'!$R$3:$R$302,0)),"")</f>
        <v/>
      </c>
      <c r="D26" s="9">
        <f>IFERROR(INDEX('الباقات'!$C$3:$C$302,MATCH(LARGE('الباقات'!$R$3:$R$302,5),'الباقات'!$R$3:$R$302,0)),"")</f>
        <v/>
      </c>
      <c r="E26" s="15">
        <f>IFERROR(INDEX('الباقات'!$L$3:$L$302,MATCH(LARGE('الباقات'!$R$3:$R$302,5),'الباقات'!$R$3:$R$302,0)),"")</f>
        <v/>
      </c>
      <c r="F26" s="14">
        <f>IFERROR(INDEX('الباقات'!$J$3:$J$302,MATCH(LARGE('الباقات'!$R$3:$R$302,5),'الباقات'!$R$3:$R$302,0)),"")</f>
        <v/>
      </c>
      <c r="G26" s="14">
        <f>IFERROR(INDEX('الباقات'!$N$3:$N$302,MATCH(LARGE('الباقات'!$R$3:$R$302,5),'الباقات'!$R$3:$R$302,0)),"")</f>
        <v/>
      </c>
      <c r="H26" s="4" t="n"/>
    </row>
    <row r="27">
      <c r="A27" s="9">
        <f>IFERROR(INDEX('الباقات'!$D$3:$D$302,MATCH(LARGE('الباقات'!$R$3:$R$302,6),'الباقات'!$R$3:$R$302,0)),"")</f>
        <v/>
      </c>
      <c r="B27" s="9">
        <f>IFERROR(INDEX('الباقات'!$A$3:$A$302,MATCH(LARGE('الباقات'!$R$3:$R$302,6),'الباقات'!$R$3:$R$302,0)),"")</f>
        <v/>
      </c>
      <c r="C27" s="9">
        <f>IFERROR(INDEX('الباقات'!$B$3:$B$302,MATCH(LARGE('الباقات'!$R$3:$R$302,6),'الباقات'!$R$3:$R$302,0)),"")</f>
        <v/>
      </c>
      <c r="D27" s="9">
        <f>IFERROR(INDEX('الباقات'!$C$3:$C$302,MATCH(LARGE('الباقات'!$R$3:$R$302,6),'الباقات'!$R$3:$R$302,0)),"")</f>
        <v/>
      </c>
      <c r="E27" s="15">
        <f>IFERROR(INDEX('الباقات'!$L$3:$L$302,MATCH(LARGE('الباقات'!$R$3:$R$302,6),'الباقات'!$R$3:$R$302,0)),"")</f>
        <v/>
      </c>
      <c r="F27" s="14">
        <f>IFERROR(INDEX('الباقات'!$J$3:$J$302,MATCH(LARGE('الباقات'!$R$3:$R$302,6),'الباقات'!$R$3:$R$302,0)),"")</f>
        <v/>
      </c>
      <c r="G27" s="14">
        <f>IFERROR(INDEX('الباقات'!$N$3:$N$302,MATCH(LARGE('الباقات'!$R$3:$R$302,6),'الباقات'!$R$3:$R$302,0)),"")</f>
        <v/>
      </c>
      <c r="H27" s="4" t="n"/>
    </row>
    <row r="28">
      <c r="A28" s="9">
        <f>IFERROR(INDEX('الباقات'!$D$3:$D$302,MATCH(LARGE('الباقات'!$R$3:$R$302,7),'الباقات'!$R$3:$R$302,0)),"")</f>
        <v/>
      </c>
      <c r="B28" s="9">
        <f>IFERROR(INDEX('الباقات'!$A$3:$A$302,MATCH(LARGE('الباقات'!$R$3:$R$302,7),'الباقات'!$R$3:$R$302,0)),"")</f>
        <v/>
      </c>
      <c r="C28" s="9">
        <f>IFERROR(INDEX('الباقات'!$B$3:$B$302,MATCH(LARGE('الباقات'!$R$3:$R$302,7),'الباقات'!$R$3:$R$302,0)),"")</f>
        <v/>
      </c>
      <c r="D28" s="9">
        <f>IFERROR(INDEX('الباقات'!$C$3:$C$302,MATCH(LARGE('الباقات'!$R$3:$R$302,7),'الباقات'!$R$3:$R$302,0)),"")</f>
        <v/>
      </c>
      <c r="E28" s="15">
        <f>IFERROR(INDEX('الباقات'!$L$3:$L$302,MATCH(LARGE('الباقات'!$R$3:$R$302,7),'الباقات'!$R$3:$R$302,0)),"")</f>
        <v/>
      </c>
      <c r="F28" s="14">
        <f>IFERROR(INDEX('الباقات'!$J$3:$J$302,MATCH(LARGE('الباقات'!$R$3:$R$302,7),'الباقات'!$R$3:$R$302,0)),"")</f>
        <v/>
      </c>
      <c r="G28" s="14">
        <f>IFERROR(INDEX('الباقات'!$N$3:$N$302,MATCH(LARGE('الباقات'!$R$3:$R$302,7),'الباقات'!$R$3:$R$302,0)),"")</f>
        <v/>
      </c>
      <c r="H28" s="4" t="n"/>
    </row>
    <row r="29">
      <c r="A29" s="9">
        <f>IFERROR(INDEX('الباقات'!$D$3:$D$302,MATCH(LARGE('الباقات'!$R$3:$R$302,8),'الباقات'!$R$3:$R$302,0)),"")</f>
        <v/>
      </c>
      <c r="B29" s="9">
        <f>IFERROR(INDEX('الباقات'!$A$3:$A$302,MATCH(LARGE('الباقات'!$R$3:$R$302,8),'الباقات'!$R$3:$R$302,0)),"")</f>
        <v/>
      </c>
      <c r="C29" s="9">
        <f>IFERROR(INDEX('الباقات'!$B$3:$B$302,MATCH(LARGE('الباقات'!$R$3:$R$302,8),'الباقات'!$R$3:$R$302,0)),"")</f>
        <v/>
      </c>
      <c r="D29" s="9">
        <f>IFERROR(INDEX('الباقات'!$C$3:$C$302,MATCH(LARGE('الباقات'!$R$3:$R$302,8),'الباقات'!$R$3:$R$302,0)),"")</f>
        <v/>
      </c>
      <c r="E29" s="15">
        <f>IFERROR(INDEX('الباقات'!$L$3:$L$302,MATCH(LARGE('الباقات'!$R$3:$R$302,8),'الباقات'!$R$3:$R$302,0)),"")</f>
        <v/>
      </c>
      <c r="F29" s="14">
        <f>IFERROR(INDEX('الباقات'!$J$3:$J$302,MATCH(LARGE('الباقات'!$R$3:$R$302,8),'الباقات'!$R$3:$R$302,0)),"")</f>
        <v/>
      </c>
      <c r="G29" s="14">
        <f>IFERROR(INDEX('الباقات'!$N$3:$N$302,MATCH(LARGE('الباقات'!$R$3:$R$302,8),'الباقات'!$R$3:$R$302,0)),"")</f>
        <v/>
      </c>
      <c r="H29" s="4" t="n"/>
    </row>
    <row r="30">
      <c r="A30" s="9">
        <f>IFERROR(INDEX('الباقات'!$D$3:$D$302,MATCH(LARGE('الباقات'!$R$3:$R$302,9),'الباقات'!$R$3:$R$302,0)),"")</f>
        <v/>
      </c>
      <c r="B30" s="9">
        <f>IFERROR(INDEX('الباقات'!$A$3:$A$302,MATCH(LARGE('الباقات'!$R$3:$R$302,9),'الباقات'!$R$3:$R$302,0)),"")</f>
        <v/>
      </c>
      <c r="C30" s="9">
        <f>IFERROR(INDEX('الباقات'!$B$3:$B$302,MATCH(LARGE('الباقات'!$R$3:$R$302,9),'الباقات'!$R$3:$R$302,0)),"")</f>
        <v/>
      </c>
      <c r="D30" s="9">
        <f>IFERROR(INDEX('الباقات'!$C$3:$C$302,MATCH(LARGE('الباقات'!$R$3:$R$302,9),'الباقات'!$R$3:$R$302,0)),"")</f>
        <v/>
      </c>
      <c r="E30" s="15">
        <f>IFERROR(INDEX('الباقات'!$L$3:$L$302,MATCH(LARGE('الباقات'!$R$3:$R$302,9),'الباقات'!$R$3:$R$302,0)),"")</f>
        <v/>
      </c>
      <c r="F30" s="14">
        <f>IFERROR(INDEX('الباقات'!$J$3:$J$302,MATCH(LARGE('الباقات'!$R$3:$R$302,9),'الباقات'!$R$3:$R$302,0)),"")</f>
        <v/>
      </c>
      <c r="G30" s="14">
        <f>IFERROR(INDEX('الباقات'!$N$3:$N$302,MATCH(LARGE('الباقات'!$R$3:$R$302,9),'الباقات'!$R$3:$R$302,0)),"")</f>
        <v/>
      </c>
      <c r="H30" s="4" t="n"/>
    </row>
    <row r="31">
      <c r="A31" s="9">
        <f>IFERROR(INDEX('الباقات'!$D$3:$D$302,MATCH(LARGE('الباقات'!$R$3:$R$302,10),'الباقات'!$R$3:$R$302,0)),"")</f>
        <v/>
      </c>
      <c r="B31" s="9">
        <f>IFERROR(INDEX('الباقات'!$A$3:$A$302,MATCH(LARGE('الباقات'!$R$3:$R$302,10),'الباقات'!$R$3:$R$302,0)),"")</f>
        <v/>
      </c>
      <c r="C31" s="9">
        <f>IFERROR(INDEX('الباقات'!$B$3:$B$302,MATCH(LARGE('الباقات'!$R$3:$R$302,10),'الباقات'!$R$3:$R$302,0)),"")</f>
        <v/>
      </c>
      <c r="D31" s="9">
        <f>IFERROR(INDEX('الباقات'!$C$3:$C$302,MATCH(LARGE('الباقات'!$R$3:$R$302,10),'الباقات'!$R$3:$R$302,0)),"")</f>
        <v/>
      </c>
      <c r="E31" s="15">
        <f>IFERROR(INDEX('الباقات'!$L$3:$L$302,MATCH(LARGE('الباقات'!$R$3:$R$302,10),'الباقات'!$R$3:$R$302,0)),"")</f>
        <v/>
      </c>
      <c r="F31" s="14">
        <f>IFERROR(INDEX('الباقات'!$J$3:$J$302,MATCH(LARGE('الباقات'!$R$3:$R$302,10),'الباقات'!$R$3:$R$302,0)),"")</f>
        <v/>
      </c>
      <c r="G31" s="14">
        <f>IFERROR(INDEX('الباقات'!$N$3:$N$302,MATCH(LARGE('الباقات'!$R$3:$R$302,10),'الباقات'!$R$3:$R$302,0)),"")</f>
        <v/>
      </c>
      <c r="H31" s="4" t="n"/>
    </row>
    <row r="32">
      <c r="A32" s="9">
        <f>IFERROR(INDEX('الباقات'!$D$3:$D$302,MATCH(LARGE('الباقات'!$R$3:$R$302,11),'الباقات'!$R$3:$R$302,0)),"")</f>
        <v/>
      </c>
      <c r="B32" s="9">
        <f>IFERROR(INDEX('الباقات'!$A$3:$A$302,MATCH(LARGE('الباقات'!$R$3:$R$302,11),'الباقات'!$R$3:$R$302,0)),"")</f>
        <v/>
      </c>
      <c r="C32" s="9">
        <f>IFERROR(INDEX('الباقات'!$B$3:$B$302,MATCH(LARGE('الباقات'!$R$3:$R$302,11),'الباقات'!$R$3:$R$302,0)),"")</f>
        <v/>
      </c>
      <c r="D32" s="9">
        <f>IFERROR(INDEX('الباقات'!$C$3:$C$302,MATCH(LARGE('الباقات'!$R$3:$R$302,11),'الباقات'!$R$3:$R$302,0)),"")</f>
        <v/>
      </c>
      <c r="E32" s="15">
        <f>IFERROR(INDEX('الباقات'!$L$3:$L$302,MATCH(LARGE('الباقات'!$R$3:$R$302,11),'الباقات'!$R$3:$R$302,0)),"")</f>
        <v/>
      </c>
      <c r="F32" s="14">
        <f>IFERROR(INDEX('الباقات'!$J$3:$J$302,MATCH(LARGE('الباقات'!$R$3:$R$302,11),'الباقات'!$R$3:$R$302,0)),"")</f>
        <v/>
      </c>
      <c r="G32" s="14">
        <f>IFERROR(INDEX('الباقات'!$N$3:$N$302,MATCH(LARGE('الباقات'!$R$3:$R$302,11),'الباقات'!$R$3:$R$302,0)),"")</f>
        <v/>
      </c>
      <c r="H32" s="4" t="n"/>
    </row>
    <row r="33">
      <c r="A33" s="9">
        <f>IFERROR(INDEX('الباقات'!$D$3:$D$302,MATCH(LARGE('الباقات'!$R$3:$R$302,12),'الباقات'!$R$3:$R$302,0)),"")</f>
        <v/>
      </c>
      <c r="B33" s="9">
        <f>IFERROR(INDEX('الباقات'!$A$3:$A$302,MATCH(LARGE('الباقات'!$R$3:$R$302,12),'الباقات'!$R$3:$R$302,0)),"")</f>
        <v/>
      </c>
      <c r="C33" s="9">
        <f>IFERROR(INDEX('الباقات'!$B$3:$B$302,MATCH(LARGE('الباقات'!$R$3:$R$302,12),'الباقات'!$R$3:$R$302,0)),"")</f>
        <v/>
      </c>
      <c r="D33" s="9">
        <f>IFERROR(INDEX('الباقات'!$C$3:$C$302,MATCH(LARGE('الباقات'!$R$3:$R$302,12),'الباقات'!$R$3:$R$302,0)),"")</f>
        <v/>
      </c>
      <c r="E33" s="15">
        <f>IFERROR(INDEX('الباقات'!$L$3:$L$302,MATCH(LARGE('الباقات'!$R$3:$R$302,12),'الباقات'!$R$3:$R$302,0)),"")</f>
        <v/>
      </c>
      <c r="F33" s="14">
        <f>IFERROR(INDEX('الباقات'!$J$3:$J$302,MATCH(LARGE('الباقات'!$R$3:$R$302,12),'الباقات'!$R$3:$R$302,0)),"")</f>
        <v/>
      </c>
      <c r="G33" s="14">
        <f>IFERROR(INDEX('الباقات'!$N$3:$N$302,MATCH(LARGE('الباقات'!$R$3:$R$302,12),'الباقات'!$R$3:$R$302,0)),"")</f>
        <v/>
      </c>
      <c r="H33" s="4" t="n"/>
    </row>
    <row r="34">
      <c r="A34" s="9">
        <f>IFERROR(INDEX('الباقات'!$D$3:$D$302,MATCH(LARGE('الباقات'!$R$3:$R$302,13),'الباقات'!$R$3:$R$302,0)),"")</f>
        <v/>
      </c>
      <c r="B34" s="9">
        <f>IFERROR(INDEX('الباقات'!$A$3:$A$302,MATCH(LARGE('الباقات'!$R$3:$R$302,13),'الباقات'!$R$3:$R$302,0)),"")</f>
        <v/>
      </c>
      <c r="C34" s="9">
        <f>IFERROR(INDEX('الباقات'!$B$3:$B$302,MATCH(LARGE('الباقات'!$R$3:$R$302,13),'الباقات'!$R$3:$R$302,0)),"")</f>
        <v/>
      </c>
      <c r="D34" s="9">
        <f>IFERROR(INDEX('الباقات'!$C$3:$C$302,MATCH(LARGE('الباقات'!$R$3:$R$302,13),'الباقات'!$R$3:$R$302,0)),"")</f>
        <v/>
      </c>
      <c r="E34" s="15">
        <f>IFERROR(INDEX('الباقات'!$L$3:$L$302,MATCH(LARGE('الباقات'!$R$3:$R$302,13),'الباقات'!$R$3:$R$302,0)),"")</f>
        <v/>
      </c>
      <c r="F34" s="14">
        <f>IFERROR(INDEX('الباقات'!$J$3:$J$302,MATCH(LARGE('الباقات'!$R$3:$R$302,13),'الباقات'!$R$3:$R$302,0)),"")</f>
        <v/>
      </c>
      <c r="G34" s="14">
        <f>IFERROR(INDEX('الباقات'!$N$3:$N$302,MATCH(LARGE('الباقات'!$R$3:$R$302,13),'الباقات'!$R$3:$R$302,0)),"")</f>
        <v/>
      </c>
      <c r="H34" s="4" t="n"/>
    </row>
    <row r="35">
      <c r="A35" s="9">
        <f>IFERROR(INDEX('الباقات'!$D$3:$D$302,MATCH(LARGE('الباقات'!$R$3:$R$302,14),'الباقات'!$R$3:$R$302,0)),"")</f>
        <v/>
      </c>
      <c r="B35" s="9">
        <f>IFERROR(INDEX('الباقات'!$A$3:$A$302,MATCH(LARGE('الباقات'!$R$3:$R$302,14),'الباقات'!$R$3:$R$302,0)),"")</f>
        <v/>
      </c>
      <c r="C35" s="9">
        <f>IFERROR(INDEX('الباقات'!$B$3:$B$302,MATCH(LARGE('الباقات'!$R$3:$R$302,14),'الباقات'!$R$3:$R$302,0)),"")</f>
        <v/>
      </c>
      <c r="D35" s="9">
        <f>IFERROR(INDEX('الباقات'!$C$3:$C$302,MATCH(LARGE('الباقات'!$R$3:$R$302,14),'الباقات'!$R$3:$R$302,0)),"")</f>
        <v/>
      </c>
      <c r="E35" s="15">
        <f>IFERROR(INDEX('الباقات'!$L$3:$L$302,MATCH(LARGE('الباقات'!$R$3:$R$302,14),'الباقات'!$R$3:$R$302,0)),"")</f>
        <v/>
      </c>
      <c r="F35" s="14">
        <f>IFERROR(INDEX('الباقات'!$J$3:$J$302,MATCH(LARGE('الباقات'!$R$3:$R$302,14),'الباقات'!$R$3:$R$302,0)),"")</f>
        <v/>
      </c>
      <c r="G35" s="14">
        <f>IFERROR(INDEX('الباقات'!$N$3:$N$302,MATCH(LARGE('الباقات'!$R$3:$R$302,14),'الباقات'!$R$3:$R$302,0)),"")</f>
        <v/>
      </c>
      <c r="H35" s="4" t="n"/>
    </row>
    <row r="36">
      <c r="A36" s="9">
        <f>IFERROR(INDEX('الباقات'!$D$3:$D$302,MATCH(LARGE('الباقات'!$R$3:$R$302,15),'الباقات'!$R$3:$R$302,0)),"")</f>
        <v/>
      </c>
      <c r="B36" s="9">
        <f>IFERROR(INDEX('الباقات'!$A$3:$A$302,MATCH(LARGE('الباقات'!$R$3:$R$302,15),'الباقات'!$R$3:$R$302,0)),"")</f>
        <v/>
      </c>
      <c r="C36" s="9">
        <f>IFERROR(INDEX('الباقات'!$B$3:$B$302,MATCH(LARGE('الباقات'!$R$3:$R$302,15),'الباقات'!$R$3:$R$302,0)),"")</f>
        <v/>
      </c>
      <c r="D36" s="9">
        <f>IFERROR(INDEX('الباقات'!$C$3:$C$302,MATCH(LARGE('الباقات'!$R$3:$R$302,15),'الباقات'!$R$3:$R$302,0)),"")</f>
        <v/>
      </c>
      <c r="E36" s="15">
        <f>IFERROR(INDEX('الباقات'!$L$3:$L$302,MATCH(LARGE('الباقات'!$R$3:$R$302,15),'الباقات'!$R$3:$R$302,0)),"")</f>
        <v/>
      </c>
      <c r="F36" s="14">
        <f>IFERROR(INDEX('الباقات'!$J$3:$J$302,MATCH(LARGE('الباقات'!$R$3:$R$302,15),'الباقات'!$R$3:$R$302,0)),"")</f>
        <v/>
      </c>
      <c r="G36" s="14">
        <f>IFERROR(INDEX('الباقات'!$N$3:$N$302,MATCH(LARGE('الباقات'!$R$3:$R$302,15),'الباقات'!$R$3:$R$302,0)),"")</f>
        <v/>
      </c>
      <c r="H36" s="4" t="n"/>
    </row>
    <row r="37">
      <c r="A37" s="9">
        <f>IFERROR(INDEX('الباقات'!$D$3:$D$302,MATCH(LARGE('الباقات'!$R$3:$R$302,16),'الباقات'!$R$3:$R$302,0)),"")</f>
        <v/>
      </c>
      <c r="B37" s="9">
        <f>IFERROR(INDEX('الباقات'!$A$3:$A$302,MATCH(LARGE('الباقات'!$R$3:$R$302,16),'الباقات'!$R$3:$R$302,0)),"")</f>
        <v/>
      </c>
      <c r="C37" s="9">
        <f>IFERROR(INDEX('الباقات'!$B$3:$B$302,MATCH(LARGE('الباقات'!$R$3:$R$302,16),'الباقات'!$R$3:$R$302,0)),"")</f>
        <v/>
      </c>
      <c r="D37" s="9">
        <f>IFERROR(INDEX('الباقات'!$C$3:$C$302,MATCH(LARGE('الباقات'!$R$3:$R$302,16),'الباقات'!$R$3:$R$302,0)),"")</f>
        <v/>
      </c>
      <c r="E37" s="15">
        <f>IFERROR(INDEX('الباقات'!$L$3:$L$302,MATCH(LARGE('الباقات'!$R$3:$R$302,16),'الباقات'!$R$3:$R$302,0)),"")</f>
        <v/>
      </c>
      <c r="F37" s="14">
        <f>IFERROR(INDEX('الباقات'!$J$3:$J$302,MATCH(LARGE('الباقات'!$R$3:$R$302,16),'الباقات'!$R$3:$R$302,0)),"")</f>
        <v/>
      </c>
      <c r="G37" s="14">
        <f>IFERROR(INDEX('الباقات'!$N$3:$N$302,MATCH(LARGE('الباقات'!$R$3:$R$302,16),'الباقات'!$R$3:$R$302,0)),"")</f>
        <v/>
      </c>
      <c r="H37" s="4" t="n"/>
    </row>
    <row r="38">
      <c r="A38" s="9">
        <f>IFERROR(INDEX('الباقات'!$D$3:$D$302,MATCH(LARGE('الباقات'!$R$3:$R$302,17),'الباقات'!$R$3:$R$302,0)),"")</f>
        <v/>
      </c>
      <c r="B38" s="9">
        <f>IFERROR(INDEX('الباقات'!$A$3:$A$302,MATCH(LARGE('الباقات'!$R$3:$R$302,17),'الباقات'!$R$3:$R$302,0)),"")</f>
        <v/>
      </c>
      <c r="C38" s="9">
        <f>IFERROR(INDEX('الباقات'!$B$3:$B$302,MATCH(LARGE('الباقات'!$R$3:$R$302,17),'الباقات'!$R$3:$R$302,0)),"")</f>
        <v/>
      </c>
      <c r="D38" s="9">
        <f>IFERROR(INDEX('الباقات'!$C$3:$C$302,MATCH(LARGE('الباقات'!$R$3:$R$302,17),'الباقات'!$R$3:$R$302,0)),"")</f>
        <v/>
      </c>
      <c r="E38" s="15">
        <f>IFERROR(INDEX('الباقات'!$L$3:$L$302,MATCH(LARGE('الباقات'!$R$3:$R$302,17),'الباقات'!$R$3:$R$302,0)),"")</f>
        <v/>
      </c>
      <c r="F38" s="14">
        <f>IFERROR(INDEX('الباقات'!$J$3:$J$302,MATCH(LARGE('الباقات'!$R$3:$R$302,17),'الباقات'!$R$3:$R$302,0)),"")</f>
        <v/>
      </c>
      <c r="G38" s="14">
        <f>IFERROR(INDEX('الباقات'!$N$3:$N$302,MATCH(LARGE('الباقات'!$R$3:$R$302,17),'الباقات'!$R$3:$R$302,0)),"")</f>
        <v/>
      </c>
      <c r="H38" s="4" t="n"/>
    </row>
    <row r="39">
      <c r="A39" s="9">
        <f>IFERROR(INDEX('الباقات'!$D$3:$D$302,MATCH(LARGE('الباقات'!$R$3:$R$302,18),'الباقات'!$R$3:$R$302,0)),"")</f>
        <v/>
      </c>
      <c r="B39" s="9">
        <f>IFERROR(INDEX('الباقات'!$A$3:$A$302,MATCH(LARGE('الباقات'!$R$3:$R$302,18),'الباقات'!$R$3:$R$302,0)),"")</f>
        <v/>
      </c>
      <c r="C39" s="9">
        <f>IFERROR(INDEX('الباقات'!$B$3:$B$302,MATCH(LARGE('الباقات'!$R$3:$R$302,18),'الباقات'!$R$3:$R$302,0)),"")</f>
        <v/>
      </c>
      <c r="D39" s="9">
        <f>IFERROR(INDEX('الباقات'!$C$3:$C$302,MATCH(LARGE('الباقات'!$R$3:$R$302,18),'الباقات'!$R$3:$R$302,0)),"")</f>
        <v/>
      </c>
      <c r="E39" s="15">
        <f>IFERROR(INDEX('الباقات'!$L$3:$L$302,MATCH(LARGE('الباقات'!$R$3:$R$302,18),'الباقات'!$R$3:$R$302,0)),"")</f>
        <v/>
      </c>
      <c r="F39" s="14">
        <f>IFERROR(INDEX('الباقات'!$J$3:$J$302,MATCH(LARGE('الباقات'!$R$3:$R$302,18),'الباقات'!$R$3:$R$302,0)),"")</f>
        <v/>
      </c>
      <c r="G39" s="14">
        <f>IFERROR(INDEX('الباقات'!$N$3:$N$302,MATCH(LARGE('الباقات'!$R$3:$R$302,18),'الباقات'!$R$3:$R$302,0)),"")</f>
        <v/>
      </c>
      <c r="H39" s="4" t="n"/>
    </row>
    <row r="40">
      <c r="A40" s="9">
        <f>IFERROR(INDEX('الباقات'!$D$3:$D$302,MATCH(LARGE('الباقات'!$R$3:$R$302,19),'الباقات'!$R$3:$R$302,0)),"")</f>
        <v/>
      </c>
      <c r="B40" s="9">
        <f>IFERROR(INDEX('الباقات'!$A$3:$A$302,MATCH(LARGE('الباقات'!$R$3:$R$302,19),'الباقات'!$R$3:$R$302,0)),"")</f>
        <v/>
      </c>
      <c r="C40" s="9">
        <f>IFERROR(INDEX('الباقات'!$B$3:$B$302,MATCH(LARGE('الباقات'!$R$3:$R$302,19),'الباقات'!$R$3:$R$302,0)),"")</f>
        <v/>
      </c>
      <c r="D40" s="9">
        <f>IFERROR(INDEX('الباقات'!$C$3:$C$302,MATCH(LARGE('الباقات'!$R$3:$R$302,19),'الباقات'!$R$3:$R$302,0)),"")</f>
        <v/>
      </c>
      <c r="E40" s="15">
        <f>IFERROR(INDEX('الباقات'!$L$3:$L$302,MATCH(LARGE('الباقات'!$R$3:$R$302,19),'الباقات'!$R$3:$R$302,0)),"")</f>
        <v/>
      </c>
      <c r="F40" s="14">
        <f>IFERROR(INDEX('الباقات'!$J$3:$J$302,MATCH(LARGE('الباقات'!$R$3:$R$302,19),'الباقات'!$R$3:$R$302,0)),"")</f>
        <v/>
      </c>
      <c r="G40" s="14">
        <f>IFERROR(INDEX('الباقات'!$N$3:$N$302,MATCH(LARGE('الباقات'!$R$3:$R$302,19),'الباقات'!$R$3:$R$302,0)),"")</f>
        <v/>
      </c>
      <c r="H40" s="4" t="n"/>
    </row>
    <row r="41">
      <c r="A41" s="9">
        <f>IFERROR(INDEX('الباقات'!$D$3:$D$302,MATCH(LARGE('الباقات'!$R$3:$R$302,20),'الباقات'!$R$3:$R$302,0)),"")</f>
        <v/>
      </c>
      <c r="B41" s="9">
        <f>IFERROR(INDEX('الباقات'!$A$3:$A$302,MATCH(LARGE('الباقات'!$R$3:$R$302,20),'الباقات'!$R$3:$R$302,0)),"")</f>
        <v/>
      </c>
      <c r="C41" s="9">
        <f>IFERROR(INDEX('الباقات'!$B$3:$B$302,MATCH(LARGE('الباقات'!$R$3:$R$302,20),'الباقات'!$R$3:$R$302,0)),"")</f>
        <v/>
      </c>
      <c r="D41" s="9">
        <f>IFERROR(INDEX('الباقات'!$C$3:$C$302,MATCH(LARGE('الباقات'!$R$3:$R$302,20),'الباقات'!$R$3:$R$302,0)),"")</f>
        <v/>
      </c>
      <c r="E41" s="15">
        <f>IFERROR(INDEX('الباقات'!$L$3:$L$302,MATCH(LARGE('الباقات'!$R$3:$R$302,20),'الباقات'!$R$3:$R$302,0)),"")</f>
        <v/>
      </c>
      <c r="F41" s="14">
        <f>IFERROR(INDEX('الباقات'!$J$3:$J$302,MATCH(LARGE('الباقات'!$R$3:$R$302,20),'الباقات'!$R$3:$R$302,0)),"")</f>
        <v/>
      </c>
      <c r="G41" s="14">
        <f>IFERROR(INDEX('الباقات'!$N$3:$N$302,MATCH(LARGE('الباقات'!$R$3:$R$302,20),'الباقات'!$R$3:$R$302,0)),"")</f>
        <v/>
      </c>
      <c r="H41" s="4" t="n"/>
    </row>
    <row r="42">
      <c r="A42" s="2" t="inlineStr">
        <is>
          <t>أول 20 باقة متوقفة. عمود «تم الاتصال» للاستقبال يكتب فيه.</t>
        </is>
      </c>
    </row>
    <row r="44">
      <c r="A44" s="11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4:H44"/>
  </mergeCells>
  <hyperlinks>
    <hyperlink xmlns:r="http://schemas.openxmlformats.org/officeDocument/2006/relationships" ref="A44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deferred-revenue-register</dc:title>
  <dcterms:created xmlns:dcterms="http://purl.org/dc/terms/" xmlns:xsi="http://www.w3.org/2001/XMLSchema-instance" xsi:type="dcterms:W3CDTF">2026-10-05T11:08:50Z</dcterms:created>
  <dcterms:modified xmlns:dcterms="http://purl.org/dc/terms/" xmlns:xsi="http://www.w3.org/2001/XMLSchema-instance" xsi:type="dcterms:W3CDTF">2026-10-05T11:08:50Z</dcterms:modified>
</cp:coreProperties>
</file>