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Complaint log" sheetId="3" state="visible" r:id="rId3"/>
    <sheet xmlns:r="http://schemas.openxmlformats.org/officeDocument/2006/relationships" name="Summary" sheetId="4" state="visible" r:id="rId4"/>
  </sheets>
  <definedNames>
    <definedName name="Branches">'Settings'!$A$10:$A$15</definedName>
    <definedName name="Channels">'Settings'!$B$10:$B$14</definedName>
    <definedName name="Categories">'Settings'!$C$10:$C$15</definedName>
    <definedName name="Severity">'Settings'!$D$10:$D$12</definedName>
    <definedName name="People">'Settings'!$E$10:$E$30</definedName>
    <definedName name="Shifts">'Settings'!$F$10:$F$11</definedName>
    <definedName name="YesNo">'Settings'!$G$10:$G$11</definedName>
    <definedName name="_xlnm._FilterDatabase" localSheetId="2" hidden="1">'Complaint log'!$A$2:$S$502</definedName>
    <definedName name="_xlnm.Print_Area" localSheetId="3">'Summary'!$A$1:$H$45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yyyy-mm-dd hh:mm"/>
    <numFmt numFmtId="168" formatCode="0.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5" fontId="2" fillId="3" borderId="1" applyAlignment="1" applyProtection="1" pivotButton="0" quotePrefix="0" xfId="7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168" fontId="2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0" fontId="0" fillId="0" borderId="5" pivotButton="0" quotePrefix="0" xfId="0"/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Complaints by category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'Summary'!$A$11:$A$16</f>
            </numRef>
          </cat>
          <val>
            <numRef>
              <f>'Summary'!$B$11:$B$16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8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omplaint-lo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omplaint-log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3" customWidth="1" min="4" max="4"/>
    <col width="22" customWidth="1" min="5" max="5"/>
    <col width="13" customWidth="1" min="6" max="6"/>
    <col width="13" customWidth="1" min="7" max="7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Evening shift starts at</t>
        </is>
      </c>
      <c r="B6" s="5" t="n">
        <v>0.6666666666666666</v>
      </c>
    </row>
    <row r="7">
      <c r="A7" s="3" t="inlineStr">
        <is>
          <t>Reply target (hours)</t>
        </is>
      </c>
      <c r="B7" s="6" t="n">
        <v>24</v>
      </c>
    </row>
    <row r="9">
      <c r="A9" s="7" t="inlineStr">
        <is>
          <t>Branches</t>
        </is>
      </c>
      <c r="B9" s="7" t="inlineStr">
        <is>
          <t>Channels</t>
        </is>
      </c>
      <c r="C9" s="7" t="inlineStr">
        <is>
          <t>Categories</t>
        </is>
      </c>
      <c r="D9" s="7" t="inlineStr">
        <is>
          <t>Severity</t>
        </is>
      </c>
      <c r="E9" s="7" t="inlineStr">
        <is>
          <t>Doctors and staff</t>
        </is>
      </c>
      <c r="F9" s="7" t="inlineStr">
        <is>
          <t>Shifts</t>
        </is>
      </c>
      <c r="G9" s="7" t="inlineStr">
        <is>
          <t>Yes / No</t>
        </is>
      </c>
    </row>
    <row r="10">
      <c r="A10" s="4" t="inlineStr">
        <is>
          <t>Main branch</t>
        </is>
      </c>
      <c r="B10" s="4" t="inlineStr">
        <is>
          <t>In person</t>
        </is>
      </c>
      <c r="C10" s="4" t="inlineStr">
        <is>
          <t>Waiting</t>
        </is>
      </c>
      <c r="D10" s="4" t="inlineStr">
        <is>
          <t>Low</t>
        </is>
      </c>
      <c r="E10" s="4" t="inlineStr">
        <is>
          <t>Dr Sara Al Harbi</t>
        </is>
      </c>
      <c r="F10" s="8" t="inlineStr">
        <is>
          <t>Morning</t>
        </is>
      </c>
      <c r="G10" s="8" t="inlineStr">
        <is>
          <t>Yes</t>
        </is>
      </c>
    </row>
    <row r="11">
      <c r="A11" s="4" t="inlineStr">
        <is>
          <t>North branch</t>
        </is>
      </c>
      <c r="B11" s="4" t="inlineStr">
        <is>
          <t>Phone</t>
        </is>
      </c>
      <c r="C11" s="4" t="inlineStr">
        <is>
          <t>Billing</t>
        </is>
      </c>
      <c r="D11" s="4" t="inlineStr">
        <is>
          <t>Medium</t>
        </is>
      </c>
      <c r="E11" s="4" t="inlineStr">
        <is>
          <t>Dr Ahmed Mansour</t>
        </is>
      </c>
      <c r="F11" s="8" t="inlineStr">
        <is>
          <t>Evening</t>
        </is>
      </c>
      <c r="G11" s="8" t="inlineStr">
        <is>
          <t>No</t>
        </is>
      </c>
    </row>
    <row r="12">
      <c r="A12" s="4" t="n"/>
      <c r="B12" s="4" t="inlineStr">
        <is>
          <t>WhatsApp</t>
        </is>
      </c>
      <c r="C12" s="4" t="inlineStr">
        <is>
          <t>Result</t>
        </is>
      </c>
      <c r="D12" s="4" t="inlineStr">
        <is>
          <t>High</t>
        </is>
      </c>
      <c r="E12" s="4" t="inlineStr">
        <is>
          <t>Dr Layla Al Qahtani</t>
        </is>
      </c>
      <c r="F12" s="4" t="n"/>
      <c r="G12" s="4" t="n"/>
    </row>
    <row r="13">
      <c r="A13" s="4" t="n"/>
      <c r="B13" s="4" t="inlineStr">
        <is>
          <t>Google</t>
        </is>
      </c>
      <c r="C13" s="4" t="inlineStr">
        <is>
          <t>Behaviour</t>
        </is>
      </c>
      <c r="D13" s="4" t="n"/>
      <c r="E13" s="4" t="inlineStr">
        <is>
          <t>Dr Mohamed Adel</t>
        </is>
      </c>
      <c r="F13" s="4" t="n"/>
      <c r="G13" s="4" t="n"/>
    </row>
    <row r="14">
      <c r="A14" s="4" t="n"/>
      <c r="B14" s="4" t="inlineStr">
        <is>
          <t>Social media</t>
        </is>
      </c>
      <c r="C14" s="4" t="inlineStr">
        <is>
          <t>Facility</t>
        </is>
      </c>
      <c r="D14" s="4" t="n"/>
      <c r="E14" s="4" t="inlineStr">
        <is>
          <t>Dr Noura Al Subaie</t>
        </is>
      </c>
      <c r="F14" s="4" t="n"/>
      <c r="G14" s="4" t="n"/>
    </row>
    <row r="15">
      <c r="A15" s="4" t="n"/>
      <c r="B15" s="4" t="n"/>
      <c r="C15" s="4" t="inlineStr">
        <is>
          <t>Other</t>
        </is>
      </c>
      <c r="D15" s="4" t="n"/>
      <c r="E15" s="4" t="inlineStr">
        <is>
          <t>Dr Khaled Youssef</t>
        </is>
      </c>
      <c r="F15" s="4" t="n"/>
      <c r="G15" s="4" t="n"/>
    </row>
    <row r="16">
      <c r="A16" s="4" t="n"/>
      <c r="B16" s="4" t="n"/>
      <c r="C16" s="4" t="n"/>
      <c r="D16" s="4" t="n"/>
      <c r="E16" s="4" t="inlineStr">
        <is>
          <t>Reem Abdullah</t>
        </is>
      </c>
      <c r="F16" s="4" t="n"/>
      <c r="G16" s="4" t="n"/>
    </row>
    <row r="17">
      <c r="A17" s="4" t="n"/>
      <c r="B17" s="4" t="n"/>
      <c r="C17" s="4" t="n"/>
      <c r="D17" s="4" t="n"/>
      <c r="E17" s="4" t="inlineStr">
        <is>
          <t>Hala Samir</t>
        </is>
      </c>
      <c r="F17" s="4" t="n"/>
      <c r="G17" s="4" t="n"/>
    </row>
    <row r="18">
      <c r="A18" s="4" t="n"/>
      <c r="B18" s="4" t="n"/>
      <c r="C18" s="4" t="n"/>
      <c r="D18" s="4" t="n"/>
      <c r="E18" s="4" t="inlineStr">
        <is>
          <t>Mona Fahad</t>
        </is>
      </c>
      <c r="F18" s="4" t="n"/>
      <c r="G18" s="4" t="n"/>
    </row>
    <row r="19">
      <c r="A19" s="4" t="n"/>
      <c r="B19" s="4" t="n"/>
      <c r="C19" s="4" t="n"/>
      <c r="D19" s="4" t="n"/>
      <c r="E19" s="4" t="inlineStr">
        <is>
          <t>Salma Nasser</t>
        </is>
      </c>
      <c r="F19" s="4" t="n"/>
      <c r="G19" s="4" t="n"/>
    </row>
    <row r="20">
      <c r="A20" s="4" t="n"/>
      <c r="B20" s="4" t="n"/>
      <c r="C20" s="4" t="n"/>
      <c r="D20" s="4" t="n"/>
      <c r="E20" s="4" t="inlineStr">
        <is>
          <t>Omar Hassan</t>
        </is>
      </c>
      <c r="F20" s="4" t="n"/>
      <c r="G20" s="4" t="n"/>
    </row>
    <row r="21">
      <c r="A21" s="4" t="n"/>
      <c r="B21" s="4" t="n"/>
      <c r="C21" s="4" t="n"/>
      <c r="D21" s="4" t="n"/>
      <c r="E21" s="4" t="inlineStr">
        <is>
          <t>Yasmin Ali</t>
        </is>
      </c>
      <c r="F21" s="4" t="n"/>
      <c r="G21" s="4" t="n"/>
    </row>
    <row r="22">
      <c r="A22" s="4" t="n"/>
      <c r="B22" s="4" t="n"/>
      <c r="C22" s="4" t="n"/>
      <c r="D22" s="4" t="n"/>
      <c r="E22" s="4" t="inlineStr">
        <is>
          <t>Fatima Saad</t>
        </is>
      </c>
      <c r="F22" s="4" t="n"/>
      <c r="G22" s="4" t="n"/>
    </row>
    <row r="23">
      <c r="A23" s="4" t="n"/>
      <c r="B23" s="4" t="n"/>
      <c r="C23" s="4" t="n"/>
      <c r="D23" s="4" t="n"/>
      <c r="E23" s="4" t="inlineStr">
        <is>
          <t>Youssef Kamal</t>
        </is>
      </c>
      <c r="F23" s="4" t="n"/>
      <c r="G23" s="4" t="n"/>
    </row>
    <row r="24">
      <c r="A24" s="4" t="n"/>
      <c r="B24" s="4" t="n"/>
      <c r="C24" s="4" t="n"/>
      <c r="D24" s="4" t="n"/>
      <c r="E24" s="4" t="inlineStr">
        <is>
          <t>Dina Mahmoud</t>
        </is>
      </c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2"/>
    <row r="3" ht="30" customHeight="1">
      <c r="A3" s="3" t="n">
        <v>1</v>
      </c>
      <c r="B3" s="9" t="inlineStr">
        <is>
          <t>On Settings: your branches, channels, categories, doctors and staff, the time the evening shift starts and your reply target in hours.</t>
        </is>
      </c>
    </row>
    <row r="4" ht="30" customHeight="1">
      <c r="A4" s="3" t="n">
        <v>2</v>
      </c>
      <c r="B4" s="9" t="inlineStr">
        <is>
          <t>Log every complaint on Complaint log the day it arrives, small ones too, and give it an owner.</t>
        </is>
      </c>
    </row>
    <row r="5" ht="30" customHeight="1">
      <c r="A5" s="3" t="n">
        <v>3</v>
      </c>
      <c r="B5" s="9" t="inlineStr">
        <is>
          <t>When you reply, type the date and time of the first reply (like 2026-09-03 14:30). When you close it, add the resolution, the date and whether the patient was satisfied.</t>
        </is>
      </c>
    </row>
    <row r="6" ht="30" customHeight="1">
      <c r="A6" s="3" t="n">
        <v>4</v>
      </c>
      <c r="B6" s="9" t="inlineStr">
        <is>
          <t>Summary breaks complaints down by category, branch, shift and channel for any period you choose. Read it once a month with the medical director.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8"/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Complaint log: A3:E62</t>
        </is>
      </c>
    </row>
    <row r="12">
      <c r="B12" s="11" t="inlineStr">
        <is>
          <t>Complaint log: G3:L62</t>
        </is>
      </c>
    </row>
    <row r="13">
      <c r="B13" s="11" t="inlineStr">
        <is>
          <t>Complaint log: O3:P62</t>
        </is>
      </c>
    </row>
    <row r="14">
      <c r="B14" s="11" t="inlineStr">
        <is>
          <t>Complaint log: R3:R62</t>
        </is>
      </c>
    </row>
    <row r="15"/>
    <row r="16">
      <c r="B16" s="10" t="inlineStr">
        <is>
          <t>In Medicolize a low feedback score becomes a task for a named person the same day.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5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11" customWidth="1" min="4" max="4"/>
    <col width="14" customWidth="1" min="5" max="5"/>
    <col width="10" customWidth="1" min="6" max="6"/>
    <col width="20" customWidth="1" min="7" max="7"/>
    <col width="11" customWidth="1" min="8" max="8"/>
    <col width="9" customWidth="1" min="9" max="9"/>
    <col width="36" customWidth="1" min="10" max="10"/>
    <col width="16" customWidth="1" min="11" max="11"/>
    <col width="17" customWidth="1" min="12" max="12"/>
    <col width="9" customWidth="1" min="13" max="13"/>
    <col width="10" customWidth="1" min="14" max="14"/>
    <col width="32" customWidth="1" min="15" max="15"/>
    <col width="11" customWidth="1" min="16" max="16"/>
    <col width="9" customWidth="1" min="17" max="17"/>
    <col width="10" customWidth="1" min="18" max="18"/>
    <col width="9" customWidth="1" min="19" max="19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Date</t>
        </is>
      </c>
      <c r="B2" s="7" t="inlineStr">
        <is>
          <t>Time</t>
        </is>
      </c>
      <c r="C2" s="7" t="inlineStr">
        <is>
          <t>Channel</t>
        </is>
      </c>
      <c r="D2" s="7" t="inlineStr">
        <is>
          <t>Patient code</t>
        </is>
      </c>
      <c r="E2" s="7" t="inlineStr">
        <is>
          <t>Branch</t>
        </is>
      </c>
      <c r="F2" s="7" t="inlineStr">
        <is>
          <t>Shift</t>
        </is>
      </c>
      <c r="G2" s="7" t="inlineStr">
        <is>
          <t>Doctor or staff involved</t>
        </is>
      </c>
      <c r="H2" s="7" t="inlineStr">
        <is>
          <t>Category</t>
        </is>
      </c>
      <c r="I2" s="7" t="inlineStr">
        <is>
          <t>Severity</t>
        </is>
      </c>
      <c r="J2" s="7" t="inlineStr">
        <is>
          <t>What happened</t>
        </is>
      </c>
      <c r="K2" s="7" t="inlineStr">
        <is>
          <t>Owner</t>
        </is>
      </c>
      <c r="L2" s="7" t="inlineStr">
        <is>
          <t>First reply (date and time)</t>
        </is>
      </c>
      <c r="M2" s="7" t="inlineStr">
        <is>
          <t>Hours to reply</t>
        </is>
      </c>
      <c r="N2" s="7" t="inlineStr">
        <is>
          <t>Replied within target</t>
        </is>
      </c>
      <c r="O2" s="7" t="inlineStr">
        <is>
          <t>Resolution</t>
        </is>
      </c>
      <c r="P2" s="7" t="inlineStr">
        <is>
          <t>Closed on</t>
        </is>
      </c>
      <c r="Q2" s="7" t="inlineStr">
        <is>
          <t>Days to close</t>
        </is>
      </c>
      <c r="R2" s="7" t="inlineStr">
        <is>
          <t>Satisfied after</t>
        </is>
      </c>
      <c r="S2" s="7" t="inlineStr">
        <is>
          <t>Status</t>
        </is>
      </c>
    </row>
    <row r="3">
      <c r="A3" s="13" t="n">
        <v>46235</v>
      </c>
      <c r="B3" s="5" t="n">
        <v>0.8020833333333334</v>
      </c>
      <c r="C3" s="4" t="inlineStr">
        <is>
          <t>WhatsApp</t>
        </is>
      </c>
      <c r="D3" s="4" t="inlineStr">
        <is>
          <t>P-1336</t>
        </is>
      </c>
      <c r="E3" s="4" t="inlineStr">
        <is>
          <t>North branch</t>
        </is>
      </c>
      <c r="F3" s="8">
        <f>IF(OR($A3="",$B3=""),"",IF($B3&lt;'Settings'!$B$6,"Morning","Evening"))</f>
        <v/>
      </c>
      <c r="G3" s="4" t="n"/>
      <c r="H3" s="4" t="inlineStr">
        <is>
          <t>Waiting</t>
        </is>
      </c>
      <c r="I3" s="4" t="inlineStr">
        <is>
          <t>Medium</t>
        </is>
      </c>
      <c r="J3" s="4" t="inlineStr">
        <is>
          <t>Waited an hour for the doctor after checking in</t>
        </is>
      </c>
      <c r="K3" s="4" t="inlineStr">
        <is>
          <t>Reem Abdullah</t>
        </is>
      </c>
      <c r="L3" s="14" t="n">
        <v>46235.94791666666</v>
      </c>
      <c r="M3" s="15">
        <f>IF(OR($A3="",$L3=""),"",ROUND(($L3-($A3+$B3))*1440,0)/60)</f>
        <v/>
      </c>
      <c r="N3" s="8">
        <f>IF(OR($A3="",$M3=""),"",IF($M3&lt;='Settings'!$B$7,"Yes","No"))</f>
        <v/>
      </c>
      <c r="O3" s="4" t="inlineStr">
        <is>
          <t>Apology and priority at the next visit</t>
        </is>
      </c>
      <c r="P3" s="13" t="n">
        <v>46235</v>
      </c>
      <c r="Q3" s="16">
        <f>IF(OR($A3="",$P3=""),"",$P3-$A3)</f>
        <v/>
      </c>
      <c r="R3" s="4" t="inlineStr">
        <is>
          <t>Yes</t>
        </is>
      </c>
      <c r="S3" s="8">
        <f>IF($A3="","",IF($P3="","Open","Closed"))</f>
        <v/>
      </c>
    </row>
    <row r="4">
      <c r="A4" s="13" t="n">
        <v>46236</v>
      </c>
      <c r="B4" s="5" t="n">
        <v>0.7291666666666666</v>
      </c>
      <c r="C4" s="4" t="inlineStr">
        <is>
          <t>Google</t>
        </is>
      </c>
      <c r="D4" s="4" t="inlineStr">
        <is>
          <t>P-1645</t>
        </is>
      </c>
      <c r="E4" s="4" t="inlineStr">
        <is>
          <t>North branch</t>
        </is>
      </c>
      <c r="F4" s="8">
        <f>IF(OR($A4="",$B4=""),"",IF($B4&lt;'Settings'!$B$6,"Morning","Evening"))</f>
        <v/>
      </c>
      <c r="G4" s="4" t="n"/>
      <c r="H4" s="4" t="inlineStr">
        <is>
          <t>Facility</t>
        </is>
      </c>
      <c r="I4" s="4" t="inlineStr">
        <is>
          <t>Medium</t>
        </is>
      </c>
      <c r="J4" s="4" t="inlineStr">
        <is>
          <t>Air conditioning not working in the room</t>
        </is>
      </c>
      <c r="K4" s="4" t="inlineStr">
        <is>
          <t>Reem Abdullah</t>
        </is>
      </c>
      <c r="L4" s="14" t="n">
        <v>46238.90625</v>
      </c>
      <c r="M4" s="15">
        <f>IF(OR($A4="",$L4=""),"",ROUND(($L4-($A4+$B4))*1440,0)/60)</f>
        <v/>
      </c>
      <c r="N4" s="8">
        <f>IF(OR($A4="",$M4=""),"",IF($M4&lt;='Settings'!$B$7,"Yes","No"))</f>
        <v/>
      </c>
      <c r="O4" s="4" t="inlineStr">
        <is>
          <t>Fault fixed and patient told</t>
        </is>
      </c>
      <c r="P4" s="13" t="n">
        <v>46245</v>
      </c>
      <c r="Q4" s="16">
        <f>IF(OR($A4="",$P4=""),"",$P4-$A4)</f>
        <v/>
      </c>
      <c r="R4" s="4" t="inlineStr">
        <is>
          <t>Yes</t>
        </is>
      </c>
      <c r="S4" s="8">
        <f>IF($A4="","",IF($P4="","Open","Closed"))</f>
        <v/>
      </c>
    </row>
    <row r="5">
      <c r="A5" s="13" t="n">
        <v>46238</v>
      </c>
      <c r="B5" s="5" t="n">
        <v>0.5</v>
      </c>
      <c r="C5" s="4" t="inlineStr">
        <is>
          <t>In person</t>
        </is>
      </c>
      <c r="D5" s="4" t="inlineStr">
        <is>
          <t>P-1485</t>
        </is>
      </c>
      <c r="E5" s="4" t="inlineStr">
        <is>
          <t>Main branch</t>
        </is>
      </c>
      <c r="F5" s="8">
        <f>IF(OR($A5="",$B5=""),"",IF($B5&lt;'Settings'!$B$6,"Morning","Evening"))</f>
        <v/>
      </c>
      <c r="G5" s="4" t="inlineStr">
        <is>
          <t>Dr Ahmed Mansour</t>
        </is>
      </c>
      <c r="H5" s="4" t="inlineStr">
        <is>
          <t>Result</t>
        </is>
      </c>
      <c r="I5" s="4" t="inlineStr">
        <is>
          <t>High</t>
        </is>
      </c>
      <c r="J5" s="4" t="inlineStr">
        <is>
          <t>No improvement after four sessions</t>
        </is>
      </c>
      <c r="K5" s="4" t="inlineStr">
        <is>
          <t>Reem Abdullah</t>
        </is>
      </c>
      <c r="L5" s="14" t="n">
        <v>46238.58333333334</v>
      </c>
      <c r="M5" s="15">
        <f>IF(OR($A5="",$L5=""),"",ROUND(($L5-($A5+$B5))*1440,0)/60)</f>
        <v/>
      </c>
      <c r="N5" s="8">
        <f>IF(OR($A5="",$M5=""),"",IF($M5&lt;='Settings'!$B$7,"Yes","No"))</f>
        <v/>
      </c>
      <c r="O5" s="4" t="inlineStr">
        <is>
          <t>Plan explained and follow-up booked</t>
        </is>
      </c>
      <c r="P5" s="13" t="n">
        <v>46239</v>
      </c>
      <c r="Q5" s="16">
        <f>IF(OR($A5="",$P5=""),"",$P5-$A5)</f>
        <v/>
      </c>
      <c r="R5" s="4" t="inlineStr">
        <is>
          <t>No</t>
        </is>
      </c>
      <c r="S5" s="8">
        <f>IF($A5="","",IF($P5="","Open","Closed"))</f>
        <v/>
      </c>
    </row>
    <row r="6">
      <c r="A6" s="13" t="n">
        <v>46238</v>
      </c>
      <c r="B6" s="5" t="n">
        <v>0.6770833333333334</v>
      </c>
      <c r="C6" s="4" t="inlineStr">
        <is>
          <t>Google</t>
        </is>
      </c>
      <c r="D6" s="4" t="inlineStr">
        <is>
          <t>P-1119</t>
        </is>
      </c>
      <c r="E6" s="4" t="inlineStr">
        <is>
          <t>North branch</t>
        </is>
      </c>
      <c r="F6" s="8">
        <f>IF(OR($A6="",$B6=""),"",IF($B6&lt;'Settings'!$B$6,"Morning","Evening"))</f>
        <v/>
      </c>
      <c r="G6" s="4" t="inlineStr">
        <is>
          <t>Dr Mohamed Adel</t>
        </is>
      </c>
      <c r="H6" s="4" t="inlineStr">
        <is>
          <t>Result</t>
        </is>
      </c>
      <c r="I6" s="4" t="inlineStr">
        <is>
          <t>Low</t>
        </is>
      </c>
      <c r="J6" s="4" t="inlineStr">
        <is>
          <t>No improvement after four sessions</t>
        </is>
      </c>
      <c r="K6" s="4" t="inlineStr">
        <is>
          <t>Mona Fahad</t>
        </is>
      </c>
      <c r="L6" s="14" t="n">
        <v>46240.36458333334</v>
      </c>
      <c r="M6" s="15">
        <f>IF(OR($A6="",$L6=""),"",ROUND(($L6-($A6+$B6))*1440,0)/60)</f>
        <v/>
      </c>
      <c r="N6" s="8">
        <f>IF(OR($A6="",$M6=""),"",IF($M6&lt;='Settings'!$B$7,"Yes","No"))</f>
        <v/>
      </c>
      <c r="O6" s="4" t="inlineStr">
        <is>
          <t>Plan explained and follow-up booked</t>
        </is>
      </c>
      <c r="P6" s="13" t="n">
        <v>46240</v>
      </c>
      <c r="Q6" s="16">
        <f>IF(OR($A6="",$P6=""),"",$P6-$A6)</f>
        <v/>
      </c>
      <c r="R6" s="4" t="inlineStr">
        <is>
          <t>Yes</t>
        </is>
      </c>
      <c r="S6" s="8">
        <f>IF($A6="","",IF($P6="","Open","Closed"))</f>
        <v/>
      </c>
    </row>
    <row r="7">
      <c r="A7" s="13" t="n">
        <v>46238</v>
      </c>
      <c r="B7" s="5" t="n">
        <v>0.7604166666666666</v>
      </c>
      <c r="C7" s="4" t="inlineStr">
        <is>
          <t>In person</t>
        </is>
      </c>
      <c r="D7" s="4" t="inlineStr">
        <is>
          <t>P-1298</t>
        </is>
      </c>
      <c r="E7" s="4" t="inlineStr">
        <is>
          <t>North branch</t>
        </is>
      </c>
      <c r="F7" s="8">
        <f>IF(OR($A7="",$B7=""),"",IF($B7&lt;'Settings'!$B$6,"Morning","Evening"))</f>
        <v/>
      </c>
      <c r="G7" s="4" t="n"/>
      <c r="H7" s="4" t="inlineStr">
        <is>
          <t>Waiting</t>
        </is>
      </c>
      <c r="I7" s="4" t="inlineStr">
        <is>
          <t>Low</t>
        </is>
      </c>
      <c r="J7" s="4" t="inlineStr">
        <is>
          <t>Crowded waiting room, unclear order</t>
        </is>
      </c>
      <c r="K7" s="4" t="inlineStr">
        <is>
          <t>Fatima Saad</t>
        </is>
      </c>
      <c r="L7" s="14" t="n">
        <v>46239.67708333334</v>
      </c>
      <c r="M7" s="15">
        <f>IF(OR($A7="",$L7=""),"",ROUND(($L7-($A7+$B7))*1440,0)/60)</f>
        <v/>
      </c>
      <c r="N7" s="8">
        <f>IF(OR($A7="",$M7=""),"",IF($M7&lt;='Settings'!$B$7,"Yes","No"))</f>
        <v/>
      </c>
      <c r="O7" s="4" t="inlineStr">
        <is>
          <t>Apology and appointment spacing changed</t>
        </is>
      </c>
      <c r="P7" s="13" t="n">
        <v>46240</v>
      </c>
      <c r="Q7" s="16">
        <f>IF(OR($A7="",$P7=""),"",$P7-$A7)</f>
        <v/>
      </c>
      <c r="R7" s="4" t="inlineStr">
        <is>
          <t>No</t>
        </is>
      </c>
      <c r="S7" s="8">
        <f>IF($A7="","",IF($P7="","Open","Closed"))</f>
        <v/>
      </c>
    </row>
    <row r="8">
      <c r="A8" s="13" t="n">
        <v>46238</v>
      </c>
      <c r="B8" s="5" t="n">
        <v>0.8194444444444444</v>
      </c>
      <c r="C8" s="4" t="inlineStr">
        <is>
          <t>In person</t>
        </is>
      </c>
      <c r="D8" s="4" t="inlineStr">
        <is>
          <t>P-1416</t>
        </is>
      </c>
      <c r="E8" s="4" t="inlineStr">
        <is>
          <t>North branch</t>
        </is>
      </c>
      <c r="F8" s="8">
        <f>IF(OR($A8="",$B8=""),"",IF($B8&lt;'Settings'!$B$6,"Morning","Evening"))</f>
        <v/>
      </c>
      <c r="G8" s="4" t="inlineStr">
        <is>
          <t>Reem Abdullah</t>
        </is>
      </c>
      <c r="H8" s="4" t="inlineStr">
        <is>
          <t>Waiting</t>
        </is>
      </c>
      <c r="I8" s="4" t="inlineStr">
        <is>
          <t>Low</t>
        </is>
      </c>
      <c r="J8" s="4" t="inlineStr">
        <is>
          <t>Crowded waiting room, unclear order</t>
        </is>
      </c>
      <c r="K8" s="4" t="inlineStr">
        <is>
          <t>Reem Abdullah</t>
        </is>
      </c>
      <c r="L8" s="14" t="n">
        <v>46239.91319444445</v>
      </c>
      <c r="M8" s="15">
        <f>IF(OR($A8="",$L8=""),"",ROUND(($L8-($A8+$B8))*1440,0)/60)</f>
        <v/>
      </c>
      <c r="N8" s="8">
        <f>IF(OR($A8="",$M8=""),"",IF($M8&lt;='Settings'!$B$7,"Yes","No"))</f>
        <v/>
      </c>
      <c r="O8" s="4" t="inlineStr">
        <is>
          <t>Apology and priority at the next visit</t>
        </is>
      </c>
      <c r="P8" s="13" t="n">
        <v>46244</v>
      </c>
      <c r="Q8" s="16">
        <f>IF(OR($A8="",$P8=""),"",$P8-$A8)</f>
        <v/>
      </c>
      <c r="R8" s="4" t="inlineStr">
        <is>
          <t>Yes</t>
        </is>
      </c>
      <c r="S8" s="8">
        <f>IF($A8="","",IF($P8="","Open","Closed"))</f>
        <v/>
      </c>
    </row>
    <row r="9">
      <c r="A9" s="13" t="n">
        <v>46239</v>
      </c>
      <c r="B9" s="5" t="n">
        <v>0.4131944444444444</v>
      </c>
      <c r="C9" s="4" t="inlineStr">
        <is>
          <t>Phone</t>
        </is>
      </c>
      <c r="D9" s="4" t="inlineStr">
        <is>
          <t>P-1126</t>
        </is>
      </c>
      <c r="E9" s="4" t="inlineStr">
        <is>
          <t>Main branch</t>
        </is>
      </c>
      <c r="F9" s="8">
        <f>IF(OR($A9="",$B9=""),"",IF($B9&lt;'Settings'!$B$6,"Morning","Evening"))</f>
        <v/>
      </c>
      <c r="G9" s="4" t="n"/>
      <c r="H9" s="4" t="inlineStr">
        <is>
          <t>Facility</t>
        </is>
      </c>
      <c r="I9" s="4" t="inlineStr">
        <is>
          <t>High</t>
        </is>
      </c>
      <c r="J9" s="4" t="inlineStr">
        <is>
          <t>Toilet not clean</t>
        </is>
      </c>
      <c r="K9" s="4" t="inlineStr">
        <is>
          <t>Mona Fahad</t>
        </is>
      </c>
      <c r="L9" s="14" t="n">
        <v>46240.17361111111</v>
      </c>
      <c r="M9" s="15">
        <f>IF(OR($A9="",$L9=""),"",ROUND(($L9-($A9+$B9))*1440,0)/60)</f>
        <v/>
      </c>
      <c r="N9" s="8">
        <f>IF(OR($A9="",$M9=""),"",IF($M9&lt;='Settings'!$B$7,"Yes","No"))</f>
        <v/>
      </c>
      <c r="O9" s="4" t="inlineStr">
        <is>
          <t>Fault fixed and patient told</t>
        </is>
      </c>
      <c r="P9" s="13" t="n">
        <v>46240</v>
      </c>
      <c r="Q9" s="16">
        <f>IF(OR($A9="",$P9=""),"",$P9-$A9)</f>
        <v/>
      </c>
      <c r="R9" s="4" t="inlineStr">
        <is>
          <t>No</t>
        </is>
      </c>
      <c r="S9" s="8">
        <f>IF($A9="","",IF($P9="","Open","Closed"))</f>
        <v/>
      </c>
    </row>
    <row r="10">
      <c r="A10" s="13" t="n">
        <v>46243</v>
      </c>
      <c r="B10" s="5" t="n">
        <v>0.7881944444444444</v>
      </c>
      <c r="C10" s="4" t="inlineStr">
        <is>
          <t>Phone</t>
        </is>
      </c>
      <c r="D10" s="4" t="inlineStr">
        <is>
          <t>P-1443</t>
        </is>
      </c>
      <c r="E10" s="4" t="inlineStr">
        <is>
          <t>North branch</t>
        </is>
      </c>
      <c r="F10" s="8">
        <f>IF(OR($A10="",$B10=""),"",IF($B10&lt;'Settings'!$B$6,"Morning","Evening"))</f>
        <v/>
      </c>
      <c r="G10" s="4" t="inlineStr">
        <is>
          <t>Reem Abdullah</t>
        </is>
      </c>
      <c r="H10" s="4" t="inlineStr">
        <is>
          <t>Waiting</t>
        </is>
      </c>
      <c r="I10" s="4" t="inlineStr">
        <is>
          <t>Medium</t>
        </is>
      </c>
      <c r="J10" s="4" t="inlineStr">
        <is>
          <t>Appointment ran late with no explanation</t>
        </is>
      </c>
      <c r="K10" s="4" t="inlineStr">
        <is>
          <t>Mona Fahad</t>
        </is>
      </c>
      <c r="L10" s="14" t="n">
        <v>46243.89236111111</v>
      </c>
      <c r="M10" s="15">
        <f>IF(OR($A10="",$L10=""),"",ROUND(($L10-($A10+$B10))*1440,0)/60)</f>
        <v/>
      </c>
      <c r="N10" s="8">
        <f>IF(OR($A10="",$M10=""),"",IF($M10&lt;='Settings'!$B$7,"Yes","No"))</f>
        <v/>
      </c>
      <c r="O10" s="4" t="inlineStr">
        <is>
          <t>Apology and priority at the next visit</t>
        </is>
      </c>
      <c r="P10" s="13" t="n">
        <v>46244</v>
      </c>
      <c r="Q10" s="16">
        <f>IF(OR($A10="",$P10=""),"",$P10-$A10)</f>
        <v/>
      </c>
      <c r="R10" s="4" t="inlineStr">
        <is>
          <t>No</t>
        </is>
      </c>
      <c r="S10" s="8">
        <f>IF($A10="","",IF($P10="","Open","Closed"))</f>
        <v/>
      </c>
    </row>
    <row r="11">
      <c r="A11" s="13" t="n">
        <v>46245</v>
      </c>
      <c r="B11" s="5" t="n">
        <v>0.8020833333333334</v>
      </c>
      <c r="C11" s="4" t="inlineStr">
        <is>
          <t>In person</t>
        </is>
      </c>
      <c r="D11" s="4" t="inlineStr">
        <is>
          <t>P-1664</t>
        </is>
      </c>
      <c r="E11" s="4" t="inlineStr">
        <is>
          <t>North branch</t>
        </is>
      </c>
      <c r="F11" s="8">
        <f>IF(OR($A11="",$B11=""),"",IF($B11&lt;'Settings'!$B$6,"Morning","Evening"))</f>
        <v/>
      </c>
      <c r="G11" s="4" t="n"/>
      <c r="H11" s="4" t="inlineStr">
        <is>
          <t>Waiting</t>
        </is>
      </c>
      <c r="I11" s="4" t="inlineStr">
        <is>
          <t>Low</t>
        </is>
      </c>
      <c r="J11" s="4" t="inlineStr">
        <is>
          <t>Appointment ran late with no explanation</t>
        </is>
      </c>
      <c r="K11" s="4" t="inlineStr">
        <is>
          <t>Mona Fahad</t>
        </is>
      </c>
      <c r="L11" s="14" t="n">
        <v>46246.55208333334</v>
      </c>
      <c r="M11" s="15">
        <f>IF(OR($A11="",$L11=""),"",ROUND(($L11-($A11+$B11))*1440,0)/60)</f>
        <v/>
      </c>
      <c r="N11" s="8">
        <f>IF(OR($A11="",$M11=""),"",IF($M11&lt;='Settings'!$B$7,"Yes","No"))</f>
        <v/>
      </c>
      <c r="O11" s="4" t="inlineStr">
        <is>
          <t>Apology and priority at the next visit</t>
        </is>
      </c>
      <c r="P11" s="13" t="n">
        <v>46249</v>
      </c>
      <c r="Q11" s="16">
        <f>IF(OR($A11="",$P11=""),"",$P11-$A11)</f>
        <v/>
      </c>
      <c r="R11" s="4" t="inlineStr">
        <is>
          <t>Yes</t>
        </is>
      </c>
      <c r="S11" s="8">
        <f>IF($A11="","",IF($P11="","Open","Closed"))</f>
        <v/>
      </c>
    </row>
    <row r="12">
      <c r="A12" s="13" t="n">
        <v>46246</v>
      </c>
      <c r="B12" s="5" t="n">
        <v>0.5833333333333334</v>
      </c>
      <c r="C12" s="4" t="inlineStr">
        <is>
          <t>WhatsApp</t>
        </is>
      </c>
      <c r="D12" s="4" t="inlineStr">
        <is>
          <t>P-1775</t>
        </is>
      </c>
      <c r="E12" s="4" t="inlineStr">
        <is>
          <t>Main branch</t>
        </is>
      </c>
      <c r="F12" s="8">
        <f>IF(OR($A12="",$B12=""),"",IF($B12&lt;'Settings'!$B$6,"Morning","Evening"))</f>
        <v/>
      </c>
      <c r="G12" s="4" t="inlineStr">
        <is>
          <t>Dr Ahmed Mansour</t>
        </is>
      </c>
      <c r="H12" s="4" t="inlineStr">
        <is>
          <t>Billing</t>
        </is>
      </c>
      <c r="I12" s="4" t="inlineStr">
        <is>
          <t>Medium</t>
        </is>
      </c>
      <c r="J12" s="4" t="inlineStr">
        <is>
          <t>Invoice higher than the quotation</t>
        </is>
      </c>
      <c r="K12" s="4" t="inlineStr">
        <is>
          <t>Reem Abdullah</t>
        </is>
      </c>
      <c r="L12" s="14" t="n">
        <v>46247.6875</v>
      </c>
      <c r="M12" s="15">
        <f>IF(OR($A12="",$L12=""),"",ROUND(($L12-($A12+$B12))*1440,0)/60)</f>
        <v/>
      </c>
      <c r="N12" s="8">
        <f>IF(OR($A12="",$M12=""),"",IF($M12&lt;='Settings'!$B$7,"Yes","No"))</f>
        <v/>
      </c>
      <c r="O12" s="4" t="inlineStr">
        <is>
          <t>Session returned to the package</t>
        </is>
      </c>
      <c r="P12" s="13" t="n">
        <v>46247</v>
      </c>
      <c r="Q12" s="16">
        <f>IF(OR($A12="",$P12=""),"",$P12-$A12)</f>
        <v/>
      </c>
      <c r="R12" s="4" t="inlineStr">
        <is>
          <t>No</t>
        </is>
      </c>
      <c r="S12" s="8">
        <f>IF($A12="","",IF($P12="","Open","Closed"))</f>
        <v/>
      </c>
    </row>
    <row r="13">
      <c r="A13" s="13" t="n">
        <v>46247</v>
      </c>
      <c r="B13" s="5" t="n">
        <v>0.8541666666666666</v>
      </c>
      <c r="C13" s="4" t="inlineStr">
        <is>
          <t>In person</t>
        </is>
      </c>
      <c r="D13" s="4" t="inlineStr">
        <is>
          <t>P-1764</t>
        </is>
      </c>
      <c r="E13" s="4" t="inlineStr">
        <is>
          <t>North branch</t>
        </is>
      </c>
      <c r="F13" s="8">
        <f>IF(OR($A13="",$B13=""),"",IF($B13&lt;'Settings'!$B$6,"Morning","Evening"))</f>
        <v/>
      </c>
      <c r="G13" s="4" t="n"/>
      <c r="H13" s="4" t="inlineStr">
        <is>
          <t>Waiting</t>
        </is>
      </c>
      <c r="I13" s="4" t="inlineStr">
        <is>
          <t>High</t>
        </is>
      </c>
      <c r="J13" s="4" t="inlineStr">
        <is>
          <t>Appointment ran late with no explanation</t>
        </is>
      </c>
      <c r="K13" s="4" t="inlineStr">
        <is>
          <t>Mona Fahad</t>
        </is>
      </c>
      <c r="L13" s="14" t="n">
        <v>46248.9375</v>
      </c>
      <c r="M13" s="15">
        <f>IF(OR($A13="",$L13=""),"",ROUND(($L13-($A13+$B13))*1440,0)/60)</f>
        <v/>
      </c>
      <c r="N13" s="8">
        <f>IF(OR($A13="",$M13=""),"",IF($M13&lt;='Settings'!$B$7,"Yes","No"))</f>
        <v/>
      </c>
      <c r="O13" s="4" t="inlineStr">
        <is>
          <t>Apology and appointment spacing changed</t>
        </is>
      </c>
      <c r="P13" s="13" t="n">
        <v>46253</v>
      </c>
      <c r="Q13" s="16">
        <f>IF(OR($A13="",$P13=""),"",$P13-$A13)</f>
        <v/>
      </c>
      <c r="R13" s="4" t="inlineStr">
        <is>
          <t>Yes</t>
        </is>
      </c>
      <c r="S13" s="8">
        <f>IF($A13="","",IF($P13="","Open","Closed"))</f>
        <v/>
      </c>
    </row>
    <row r="14">
      <c r="A14" s="13" t="n">
        <v>46249</v>
      </c>
      <c r="B14" s="5" t="n">
        <v>0.7048611111111112</v>
      </c>
      <c r="C14" s="4" t="inlineStr">
        <is>
          <t>In person</t>
        </is>
      </c>
      <c r="D14" s="4" t="inlineStr">
        <is>
          <t>P-1345</t>
        </is>
      </c>
      <c r="E14" s="4" t="inlineStr">
        <is>
          <t>North branch</t>
        </is>
      </c>
      <c r="F14" s="8">
        <f>IF(OR($A14="",$B14=""),"",IF($B14&lt;'Settings'!$B$6,"Morning","Evening"))</f>
        <v/>
      </c>
      <c r="G14" s="4" t="n"/>
      <c r="H14" s="4" t="inlineStr">
        <is>
          <t>Waiting</t>
        </is>
      </c>
      <c r="I14" s="4" t="inlineStr">
        <is>
          <t>Medium</t>
        </is>
      </c>
      <c r="J14" s="4" t="inlineStr">
        <is>
          <t>Crowded waiting room, unclear order</t>
        </is>
      </c>
      <c r="K14" s="4" t="inlineStr">
        <is>
          <t>Fatima Saad</t>
        </is>
      </c>
      <c r="L14" s="14" t="n">
        <v>46249.85069444445</v>
      </c>
      <c r="M14" s="15">
        <f>IF(OR($A14="",$L14=""),"",ROUND(($L14-($A14+$B14))*1440,0)/60)</f>
        <v/>
      </c>
      <c r="N14" s="8">
        <f>IF(OR($A14="",$M14=""),"",IF($M14&lt;='Settings'!$B$7,"Yes","No"))</f>
        <v/>
      </c>
      <c r="O14" s="4" t="inlineStr">
        <is>
          <t>Apology and appointment spacing changed</t>
        </is>
      </c>
      <c r="P14" s="13" t="n">
        <v>46263</v>
      </c>
      <c r="Q14" s="16">
        <f>IF(OR($A14="",$P14=""),"",$P14-$A14)</f>
        <v/>
      </c>
      <c r="R14" s="4" t="inlineStr">
        <is>
          <t>No</t>
        </is>
      </c>
      <c r="S14" s="8">
        <f>IF($A14="","",IF($P14="","Open","Closed"))</f>
        <v/>
      </c>
    </row>
    <row r="15">
      <c r="A15" s="13" t="n">
        <v>46249</v>
      </c>
      <c r="B15" s="5" t="n">
        <v>0.8958333333333334</v>
      </c>
      <c r="C15" s="4" t="inlineStr">
        <is>
          <t>WhatsApp</t>
        </is>
      </c>
      <c r="D15" s="4" t="inlineStr">
        <is>
          <t>P-1381</t>
        </is>
      </c>
      <c r="E15" s="4" t="inlineStr">
        <is>
          <t>North branch</t>
        </is>
      </c>
      <c r="F15" s="8">
        <f>IF(OR($A15="",$B15=""),"",IF($B15&lt;'Settings'!$B$6,"Morning","Evening"))</f>
        <v/>
      </c>
      <c r="G15" s="4" t="inlineStr">
        <is>
          <t>Mona Fahad</t>
        </is>
      </c>
      <c r="H15" s="4" t="inlineStr">
        <is>
          <t>Facility</t>
        </is>
      </c>
      <c r="I15" s="4" t="inlineStr">
        <is>
          <t>Low</t>
        </is>
      </c>
      <c r="J15" s="4" t="inlineStr">
        <is>
          <t>Air conditioning not working in the room</t>
        </is>
      </c>
      <c r="K15" s="4" t="inlineStr">
        <is>
          <t>Mona Fahad</t>
        </is>
      </c>
      <c r="L15" s="14" t="n">
        <v>46250.66666666666</v>
      </c>
      <c r="M15" s="15">
        <f>IF(OR($A15="",$L15=""),"",ROUND(($L15-($A15+$B15))*1440,0)/60)</f>
        <v/>
      </c>
      <c r="N15" s="8">
        <f>IF(OR($A15="",$M15=""),"",IF($M15&lt;='Settings'!$B$7,"Yes","No"))</f>
        <v/>
      </c>
      <c r="O15" s="4" t="inlineStr">
        <is>
          <t>Fault fixed and patient told</t>
        </is>
      </c>
      <c r="P15" s="13" t="n">
        <v>46252</v>
      </c>
      <c r="Q15" s="16">
        <f>IF(OR($A15="",$P15=""),"",$P15-$A15)</f>
        <v/>
      </c>
      <c r="R15" s="4" t="inlineStr">
        <is>
          <t>Yes</t>
        </is>
      </c>
      <c r="S15" s="8">
        <f>IF($A15="","",IF($P15="","Open","Closed"))</f>
        <v/>
      </c>
    </row>
    <row r="16">
      <c r="A16" s="13" t="n">
        <v>46251</v>
      </c>
      <c r="B16" s="5" t="n">
        <v>0.7256944444444444</v>
      </c>
      <c r="C16" s="4" t="inlineStr">
        <is>
          <t>Phone</t>
        </is>
      </c>
      <c r="D16" s="4" t="inlineStr">
        <is>
          <t>P-1110</t>
        </is>
      </c>
      <c r="E16" s="4" t="inlineStr">
        <is>
          <t>North branch</t>
        </is>
      </c>
      <c r="F16" s="8">
        <f>IF(OR($A16="",$B16=""),"",IF($B16&lt;'Settings'!$B$6,"Morning","Evening"))</f>
        <v/>
      </c>
      <c r="G16" s="4" t="n"/>
      <c r="H16" s="4" t="inlineStr">
        <is>
          <t>Facility</t>
        </is>
      </c>
      <c r="I16" s="4" t="inlineStr">
        <is>
          <t>High</t>
        </is>
      </c>
      <c r="J16" s="4" t="inlineStr">
        <is>
          <t>Air conditioning not working in the room</t>
        </is>
      </c>
      <c r="K16" s="4" t="inlineStr">
        <is>
          <t>Reem Abdullah</t>
        </is>
      </c>
      <c r="L16" s="14" t="n">
        <v>46252.24652777778</v>
      </c>
      <c r="M16" s="15">
        <f>IF(OR($A16="",$L16=""),"",ROUND(($L16-($A16+$B16))*1440,0)/60)</f>
        <v/>
      </c>
      <c r="N16" s="8">
        <f>IF(OR($A16="",$M16=""),"",IF($M16&lt;='Settings'!$B$7,"Yes","No"))</f>
        <v/>
      </c>
      <c r="O16" s="4" t="inlineStr">
        <is>
          <t>Fault fixed and patient told</t>
        </is>
      </c>
      <c r="P16" s="13" t="n">
        <v>46252</v>
      </c>
      <c r="Q16" s="16">
        <f>IF(OR($A16="",$P16=""),"",$P16-$A16)</f>
        <v/>
      </c>
      <c r="R16" s="4" t="inlineStr">
        <is>
          <t>Yes</t>
        </is>
      </c>
      <c r="S16" s="8">
        <f>IF($A16="","",IF($P16="","Open","Closed"))</f>
        <v/>
      </c>
    </row>
    <row r="17">
      <c r="A17" s="13" t="n">
        <v>46253</v>
      </c>
      <c r="B17" s="5" t="n">
        <v>0.78125</v>
      </c>
      <c r="C17" s="4" t="inlineStr">
        <is>
          <t>WhatsApp</t>
        </is>
      </c>
      <c r="D17" s="4" t="inlineStr">
        <is>
          <t>P-1585</t>
        </is>
      </c>
      <c r="E17" s="4" t="inlineStr">
        <is>
          <t>Main branch</t>
        </is>
      </c>
      <c r="F17" s="8">
        <f>IF(OR($A17="",$B17=""),"",IF($B17&lt;'Settings'!$B$6,"Morning","Evening"))</f>
        <v/>
      </c>
      <c r="G17" s="4" t="n"/>
      <c r="H17" s="4" t="inlineStr">
        <is>
          <t>Waiting</t>
        </is>
      </c>
      <c r="I17" s="4" t="inlineStr">
        <is>
          <t>High</t>
        </is>
      </c>
      <c r="J17" s="4" t="inlineStr">
        <is>
          <t>Appointment ran late with no explanation</t>
        </is>
      </c>
      <c r="K17" s="4" t="inlineStr">
        <is>
          <t>Mona Fahad</t>
        </is>
      </c>
      <c r="L17" s="14" t="n">
        <v>46254.86458333334</v>
      </c>
      <c r="M17" s="15">
        <f>IF(OR($A17="",$L17=""),"",ROUND(($L17-($A17+$B17))*1440,0)/60)</f>
        <v/>
      </c>
      <c r="N17" s="8">
        <f>IF(OR($A17="",$M17=""),"",IF($M17&lt;='Settings'!$B$7,"Yes","No"))</f>
        <v/>
      </c>
      <c r="O17" s="4" t="inlineStr">
        <is>
          <t>Apology and priority at the next visit</t>
        </is>
      </c>
      <c r="P17" s="13" t="n">
        <v>46254</v>
      </c>
      <c r="Q17" s="16">
        <f>IF(OR($A17="",$P17=""),"",$P17-$A17)</f>
        <v/>
      </c>
      <c r="R17" s="4" t="inlineStr">
        <is>
          <t>Yes</t>
        </is>
      </c>
      <c r="S17" s="8">
        <f>IF($A17="","",IF($P17="","Open","Closed"))</f>
        <v/>
      </c>
    </row>
    <row r="18">
      <c r="A18" s="13" t="n">
        <v>46253</v>
      </c>
      <c r="B18" s="5" t="n">
        <v>0.8194444444444444</v>
      </c>
      <c r="C18" s="4" t="inlineStr">
        <is>
          <t>In person</t>
        </is>
      </c>
      <c r="D18" s="4" t="inlineStr">
        <is>
          <t>P-1728</t>
        </is>
      </c>
      <c r="E18" s="4" t="inlineStr">
        <is>
          <t>North branch</t>
        </is>
      </c>
      <c r="F18" s="8">
        <f>IF(OR($A18="",$B18=""),"",IF($B18&lt;'Settings'!$B$6,"Morning","Evening"))</f>
        <v/>
      </c>
      <c r="G18" s="4" t="n"/>
      <c r="H18" s="4" t="inlineStr">
        <is>
          <t>Waiting</t>
        </is>
      </c>
      <c r="I18" s="4" t="inlineStr">
        <is>
          <t>Medium</t>
        </is>
      </c>
      <c r="J18" s="4" t="inlineStr">
        <is>
          <t>Appointment ran late with no explanation</t>
        </is>
      </c>
      <c r="K18" s="4" t="inlineStr">
        <is>
          <t>Fatima Saad</t>
        </is>
      </c>
      <c r="L18" s="14" t="n">
        <v>46253.94444444445</v>
      </c>
      <c r="M18" s="15">
        <f>IF(OR($A18="",$L18=""),"",ROUND(($L18-($A18+$B18))*1440,0)/60)</f>
        <v/>
      </c>
      <c r="N18" s="8">
        <f>IF(OR($A18="",$M18=""),"",IF($M18&lt;='Settings'!$B$7,"Yes","No"))</f>
        <v/>
      </c>
      <c r="O18" s="4" t="inlineStr">
        <is>
          <t>Apology and priority at the next visit</t>
        </is>
      </c>
      <c r="P18" s="13" t="n">
        <v>46254</v>
      </c>
      <c r="Q18" s="16">
        <f>IF(OR($A18="",$P18=""),"",$P18-$A18)</f>
        <v/>
      </c>
      <c r="R18" s="4" t="inlineStr">
        <is>
          <t>Yes</t>
        </is>
      </c>
      <c r="S18" s="8">
        <f>IF($A18="","",IF($P18="","Open","Closed"))</f>
        <v/>
      </c>
    </row>
    <row r="19">
      <c r="A19" s="13" t="n">
        <v>46256</v>
      </c>
      <c r="B19" s="5" t="n">
        <v>0.7152777777777778</v>
      </c>
      <c r="C19" s="4" t="inlineStr">
        <is>
          <t>In person</t>
        </is>
      </c>
      <c r="D19" s="4" t="inlineStr">
        <is>
          <t>P-1204</t>
        </is>
      </c>
      <c r="E19" s="4" t="inlineStr">
        <is>
          <t>North branch</t>
        </is>
      </c>
      <c r="F19" s="8">
        <f>IF(OR($A19="",$B19=""),"",IF($B19&lt;'Settings'!$B$6,"Morning","Evening"))</f>
        <v/>
      </c>
      <c r="G19" s="4" t="inlineStr">
        <is>
          <t>Dr Sara Al Harbi</t>
        </is>
      </c>
      <c r="H19" s="4" t="inlineStr">
        <is>
          <t>Billing</t>
        </is>
      </c>
      <c r="I19" s="4" t="inlineStr">
        <is>
          <t>Medium</t>
        </is>
      </c>
      <c r="J19" s="4" t="inlineStr">
        <is>
          <t>Insurance discount not applied</t>
        </is>
      </c>
      <c r="K19" s="4" t="inlineStr">
        <is>
          <t>Fatima Saad</t>
        </is>
      </c>
      <c r="L19" s="14" t="n">
        <v>46256.76736111111</v>
      </c>
      <c r="M19" s="15">
        <f>IF(OR($A19="",$L19=""),"",ROUND(($L19-($A19+$B19))*1440,0)/60)</f>
        <v/>
      </c>
      <c r="N19" s="8">
        <f>IF(OR($A19="",$M19=""),"",IF($M19&lt;='Settings'!$B$7,"Yes","No"))</f>
        <v/>
      </c>
      <c r="O19" s="4" t="inlineStr">
        <is>
          <t>Session returned to the package</t>
        </is>
      </c>
      <c r="P19" s="13" t="n">
        <v>46270</v>
      </c>
      <c r="Q19" s="16">
        <f>IF(OR($A19="",$P19=""),"",$P19-$A19)</f>
        <v/>
      </c>
      <c r="R19" s="4" t="inlineStr">
        <is>
          <t>Yes</t>
        </is>
      </c>
      <c r="S19" s="8">
        <f>IF($A19="","",IF($P19="","Open","Closed"))</f>
        <v/>
      </c>
    </row>
    <row r="20">
      <c r="A20" s="13" t="n">
        <v>46257</v>
      </c>
      <c r="B20" s="5" t="n">
        <v>0.8194444444444444</v>
      </c>
      <c r="C20" s="4" t="inlineStr">
        <is>
          <t>In person</t>
        </is>
      </c>
      <c r="D20" s="4" t="inlineStr">
        <is>
          <t>P-1143</t>
        </is>
      </c>
      <c r="E20" s="4" t="inlineStr">
        <is>
          <t>North branch</t>
        </is>
      </c>
      <c r="F20" s="8">
        <f>IF(OR($A20="",$B20=""),"",IF($B20&lt;'Settings'!$B$6,"Morning","Evening"))</f>
        <v/>
      </c>
      <c r="G20" s="4" t="inlineStr">
        <is>
          <t>Reem Abdullah</t>
        </is>
      </c>
      <c r="H20" s="4" t="inlineStr">
        <is>
          <t>Waiting</t>
        </is>
      </c>
      <c r="I20" s="4" t="inlineStr">
        <is>
          <t>Medium</t>
        </is>
      </c>
      <c r="J20" s="4" t="inlineStr">
        <is>
          <t>Waited over 45 minutes past the appointment</t>
        </is>
      </c>
      <c r="K20" s="4" t="inlineStr">
        <is>
          <t>Reem Abdullah</t>
        </is>
      </c>
      <c r="L20" s="14" t="n">
        <v>46258.04861111111</v>
      </c>
      <c r="M20" s="15">
        <f>IF(OR($A20="",$L20=""),"",ROUND(($L20-($A20+$B20))*1440,0)/60)</f>
        <v/>
      </c>
      <c r="N20" s="8">
        <f>IF(OR($A20="",$M20=""),"",IF($M20&lt;='Settings'!$B$7,"Yes","No"))</f>
        <v/>
      </c>
      <c r="O20" s="4" t="inlineStr">
        <is>
          <t>Apology and priority at the next visit</t>
        </is>
      </c>
      <c r="P20" s="13" t="n">
        <v>46263</v>
      </c>
      <c r="Q20" s="16">
        <f>IF(OR($A20="",$P20=""),"",$P20-$A20)</f>
        <v/>
      </c>
      <c r="R20" s="4" t="inlineStr">
        <is>
          <t>Yes</t>
        </is>
      </c>
      <c r="S20" s="8">
        <f>IF($A20="","",IF($P20="","Open","Closed"))</f>
        <v/>
      </c>
    </row>
    <row r="21">
      <c r="A21" s="13" t="n">
        <v>46258</v>
      </c>
      <c r="B21" s="5" t="n">
        <v>0.6979166666666666</v>
      </c>
      <c r="C21" s="4" t="inlineStr">
        <is>
          <t>In person</t>
        </is>
      </c>
      <c r="D21" s="4" t="inlineStr">
        <is>
          <t>P-1545</t>
        </is>
      </c>
      <c r="E21" s="4" t="inlineStr">
        <is>
          <t>Main branch</t>
        </is>
      </c>
      <c r="F21" s="8">
        <f>IF(OR($A21="",$B21=""),"",IF($B21&lt;'Settings'!$B$6,"Morning","Evening"))</f>
        <v/>
      </c>
      <c r="G21" s="4" t="inlineStr">
        <is>
          <t>Reem Abdullah</t>
        </is>
      </c>
      <c r="H21" s="4" t="inlineStr">
        <is>
          <t>Behaviour</t>
        </is>
      </c>
      <c r="I21" s="4" t="inlineStr">
        <is>
          <t>High</t>
        </is>
      </c>
      <c r="J21" s="4" t="inlineStr">
        <is>
          <t>Doctor did not explain the plan clearly</t>
        </is>
      </c>
      <c r="K21" s="4" t="inlineStr">
        <is>
          <t>Mona Fahad</t>
        </is>
      </c>
      <c r="L21" s="14" t="n">
        <v>46258.875</v>
      </c>
      <c r="M21" s="15">
        <f>IF(OR($A21="",$L21=""),"",ROUND(($L21-($A21+$B21))*1440,0)/60)</f>
        <v/>
      </c>
      <c r="N21" s="8">
        <f>IF(OR($A21="",$M21=""),"",IF($M21&lt;='Settings'!$B$7,"Yes","No"))</f>
        <v/>
      </c>
      <c r="O21" s="4" t="inlineStr">
        <is>
          <t>Apology and a talk with the staff member</t>
        </is>
      </c>
      <c r="P21" s="13" t="n">
        <v>46264</v>
      </c>
      <c r="Q21" s="16">
        <f>IF(OR($A21="",$P21=""),"",$P21-$A21)</f>
        <v/>
      </c>
      <c r="R21" s="4" t="inlineStr">
        <is>
          <t>Yes</t>
        </is>
      </c>
      <c r="S21" s="8">
        <f>IF($A21="","",IF($P21="","Open","Closed"))</f>
        <v/>
      </c>
    </row>
    <row r="22">
      <c r="A22" s="13" t="n">
        <v>46258</v>
      </c>
      <c r="B22" s="5" t="n">
        <v>0.75</v>
      </c>
      <c r="C22" s="4" t="inlineStr">
        <is>
          <t>Google</t>
        </is>
      </c>
      <c r="D22" s="4" t="inlineStr">
        <is>
          <t>P-1677</t>
        </is>
      </c>
      <c r="E22" s="4" t="inlineStr">
        <is>
          <t>Main branch</t>
        </is>
      </c>
      <c r="F22" s="8">
        <f>IF(OR($A22="",$B22=""),"",IF($B22&lt;'Settings'!$B$6,"Morning","Evening"))</f>
        <v/>
      </c>
      <c r="G22" s="4" t="inlineStr">
        <is>
          <t>Yasmin Ali</t>
        </is>
      </c>
      <c r="H22" s="4" t="inlineStr">
        <is>
          <t>Result</t>
        </is>
      </c>
      <c r="I22" s="4" t="inlineStr">
        <is>
          <t>High</t>
        </is>
      </c>
      <c r="J22" s="4" t="inlineStr">
        <is>
          <t>Lab result arrived late</t>
        </is>
      </c>
      <c r="K22" s="4" t="inlineStr">
        <is>
          <t>Fatima Saad</t>
        </is>
      </c>
      <c r="L22" s="14" t="n">
        <v>46258.9375</v>
      </c>
      <c r="M22" s="15">
        <f>IF(OR($A22="",$L22=""),"",ROUND(($L22-($A22+$B22))*1440,0)/60)</f>
        <v/>
      </c>
      <c r="N22" s="8">
        <f>IF(OR($A22="",$M22=""),"",IF($M22&lt;='Settings'!$B$7,"Yes","No"))</f>
        <v/>
      </c>
      <c r="O22" s="4" t="inlineStr">
        <is>
          <t>Free review with the doctor</t>
        </is>
      </c>
      <c r="P22" s="13" t="n">
        <v>46267</v>
      </c>
      <c r="Q22" s="16">
        <f>IF(OR($A22="",$P22=""),"",$P22-$A22)</f>
        <v/>
      </c>
      <c r="R22" s="4" t="inlineStr">
        <is>
          <t>No</t>
        </is>
      </c>
      <c r="S22" s="8">
        <f>IF($A22="","",IF($P22="","Open","Closed"))</f>
        <v/>
      </c>
    </row>
    <row r="23">
      <c r="A23" s="13" t="n">
        <v>46259</v>
      </c>
      <c r="B23" s="5" t="n">
        <v>0.8194444444444444</v>
      </c>
      <c r="C23" s="4" t="inlineStr">
        <is>
          <t>Google</t>
        </is>
      </c>
      <c r="D23" s="4" t="inlineStr">
        <is>
          <t>P-1273</t>
        </is>
      </c>
      <c r="E23" s="4" t="inlineStr">
        <is>
          <t>North branch</t>
        </is>
      </c>
      <c r="F23" s="8">
        <f>IF(OR($A23="",$B23=""),"",IF($B23&lt;'Settings'!$B$6,"Morning","Evening"))</f>
        <v/>
      </c>
      <c r="G23" s="4" t="n"/>
      <c r="H23" s="4" t="inlineStr">
        <is>
          <t>Waiting</t>
        </is>
      </c>
      <c r="I23" s="4" t="inlineStr">
        <is>
          <t>High</t>
        </is>
      </c>
      <c r="J23" s="4" t="inlineStr">
        <is>
          <t>Waited over 45 minutes past the appointment</t>
        </is>
      </c>
      <c r="K23" s="4" t="inlineStr">
        <is>
          <t>Fatima Saad</t>
        </is>
      </c>
      <c r="L23" s="14" t="n">
        <v>46260.06944444445</v>
      </c>
      <c r="M23" s="15">
        <f>IF(OR($A23="",$L23=""),"",ROUND(($L23-($A23+$B23))*1440,0)/60)</f>
        <v/>
      </c>
      <c r="N23" s="8">
        <f>IF(OR($A23="",$M23=""),"",IF($M23&lt;='Settings'!$B$7,"Yes","No"))</f>
        <v/>
      </c>
      <c r="O23" s="4" t="inlineStr">
        <is>
          <t>Apology and appointment spacing changed</t>
        </is>
      </c>
      <c r="P23" s="13" t="n">
        <v>46260</v>
      </c>
      <c r="Q23" s="16">
        <f>IF(OR($A23="",$P23=""),"",$P23-$A23)</f>
        <v/>
      </c>
      <c r="R23" s="4" t="inlineStr">
        <is>
          <t>Yes</t>
        </is>
      </c>
      <c r="S23" s="8">
        <f>IF($A23="","",IF($P23="","Open","Closed"))</f>
        <v/>
      </c>
    </row>
    <row r="24">
      <c r="A24" s="13" t="n">
        <v>46260</v>
      </c>
      <c r="B24" s="5" t="n">
        <v>0.7569444444444444</v>
      </c>
      <c r="C24" s="4" t="inlineStr">
        <is>
          <t>WhatsApp</t>
        </is>
      </c>
      <c r="D24" s="4" t="inlineStr">
        <is>
          <t>P-1774</t>
        </is>
      </c>
      <c r="E24" s="4" t="inlineStr">
        <is>
          <t>North branch</t>
        </is>
      </c>
      <c r="F24" s="8">
        <f>IF(OR($A24="",$B24=""),"",IF($B24&lt;'Settings'!$B$6,"Morning","Evening"))</f>
        <v/>
      </c>
      <c r="G24" s="4" t="n"/>
      <c r="H24" s="4" t="inlineStr">
        <is>
          <t>Waiting</t>
        </is>
      </c>
      <c r="I24" s="4" t="inlineStr">
        <is>
          <t>High</t>
        </is>
      </c>
      <c r="J24" s="4" t="inlineStr">
        <is>
          <t>Appointment ran late with no explanation</t>
        </is>
      </c>
      <c r="K24" s="4" t="inlineStr">
        <is>
          <t>Fatima Saad</t>
        </is>
      </c>
      <c r="L24" s="14" t="n">
        <v>46262.93402777778</v>
      </c>
      <c r="M24" s="15">
        <f>IF(OR($A24="",$L24=""),"",ROUND(($L24-($A24+$B24))*1440,0)/60)</f>
        <v/>
      </c>
      <c r="N24" s="8">
        <f>IF(OR($A24="",$M24=""),"",IF($M24&lt;='Settings'!$B$7,"Yes","No"))</f>
        <v/>
      </c>
      <c r="O24" s="4" t="inlineStr">
        <is>
          <t>Apology and appointment spacing changed</t>
        </is>
      </c>
      <c r="P24" s="13" t="n">
        <v>46269</v>
      </c>
      <c r="Q24" s="16">
        <f>IF(OR($A24="",$P24=""),"",$P24-$A24)</f>
        <v/>
      </c>
      <c r="R24" s="4" t="inlineStr">
        <is>
          <t>No</t>
        </is>
      </c>
      <c r="S24" s="8">
        <f>IF($A24="","",IF($P24="","Open","Closed"))</f>
        <v/>
      </c>
    </row>
    <row r="25">
      <c r="A25" s="13" t="n">
        <v>46264</v>
      </c>
      <c r="B25" s="5" t="n">
        <v>0.3819444444444444</v>
      </c>
      <c r="C25" s="4" t="inlineStr">
        <is>
          <t>Phone</t>
        </is>
      </c>
      <c r="D25" s="4" t="inlineStr">
        <is>
          <t>P-1885</t>
        </is>
      </c>
      <c r="E25" s="4" t="inlineStr">
        <is>
          <t>Main branch</t>
        </is>
      </c>
      <c r="F25" s="8">
        <f>IF(OR($A25="",$B25=""),"",IF($B25&lt;'Settings'!$B$6,"Morning","Evening"))</f>
        <v/>
      </c>
      <c r="G25" s="4" t="inlineStr">
        <is>
          <t>Dr Ahmed Mansour</t>
        </is>
      </c>
      <c r="H25" s="4" t="inlineStr">
        <is>
          <t>Billing</t>
        </is>
      </c>
      <c r="I25" s="4" t="inlineStr">
        <is>
          <t>Medium</t>
        </is>
      </c>
      <c r="J25" s="4" t="inlineStr">
        <is>
          <t>Insurance discount not applied</t>
        </is>
      </c>
      <c r="K25" s="4" t="inlineStr">
        <is>
          <t>Mona Fahad</t>
        </is>
      </c>
      <c r="L25" s="14" t="n">
        <v>46264.48611111111</v>
      </c>
      <c r="M25" s="15">
        <f>IF(OR($A25="",$L25=""),"",ROUND(($L25-($A25+$B25))*1440,0)/60)</f>
        <v/>
      </c>
      <c r="N25" s="8">
        <f>IF(OR($A25="",$M25=""),"",IF($M25&lt;='Settings'!$B$7,"Yes","No"))</f>
        <v/>
      </c>
      <c r="O25" s="4" t="inlineStr">
        <is>
          <t>Session returned to the package</t>
        </is>
      </c>
      <c r="P25" s="13" t="n">
        <v>46265</v>
      </c>
      <c r="Q25" s="16">
        <f>IF(OR($A25="",$P25=""),"",$P25-$A25)</f>
        <v/>
      </c>
      <c r="R25" s="4" t="inlineStr">
        <is>
          <t>Yes</t>
        </is>
      </c>
      <c r="S25" s="8">
        <f>IF($A25="","",IF($P25="","Open","Closed"))</f>
        <v/>
      </c>
    </row>
    <row r="26">
      <c r="A26" s="13" t="n">
        <v>46264</v>
      </c>
      <c r="B26" s="5" t="n">
        <v>0.4340277777777778</v>
      </c>
      <c r="C26" s="4" t="inlineStr">
        <is>
          <t>WhatsApp</t>
        </is>
      </c>
      <c r="D26" s="4" t="inlineStr">
        <is>
          <t>P-1413</t>
        </is>
      </c>
      <c r="E26" s="4" t="inlineStr">
        <is>
          <t>North branch</t>
        </is>
      </c>
      <c r="F26" s="8">
        <f>IF(OR($A26="",$B26=""),"",IF($B26&lt;'Settings'!$B$6,"Morning","Evening"))</f>
        <v/>
      </c>
      <c r="G26" s="4" t="inlineStr">
        <is>
          <t>Mona Fahad</t>
        </is>
      </c>
      <c r="H26" s="4" t="inlineStr">
        <is>
          <t>Waiting</t>
        </is>
      </c>
      <c r="I26" s="4" t="inlineStr">
        <is>
          <t>Medium</t>
        </is>
      </c>
      <c r="J26" s="4" t="inlineStr">
        <is>
          <t>Waited an hour for the doctor after checking in</t>
        </is>
      </c>
      <c r="K26" s="4" t="inlineStr">
        <is>
          <t>Reem Abdullah</t>
        </is>
      </c>
      <c r="L26" s="14" t="n">
        <v>46265.37152777778</v>
      </c>
      <c r="M26" s="15">
        <f>IF(OR($A26="",$L26=""),"",ROUND(($L26-($A26+$B26))*1440,0)/60)</f>
        <v/>
      </c>
      <c r="N26" s="8">
        <f>IF(OR($A26="",$M26=""),"",IF($M26&lt;='Settings'!$B$7,"Yes","No"))</f>
        <v/>
      </c>
      <c r="O26" s="4" t="inlineStr">
        <is>
          <t>Apology and appointment spacing changed</t>
        </is>
      </c>
      <c r="P26" s="13" t="n">
        <v>46266</v>
      </c>
      <c r="Q26" s="16">
        <f>IF(OR($A26="",$P26=""),"",$P26-$A26)</f>
        <v/>
      </c>
      <c r="R26" s="4" t="inlineStr">
        <is>
          <t>Yes</t>
        </is>
      </c>
      <c r="S26" s="8">
        <f>IF($A26="","",IF($P26="","Open","Closed"))</f>
        <v/>
      </c>
    </row>
    <row r="27">
      <c r="A27" s="13" t="n">
        <v>46264</v>
      </c>
      <c r="B27" s="5" t="n">
        <v>0.8819444444444444</v>
      </c>
      <c r="C27" s="4" t="inlineStr">
        <is>
          <t>Phone</t>
        </is>
      </c>
      <c r="D27" s="4" t="inlineStr">
        <is>
          <t>P-1266</t>
        </is>
      </c>
      <c r="E27" s="4" t="inlineStr">
        <is>
          <t>North branch</t>
        </is>
      </c>
      <c r="F27" s="8">
        <f>IF(OR($A27="",$B27=""),"",IF($B27&lt;'Settings'!$B$6,"Morning","Evening"))</f>
        <v/>
      </c>
      <c r="G27" s="4" t="inlineStr">
        <is>
          <t>Yasmin Ali</t>
        </is>
      </c>
      <c r="H27" s="4" t="inlineStr">
        <is>
          <t>Billing</t>
        </is>
      </c>
      <c r="I27" s="4" t="inlineStr">
        <is>
          <t>Medium</t>
        </is>
      </c>
      <c r="J27" s="4" t="inlineStr">
        <is>
          <t>Insurance discount not applied</t>
        </is>
      </c>
      <c r="K27" s="4" t="inlineStr">
        <is>
          <t>Fatima Saad</t>
        </is>
      </c>
      <c r="L27" s="14" t="n">
        <v>46266.14236111111</v>
      </c>
      <c r="M27" s="15">
        <f>IF(OR($A27="",$L27=""),"",ROUND(($L27-($A27+$B27))*1440,0)/60)</f>
        <v/>
      </c>
      <c r="N27" s="8">
        <f>IF(OR($A27="",$M27=""),"",IF($M27&lt;='Settings'!$B$7,"Yes","No"))</f>
        <v/>
      </c>
      <c r="O27" s="4" t="inlineStr">
        <is>
          <t>Session returned to the package</t>
        </is>
      </c>
      <c r="P27" s="13" t="n">
        <v>46266</v>
      </c>
      <c r="Q27" s="16">
        <f>IF(OR($A27="",$P27=""),"",$P27-$A27)</f>
        <v/>
      </c>
      <c r="R27" s="4" t="inlineStr">
        <is>
          <t>Yes</t>
        </is>
      </c>
      <c r="S27" s="8">
        <f>IF($A27="","",IF($P27="","Open","Closed"))</f>
        <v/>
      </c>
    </row>
    <row r="28">
      <c r="A28" s="13" t="n">
        <v>46265</v>
      </c>
      <c r="B28" s="5" t="n">
        <v>0.5833333333333334</v>
      </c>
      <c r="C28" s="4" t="inlineStr">
        <is>
          <t>In person</t>
        </is>
      </c>
      <c r="D28" s="4" t="inlineStr">
        <is>
          <t>P-1602</t>
        </is>
      </c>
      <c r="E28" s="4" t="inlineStr">
        <is>
          <t>Main branch</t>
        </is>
      </c>
      <c r="F28" s="8">
        <f>IF(OR($A28="",$B28=""),"",IF($B28&lt;'Settings'!$B$6,"Morning","Evening"))</f>
        <v/>
      </c>
      <c r="G28" s="4" t="inlineStr">
        <is>
          <t>Dr Noura Al Subaie</t>
        </is>
      </c>
      <c r="H28" s="4" t="inlineStr">
        <is>
          <t>Billing</t>
        </is>
      </c>
      <c r="I28" s="4" t="inlineStr">
        <is>
          <t>High</t>
        </is>
      </c>
      <c r="J28" s="4" t="inlineStr">
        <is>
          <t>Insurance discount not applied</t>
        </is>
      </c>
      <c r="K28" s="4" t="inlineStr">
        <is>
          <t>Fatima Saad</t>
        </is>
      </c>
      <c r="L28" s="14" t="n">
        <v>46265.91666666666</v>
      </c>
      <c r="M28" s="15">
        <f>IF(OR($A28="",$L28=""),"",ROUND(($L28-($A28+$B28))*1440,0)/60)</f>
        <v/>
      </c>
      <c r="N28" s="8">
        <f>IF(OR($A28="",$M28=""),"",IF($M28&lt;='Settings'!$B$7,"Yes","No"))</f>
        <v/>
      </c>
      <c r="O28" s="4" t="inlineStr">
        <is>
          <t>Session returned to the package</t>
        </is>
      </c>
      <c r="P28" s="13" t="n">
        <v>46279</v>
      </c>
      <c r="Q28" s="16">
        <f>IF(OR($A28="",$P28=""),"",$P28-$A28)</f>
        <v/>
      </c>
      <c r="R28" s="4" t="inlineStr">
        <is>
          <t>Yes</t>
        </is>
      </c>
      <c r="S28" s="8">
        <f>IF($A28="","",IF($P28="","Open","Closed"))</f>
        <v/>
      </c>
    </row>
    <row r="29">
      <c r="A29" s="13" t="n">
        <v>46265</v>
      </c>
      <c r="B29" s="5" t="n">
        <v>0.8020833333333334</v>
      </c>
      <c r="C29" s="4" t="inlineStr">
        <is>
          <t>In person</t>
        </is>
      </c>
      <c r="D29" s="4" t="inlineStr">
        <is>
          <t>P-1693</t>
        </is>
      </c>
      <c r="E29" s="4" t="inlineStr">
        <is>
          <t>North branch</t>
        </is>
      </c>
      <c r="F29" s="8">
        <f>IF(OR($A29="",$B29=""),"",IF($B29&lt;'Settings'!$B$6,"Morning","Evening"))</f>
        <v/>
      </c>
      <c r="G29" s="4" t="n"/>
      <c r="H29" s="4" t="inlineStr">
        <is>
          <t>Waiting</t>
        </is>
      </c>
      <c r="I29" s="4" t="inlineStr">
        <is>
          <t>High</t>
        </is>
      </c>
      <c r="J29" s="4" t="inlineStr">
        <is>
          <t>Crowded waiting room, unclear order</t>
        </is>
      </c>
      <c r="K29" s="4" t="inlineStr">
        <is>
          <t>Mona Fahad</t>
        </is>
      </c>
      <c r="L29" s="14" t="n">
        <v>46266.14583333334</v>
      </c>
      <c r="M29" s="15">
        <f>IF(OR($A29="",$L29=""),"",ROUND(($L29-($A29+$B29))*1440,0)/60)</f>
        <v/>
      </c>
      <c r="N29" s="8">
        <f>IF(OR($A29="",$M29=""),"",IF($M29&lt;='Settings'!$B$7,"Yes","No"))</f>
        <v/>
      </c>
      <c r="O29" s="4" t="inlineStr">
        <is>
          <t>Apology and priority at the next visit</t>
        </is>
      </c>
      <c r="P29" s="13" t="n">
        <v>46268</v>
      </c>
      <c r="Q29" s="16">
        <f>IF(OR($A29="",$P29=""),"",$P29-$A29)</f>
        <v/>
      </c>
      <c r="R29" s="4" t="inlineStr">
        <is>
          <t>Yes</t>
        </is>
      </c>
      <c r="S29" s="8">
        <f>IF($A29="","",IF($P29="","Open","Closed"))</f>
        <v/>
      </c>
    </row>
    <row r="30">
      <c r="A30" s="13" t="n">
        <v>46266</v>
      </c>
      <c r="B30" s="5" t="n">
        <v>0.40625</v>
      </c>
      <c r="C30" s="4" t="inlineStr">
        <is>
          <t>Google</t>
        </is>
      </c>
      <c r="D30" s="4" t="inlineStr">
        <is>
          <t>P-1812</t>
        </is>
      </c>
      <c r="E30" s="4" t="inlineStr">
        <is>
          <t>Main branch</t>
        </is>
      </c>
      <c r="F30" s="8">
        <f>IF(OR($A30="",$B30=""),"",IF($B30&lt;'Settings'!$B$6,"Morning","Evening"))</f>
        <v/>
      </c>
      <c r="G30" s="4" t="n"/>
      <c r="H30" s="4" t="inlineStr">
        <is>
          <t>Other</t>
        </is>
      </c>
      <c r="I30" s="4" t="inlineStr">
        <is>
          <t>Medium</t>
        </is>
      </c>
      <c r="J30" s="4" t="inlineStr">
        <is>
          <t>Hard to book by phone</t>
        </is>
      </c>
      <c r="K30" s="4" t="inlineStr">
        <is>
          <t>Mona Fahad</t>
        </is>
      </c>
      <c r="L30" s="14" t="n">
        <v>46267.66666666666</v>
      </c>
      <c r="M30" s="15">
        <f>IF(OR($A30="",$L30=""),"",ROUND(($L30-($A30+$B30))*1440,0)/60)</f>
        <v/>
      </c>
      <c r="N30" s="8">
        <f>IF(OR($A30="",$M30=""),"",IF($M30&lt;='Settings'!$B$7,"Yes","No"))</f>
        <v/>
      </c>
      <c r="O30" s="4" t="inlineStr">
        <is>
          <t>Phone number updated and reminder resent</t>
        </is>
      </c>
      <c r="P30" s="13" t="n">
        <v>46275</v>
      </c>
      <c r="Q30" s="16">
        <f>IF(OR($A30="",$P30=""),"",$P30-$A30)</f>
        <v/>
      </c>
      <c r="R30" s="4" t="inlineStr">
        <is>
          <t>Yes</t>
        </is>
      </c>
      <c r="S30" s="8">
        <f>IF($A30="","",IF($P30="","Open","Closed"))</f>
        <v/>
      </c>
    </row>
    <row r="31">
      <c r="A31" s="13" t="n">
        <v>46266</v>
      </c>
      <c r="B31" s="5" t="n">
        <v>0.4270833333333333</v>
      </c>
      <c r="C31" s="4" t="inlineStr">
        <is>
          <t>Phone</t>
        </is>
      </c>
      <c r="D31" s="4" t="inlineStr">
        <is>
          <t>P-1444</t>
        </is>
      </c>
      <c r="E31" s="4" t="inlineStr">
        <is>
          <t>Main branch</t>
        </is>
      </c>
      <c r="F31" s="8">
        <f>IF(OR($A31="",$B31=""),"",IF($B31&lt;'Settings'!$B$6,"Morning","Evening"))</f>
        <v/>
      </c>
      <c r="G31" s="4" t="inlineStr">
        <is>
          <t>Reem Abdullah</t>
        </is>
      </c>
      <c r="H31" s="4" t="inlineStr">
        <is>
          <t>Waiting</t>
        </is>
      </c>
      <c r="I31" s="4" t="inlineStr">
        <is>
          <t>High</t>
        </is>
      </c>
      <c r="J31" s="4" t="inlineStr">
        <is>
          <t>Waited over 45 minutes past the appointment</t>
        </is>
      </c>
      <c r="K31" s="4" t="inlineStr">
        <is>
          <t>Mona Fahad</t>
        </is>
      </c>
      <c r="L31" s="14" t="n">
        <v>46267.6875</v>
      </c>
      <c r="M31" s="15">
        <f>IF(OR($A31="",$L31=""),"",ROUND(($L31-($A31+$B31))*1440,0)/60)</f>
        <v/>
      </c>
      <c r="N31" s="8">
        <f>IF(OR($A31="",$M31=""),"",IF($M31&lt;='Settings'!$B$7,"Yes","No"))</f>
        <v/>
      </c>
      <c r="O31" s="4" t="inlineStr">
        <is>
          <t>Apology and appointment spacing changed</t>
        </is>
      </c>
      <c r="P31" s="13" t="n">
        <v>46275</v>
      </c>
      <c r="Q31" s="16">
        <f>IF(OR($A31="",$P31=""),"",$P31-$A31)</f>
        <v/>
      </c>
      <c r="R31" s="4" t="inlineStr">
        <is>
          <t>No</t>
        </is>
      </c>
      <c r="S31" s="8">
        <f>IF($A31="","",IF($P31="","Open","Closed"))</f>
        <v/>
      </c>
    </row>
    <row r="32">
      <c r="A32" s="13" t="n">
        <v>46267</v>
      </c>
      <c r="B32" s="5" t="n">
        <v>0.7256944444444444</v>
      </c>
      <c r="C32" s="4" t="inlineStr">
        <is>
          <t>In person</t>
        </is>
      </c>
      <c r="D32" s="4" t="inlineStr">
        <is>
          <t>P-1592</t>
        </is>
      </c>
      <c r="E32" s="4" t="inlineStr">
        <is>
          <t>North branch</t>
        </is>
      </c>
      <c r="F32" s="8">
        <f>IF(OR($A32="",$B32=""),"",IF($B32&lt;'Settings'!$B$6,"Morning","Evening"))</f>
        <v/>
      </c>
      <c r="G32" s="4" t="inlineStr">
        <is>
          <t>Hala Samir</t>
        </is>
      </c>
      <c r="H32" s="4" t="inlineStr">
        <is>
          <t>Other</t>
        </is>
      </c>
      <c r="I32" s="4" t="inlineStr">
        <is>
          <t>Medium</t>
        </is>
      </c>
      <c r="J32" s="4" t="inlineStr">
        <is>
          <t>Did not receive an appointment reminder</t>
        </is>
      </c>
      <c r="K32" s="4" t="inlineStr">
        <is>
          <t>Reem Abdullah</t>
        </is>
      </c>
      <c r="L32" s="14" t="n">
        <v>46268.97569444445</v>
      </c>
      <c r="M32" s="15">
        <f>IF(OR($A32="",$L32=""),"",ROUND(($L32-($A32+$B32))*1440,0)/60)</f>
        <v/>
      </c>
      <c r="N32" s="8">
        <f>IF(OR($A32="",$M32=""),"",IF($M32&lt;='Settings'!$B$7,"Yes","No"))</f>
        <v/>
      </c>
      <c r="O32" s="4" t="inlineStr">
        <is>
          <t>Phone number updated and reminder resent</t>
        </is>
      </c>
      <c r="P32" s="13" t="n">
        <v>46273</v>
      </c>
      <c r="Q32" s="16">
        <f>IF(OR($A32="",$P32=""),"",$P32-$A32)</f>
        <v/>
      </c>
      <c r="R32" s="4" t="inlineStr">
        <is>
          <t>No</t>
        </is>
      </c>
      <c r="S32" s="8">
        <f>IF($A32="","",IF($P32="","Open","Closed"))</f>
        <v/>
      </c>
    </row>
    <row r="33">
      <c r="A33" s="13" t="n">
        <v>46271</v>
      </c>
      <c r="B33" s="5" t="n">
        <v>0.4027777777777778</v>
      </c>
      <c r="C33" s="4" t="inlineStr">
        <is>
          <t>WhatsApp</t>
        </is>
      </c>
      <c r="D33" s="4" t="inlineStr">
        <is>
          <t>P-1517</t>
        </is>
      </c>
      <c r="E33" s="4" t="inlineStr">
        <is>
          <t>Main branch</t>
        </is>
      </c>
      <c r="F33" s="8">
        <f>IF(OR($A33="",$B33=""),"",IF($B33&lt;'Settings'!$B$6,"Morning","Evening"))</f>
        <v/>
      </c>
      <c r="G33" s="4" t="n"/>
      <c r="H33" s="4" t="inlineStr">
        <is>
          <t>Other</t>
        </is>
      </c>
      <c r="I33" s="4" t="inlineStr">
        <is>
          <t>Medium</t>
        </is>
      </c>
      <c r="J33" s="4" t="inlineStr">
        <is>
          <t>Did not receive an appointment reminder</t>
        </is>
      </c>
      <c r="K33" s="4" t="inlineStr">
        <is>
          <t>Fatima Saad</t>
        </is>
      </c>
      <c r="L33" s="14" t="n">
        <v>46271.61111111111</v>
      </c>
      <c r="M33" s="15">
        <f>IF(OR($A33="",$L33=""),"",ROUND(($L33-($A33+$B33))*1440,0)/60)</f>
        <v/>
      </c>
      <c r="N33" s="8">
        <f>IF(OR($A33="",$M33=""),"",IF($M33&lt;='Settings'!$B$7,"Yes","No"))</f>
        <v/>
      </c>
      <c r="O33" s="4" t="inlineStr">
        <is>
          <t>Phone number updated and reminder resent</t>
        </is>
      </c>
      <c r="P33" s="13" t="n">
        <v>46273</v>
      </c>
      <c r="Q33" s="16">
        <f>IF(OR($A33="",$P33=""),"",$P33-$A33)</f>
        <v/>
      </c>
      <c r="R33" s="4" t="inlineStr">
        <is>
          <t>No</t>
        </is>
      </c>
      <c r="S33" s="8">
        <f>IF($A33="","",IF($P33="","Open","Closed"))</f>
        <v/>
      </c>
    </row>
    <row r="34">
      <c r="A34" s="13" t="n">
        <v>46271</v>
      </c>
      <c r="B34" s="5" t="n">
        <v>0.71875</v>
      </c>
      <c r="C34" s="4" t="inlineStr">
        <is>
          <t>Phone</t>
        </is>
      </c>
      <c r="D34" s="4" t="inlineStr">
        <is>
          <t>P-1172</t>
        </is>
      </c>
      <c r="E34" s="4" t="inlineStr">
        <is>
          <t>Main branch</t>
        </is>
      </c>
      <c r="F34" s="8">
        <f>IF(OR($A34="",$B34=""),"",IF($B34&lt;'Settings'!$B$6,"Morning","Evening"))</f>
        <v/>
      </c>
      <c r="G34" s="4" t="n"/>
      <c r="H34" s="4" t="inlineStr">
        <is>
          <t>Waiting</t>
        </is>
      </c>
      <c r="I34" s="4" t="inlineStr">
        <is>
          <t>Low</t>
        </is>
      </c>
      <c r="J34" s="4" t="inlineStr">
        <is>
          <t>Crowded waiting room, unclear order</t>
        </is>
      </c>
      <c r="K34" s="4" t="inlineStr">
        <is>
          <t>Reem Abdullah</t>
        </is>
      </c>
      <c r="L34" s="14" t="n">
        <v>46272.8125</v>
      </c>
      <c r="M34" s="15">
        <f>IF(OR($A34="",$L34=""),"",ROUND(($L34-($A34+$B34))*1440,0)/60)</f>
        <v/>
      </c>
      <c r="N34" s="8">
        <f>IF(OR($A34="",$M34=""),"",IF($M34&lt;='Settings'!$B$7,"Yes","No"))</f>
        <v/>
      </c>
      <c r="O34" s="4" t="inlineStr">
        <is>
          <t>Apology and priority at the next visit</t>
        </is>
      </c>
      <c r="P34" s="13" t="n">
        <v>46280</v>
      </c>
      <c r="Q34" s="16">
        <f>IF(OR($A34="",$P34=""),"",$P34-$A34)</f>
        <v/>
      </c>
      <c r="R34" s="4" t="inlineStr">
        <is>
          <t>Yes</t>
        </is>
      </c>
      <c r="S34" s="8">
        <f>IF($A34="","",IF($P34="","Open","Closed"))</f>
        <v/>
      </c>
    </row>
    <row r="35">
      <c r="A35" s="13" t="n">
        <v>46271</v>
      </c>
      <c r="B35" s="5" t="n">
        <v>0.8020833333333334</v>
      </c>
      <c r="C35" s="4" t="inlineStr">
        <is>
          <t>In person</t>
        </is>
      </c>
      <c r="D35" s="4" t="inlineStr">
        <is>
          <t>P-1305</t>
        </is>
      </c>
      <c r="E35" s="4" t="inlineStr">
        <is>
          <t>Main branch</t>
        </is>
      </c>
      <c r="F35" s="8">
        <f>IF(OR($A35="",$B35=""),"",IF($B35&lt;'Settings'!$B$6,"Morning","Evening"))</f>
        <v/>
      </c>
      <c r="G35" s="4" t="inlineStr">
        <is>
          <t>Dr Ahmed Mansour</t>
        </is>
      </c>
      <c r="H35" s="4" t="inlineStr">
        <is>
          <t>Billing</t>
        </is>
      </c>
      <c r="I35" s="4" t="inlineStr">
        <is>
          <t>Low</t>
        </is>
      </c>
      <c r="J35" s="4" t="inlineStr">
        <is>
          <t>Session deducted twice from the package</t>
        </is>
      </c>
      <c r="K35" s="4" t="inlineStr">
        <is>
          <t>Mona Fahad</t>
        </is>
      </c>
      <c r="L35" s="14" t="n">
        <v>46272.72916666666</v>
      </c>
      <c r="M35" s="15">
        <f>IF(OR($A35="",$L35=""),"",ROUND(($L35-($A35+$B35))*1440,0)/60)</f>
        <v/>
      </c>
      <c r="N35" s="8">
        <f>IF(OR($A35="",$M35=""),"",IF($M35&lt;='Settings'!$B$7,"Yes","No"))</f>
        <v/>
      </c>
      <c r="O35" s="4" t="inlineStr">
        <is>
          <t>Session returned to the package</t>
        </is>
      </c>
      <c r="P35" s="13" t="n">
        <v>46280</v>
      </c>
      <c r="Q35" s="16">
        <f>IF(OR($A35="",$P35=""),"",$P35-$A35)</f>
        <v/>
      </c>
      <c r="R35" s="4" t="inlineStr">
        <is>
          <t>Yes</t>
        </is>
      </c>
      <c r="S35" s="8">
        <f>IF($A35="","",IF($P35="","Open","Closed"))</f>
        <v/>
      </c>
    </row>
    <row r="36">
      <c r="A36" s="13" t="n">
        <v>46272</v>
      </c>
      <c r="B36" s="5" t="n">
        <v>0.7083333333333334</v>
      </c>
      <c r="C36" s="4" t="inlineStr">
        <is>
          <t>WhatsApp</t>
        </is>
      </c>
      <c r="D36" s="4" t="inlineStr">
        <is>
          <t>P-1757</t>
        </is>
      </c>
      <c r="E36" s="4" t="inlineStr">
        <is>
          <t>North branch</t>
        </is>
      </c>
      <c r="F36" s="8">
        <f>IF(OR($A36="",$B36=""),"",IF($B36&lt;'Settings'!$B$6,"Morning","Evening"))</f>
        <v/>
      </c>
      <c r="G36" s="4" t="inlineStr">
        <is>
          <t>Dr Layla Al Qahtani</t>
        </is>
      </c>
      <c r="H36" s="4" t="inlineStr">
        <is>
          <t>Behaviour</t>
        </is>
      </c>
      <c r="I36" s="4" t="inlineStr">
        <is>
          <t>Medium</t>
        </is>
      </c>
      <c r="J36" s="4" t="inlineStr">
        <is>
          <t>Doctor did not explain the plan clearly</t>
        </is>
      </c>
      <c r="K36" s="4" t="inlineStr">
        <is>
          <t>Mona Fahad</t>
        </is>
      </c>
      <c r="L36" s="14" t="n">
        <v>46273.0625</v>
      </c>
      <c r="M36" s="15">
        <f>IF(OR($A36="",$L36=""),"",ROUND(($L36-($A36+$B36))*1440,0)/60)</f>
        <v/>
      </c>
      <c r="N36" s="8">
        <f>IF(OR($A36="",$M36=""),"",IF($M36&lt;='Settings'!$B$7,"Yes","No"))</f>
        <v/>
      </c>
      <c r="O36" s="4" t="inlineStr">
        <is>
          <t>Apology and a talk with the staff member</t>
        </is>
      </c>
      <c r="P36" s="13" t="n">
        <v>46286</v>
      </c>
      <c r="Q36" s="16">
        <f>IF(OR($A36="",$P36=""),"",$P36-$A36)</f>
        <v/>
      </c>
      <c r="R36" s="4" t="inlineStr">
        <is>
          <t>No</t>
        </is>
      </c>
      <c r="S36" s="8">
        <f>IF($A36="","",IF($P36="","Open","Closed"))</f>
        <v/>
      </c>
    </row>
    <row r="37">
      <c r="A37" s="13" t="n">
        <v>46273</v>
      </c>
      <c r="B37" s="5" t="n">
        <v>0.375</v>
      </c>
      <c r="C37" s="4" t="inlineStr">
        <is>
          <t>In person</t>
        </is>
      </c>
      <c r="D37" s="4" t="inlineStr">
        <is>
          <t>P-1262</t>
        </is>
      </c>
      <c r="E37" s="4" t="inlineStr">
        <is>
          <t>North branch</t>
        </is>
      </c>
      <c r="F37" s="8">
        <f>IF(OR($A37="",$B37=""),"",IF($B37&lt;'Settings'!$B$6,"Morning","Evening"))</f>
        <v/>
      </c>
      <c r="G37" s="4" t="inlineStr">
        <is>
          <t>Dr Mohamed Adel</t>
        </is>
      </c>
      <c r="H37" s="4" t="inlineStr">
        <is>
          <t>Billing</t>
        </is>
      </c>
      <c r="I37" s="4" t="inlineStr">
        <is>
          <t>High</t>
        </is>
      </c>
      <c r="J37" s="4" t="inlineStr">
        <is>
          <t>Session deducted twice from the package</t>
        </is>
      </c>
      <c r="K37" s="4" t="inlineStr">
        <is>
          <t>Mona Fahad</t>
        </is>
      </c>
      <c r="L37" s="14" t="n">
        <v>46274.63541666666</v>
      </c>
      <c r="M37" s="15">
        <f>IF(OR($A37="",$L37=""),"",ROUND(($L37-($A37+$B37))*1440,0)/60)</f>
        <v/>
      </c>
      <c r="N37" s="8">
        <f>IF(OR($A37="",$M37=""),"",IF($M37&lt;='Settings'!$B$7,"Yes","No"))</f>
        <v/>
      </c>
      <c r="O37" s="4" t="inlineStr">
        <is>
          <t>Invoice corrected and difference refunded</t>
        </is>
      </c>
      <c r="P37" s="13" t="n">
        <v>46276</v>
      </c>
      <c r="Q37" s="16">
        <f>IF(OR($A37="",$P37=""),"",$P37-$A37)</f>
        <v/>
      </c>
      <c r="R37" s="4" t="inlineStr">
        <is>
          <t>Yes</t>
        </is>
      </c>
      <c r="S37" s="8">
        <f>IF($A37="","",IF($P37="","Open","Closed"))</f>
        <v/>
      </c>
    </row>
    <row r="38">
      <c r="A38" s="13" t="n">
        <v>46273</v>
      </c>
      <c r="B38" s="5" t="n">
        <v>0.4791666666666667</v>
      </c>
      <c r="C38" s="4" t="inlineStr">
        <is>
          <t>WhatsApp</t>
        </is>
      </c>
      <c r="D38" s="4" t="inlineStr">
        <is>
          <t>P-1822</t>
        </is>
      </c>
      <c r="E38" s="4" t="inlineStr">
        <is>
          <t>North branch</t>
        </is>
      </c>
      <c r="F38" s="8">
        <f>IF(OR($A38="",$B38=""),"",IF($B38&lt;'Settings'!$B$6,"Morning","Evening"))</f>
        <v/>
      </c>
      <c r="G38" s="4" t="inlineStr">
        <is>
          <t>Hala Samir</t>
        </is>
      </c>
      <c r="H38" s="4" t="inlineStr">
        <is>
          <t>Waiting</t>
        </is>
      </c>
      <c r="I38" s="4" t="inlineStr">
        <is>
          <t>Low</t>
        </is>
      </c>
      <c r="J38" s="4" t="inlineStr">
        <is>
          <t>Appointment ran late with no explanation</t>
        </is>
      </c>
      <c r="K38" s="4" t="inlineStr">
        <is>
          <t>Reem Abdullah</t>
        </is>
      </c>
      <c r="L38" s="14" t="n">
        <v>46274.73958333334</v>
      </c>
      <c r="M38" s="15">
        <f>IF(OR($A38="",$L38=""),"",ROUND(($L38-($A38+$B38))*1440,0)/60)</f>
        <v/>
      </c>
      <c r="N38" s="8">
        <f>IF(OR($A38="",$M38=""),"",IF($M38&lt;='Settings'!$B$7,"Yes","No"))</f>
        <v/>
      </c>
      <c r="O38" s="4" t="inlineStr">
        <is>
          <t>Apology and priority at the next visit</t>
        </is>
      </c>
      <c r="P38" s="13" t="n">
        <v>46274</v>
      </c>
      <c r="Q38" s="16">
        <f>IF(OR($A38="",$P38=""),"",$P38-$A38)</f>
        <v/>
      </c>
      <c r="R38" s="4" t="inlineStr">
        <is>
          <t>No</t>
        </is>
      </c>
      <c r="S38" s="8">
        <f>IF($A38="","",IF($P38="","Open","Closed"))</f>
        <v/>
      </c>
    </row>
    <row r="39">
      <c r="A39" s="13" t="n">
        <v>46273</v>
      </c>
      <c r="B39" s="5" t="n">
        <v>0.8402777777777778</v>
      </c>
      <c r="C39" s="4" t="inlineStr">
        <is>
          <t>In person</t>
        </is>
      </c>
      <c r="D39" s="4" t="inlineStr">
        <is>
          <t>P-1526</t>
        </is>
      </c>
      <c r="E39" s="4" t="inlineStr">
        <is>
          <t>North branch</t>
        </is>
      </c>
      <c r="F39" s="8">
        <f>IF(OR($A39="",$B39=""),"",IF($B39&lt;'Settings'!$B$6,"Morning","Evening"))</f>
        <v/>
      </c>
      <c r="G39" s="4" t="n"/>
      <c r="H39" s="4" t="inlineStr">
        <is>
          <t>Waiting</t>
        </is>
      </c>
      <c r="I39" s="4" t="inlineStr">
        <is>
          <t>Low</t>
        </is>
      </c>
      <c r="J39" s="4" t="inlineStr">
        <is>
          <t>Waited over 45 minutes past the appointment</t>
        </is>
      </c>
      <c r="K39" s="4" t="inlineStr">
        <is>
          <t>Mona Fahad</t>
        </is>
      </c>
      <c r="L39" s="14" t="n">
        <v>46274.18402777778</v>
      </c>
      <c r="M39" s="15">
        <f>IF(OR($A39="",$L39=""),"",ROUND(($L39-($A39+$B39))*1440,0)/60)</f>
        <v/>
      </c>
      <c r="N39" s="8">
        <f>IF(OR($A39="",$M39=""),"",IF($M39&lt;='Settings'!$B$7,"Yes","No"))</f>
        <v/>
      </c>
      <c r="O39" s="4" t="inlineStr">
        <is>
          <t>Apology and priority at the next visit</t>
        </is>
      </c>
      <c r="P39" s="13" t="n">
        <v>46275</v>
      </c>
      <c r="Q39" s="16">
        <f>IF(OR($A39="",$P39=""),"",$P39-$A39)</f>
        <v/>
      </c>
      <c r="R39" s="4" t="inlineStr">
        <is>
          <t>Yes</t>
        </is>
      </c>
      <c r="S39" s="8">
        <f>IF($A39="","",IF($P39="","Open","Closed"))</f>
        <v/>
      </c>
    </row>
    <row r="40">
      <c r="A40" s="13" t="n">
        <v>46277</v>
      </c>
      <c r="B40" s="5" t="n">
        <v>0.6215277777777778</v>
      </c>
      <c r="C40" s="4" t="inlineStr">
        <is>
          <t>WhatsApp</t>
        </is>
      </c>
      <c r="D40" s="4" t="inlineStr">
        <is>
          <t>P-1528</t>
        </is>
      </c>
      <c r="E40" s="4" t="inlineStr">
        <is>
          <t>North branch</t>
        </is>
      </c>
      <c r="F40" s="8">
        <f>IF(OR($A40="",$B40=""),"",IF($B40&lt;'Settings'!$B$6,"Morning","Evening"))</f>
        <v/>
      </c>
      <c r="G40" s="4" t="inlineStr">
        <is>
          <t>Reem Abdullah</t>
        </is>
      </c>
      <c r="H40" s="4" t="inlineStr">
        <is>
          <t>Behaviour</t>
        </is>
      </c>
      <c r="I40" s="4" t="inlineStr">
        <is>
          <t>Medium</t>
        </is>
      </c>
      <c r="J40" s="4" t="inlineStr">
        <is>
          <t>Receptionist was unfriendly</t>
        </is>
      </c>
      <c r="K40" s="4" t="inlineStr">
        <is>
          <t>Reem Abdullah</t>
        </is>
      </c>
      <c r="L40" s="14" t="n">
        <v>46278.39236111111</v>
      </c>
      <c r="M40" s="15">
        <f>IF(OR($A40="",$L40=""),"",ROUND(($L40-($A40+$B40))*1440,0)/60)</f>
        <v/>
      </c>
      <c r="N40" s="8">
        <f>IF(OR($A40="",$M40=""),"",IF($M40&lt;='Settings'!$B$7,"Yes","No"))</f>
        <v/>
      </c>
      <c r="O40" s="4" t="inlineStr">
        <is>
          <t>Apology and a talk with the staff member</t>
        </is>
      </c>
      <c r="P40" s="13" t="n">
        <v>46279</v>
      </c>
      <c r="Q40" s="16">
        <f>IF(OR($A40="",$P40=""),"",$P40-$A40)</f>
        <v/>
      </c>
      <c r="R40" s="4" t="inlineStr">
        <is>
          <t>Yes</t>
        </is>
      </c>
      <c r="S40" s="8">
        <f>IF($A40="","",IF($P40="","Open","Closed"))</f>
        <v/>
      </c>
    </row>
    <row r="41">
      <c r="A41" s="13" t="n">
        <v>46279</v>
      </c>
      <c r="B41" s="5" t="n">
        <v>0.40625</v>
      </c>
      <c r="C41" s="4" t="inlineStr">
        <is>
          <t>WhatsApp</t>
        </is>
      </c>
      <c r="D41" s="4" t="inlineStr">
        <is>
          <t>P-1493</t>
        </is>
      </c>
      <c r="E41" s="4" t="inlineStr">
        <is>
          <t>Main branch</t>
        </is>
      </c>
      <c r="F41" s="8">
        <f>IF(OR($A41="",$B41=""),"",IF($B41&lt;'Settings'!$B$6,"Morning","Evening"))</f>
        <v/>
      </c>
      <c r="G41" s="4" t="inlineStr">
        <is>
          <t>Dr Layla Al Qahtani</t>
        </is>
      </c>
      <c r="H41" s="4" t="inlineStr">
        <is>
          <t>Result</t>
        </is>
      </c>
      <c r="I41" s="4" t="inlineStr">
        <is>
          <t>Medium</t>
        </is>
      </c>
      <c r="J41" s="4" t="inlineStr">
        <is>
          <t>Lab result arrived late</t>
        </is>
      </c>
      <c r="K41" s="4" t="inlineStr">
        <is>
          <t>Mona Fahad</t>
        </is>
      </c>
      <c r="L41" s="14" t="n">
        <v>46280.34375</v>
      </c>
      <c r="M41" s="15">
        <f>IF(OR($A41="",$L41=""),"",ROUND(($L41-($A41+$B41))*1440,0)/60)</f>
        <v/>
      </c>
      <c r="N41" s="8">
        <f>IF(OR($A41="",$M41=""),"",IF($M41&lt;='Settings'!$B$7,"Yes","No"))</f>
        <v/>
      </c>
      <c r="O41" s="4" t="inlineStr">
        <is>
          <t>Free review with the doctor</t>
        </is>
      </c>
      <c r="P41" s="13" t="n">
        <v>46285</v>
      </c>
      <c r="Q41" s="16">
        <f>IF(OR($A41="",$P41=""),"",$P41-$A41)</f>
        <v/>
      </c>
      <c r="R41" s="4" t="inlineStr">
        <is>
          <t>Yes</t>
        </is>
      </c>
      <c r="S41" s="8">
        <f>IF($A41="","",IF($P41="","Open","Closed"))</f>
        <v/>
      </c>
    </row>
    <row r="42">
      <c r="A42" s="13" t="n">
        <v>46279</v>
      </c>
      <c r="B42" s="5" t="n">
        <v>0.4340277777777778</v>
      </c>
      <c r="C42" s="4" t="inlineStr">
        <is>
          <t>WhatsApp</t>
        </is>
      </c>
      <c r="D42" s="4" t="inlineStr">
        <is>
          <t>P-1458</t>
        </is>
      </c>
      <c r="E42" s="4" t="inlineStr">
        <is>
          <t>Main branch</t>
        </is>
      </c>
      <c r="F42" s="8">
        <f>IF(OR($A42="",$B42=""),"",IF($B42&lt;'Settings'!$B$6,"Morning","Evening"))</f>
        <v/>
      </c>
      <c r="G42" s="4" t="n"/>
      <c r="H42" s="4" t="inlineStr">
        <is>
          <t>Other</t>
        </is>
      </c>
      <c r="I42" s="4" t="inlineStr">
        <is>
          <t>High</t>
        </is>
      </c>
      <c r="J42" s="4" t="inlineStr">
        <is>
          <t>Did not receive an appointment reminder</t>
        </is>
      </c>
      <c r="K42" s="4" t="inlineStr">
        <is>
          <t>Fatima Saad</t>
        </is>
      </c>
      <c r="L42" s="14" t="n">
        <v>46281.11111111111</v>
      </c>
      <c r="M42" s="15">
        <f>IF(OR($A42="",$L42=""),"",ROUND(($L42-($A42+$B42))*1440,0)/60)</f>
        <v/>
      </c>
      <c r="N42" s="8">
        <f>IF(OR($A42="",$M42=""),"",IF($M42&lt;='Settings'!$B$7,"Yes","No"))</f>
        <v/>
      </c>
      <c r="O42" s="4" t="inlineStr">
        <is>
          <t>Phone number updated and reminder resent</t>
        </is>
      </c>
      <c r="P42" s="13" t="n">
        <v>46293</v>
      </c>
      <c r="Q42" s="16">
        <f>IF(OR($A42="",$P42=""),"",$P42-$A42)</f>
        <v/>
      </c>
      <c r="R42" s="4" t="inlineStr">
        <is>
          <t>Yes</t>
        </is>
      </c>
      <c r="S42" s="8">
        <f>IF($A42="","",IF($P42="","Open","Closed"))</f>
        <v/>
      </c>
    </row>
    <row r="43">
      <c r="A43" s="13" t="n">
        <v>46279</v>
      </c>
      <c r="B43" s="5" t="n">
        <v>0.7465277777777778</v>
      </c>
      <c r="C43" s="4" t="inlineStr">
        <is>
          <t>Social media</t>
        </is>
      </c>
      <c r="D43" s="4" t="inlineStr">
        <is>
          <t>P-1126</t>
        </is>
      </c>
      <c r="E43" s="4" t="inlineStr">
        <is>
          <t>North branch</t>
        </is>
      </c>
      <c r="F43" s="8">
        <f>IF(OR($A43="",$B43=""),"",IF($B43&lt;'Settings'!$B$6,"Morning","Evening"))</f>
        <v/>
      </c>
      <c r="G43" s="4" t="inlineStr">
        <is>
          <t>Dr Khaled Youssef</t>
        </is>
      </c>
      <c r="H43" s="4" t="inlineStr">
        <is>
          <t>Billing</t>
        </is>
      </c>
      <c r="I43" s="4" t="inlineStr">
        <is>
          <t>Medium</t>
        </is>
      </c>
      <c r="J43" s="4" t="inlineStr">
        <is>
          <t>Session deducted twice from the package</t>
        </is>
      </c>
      <c r="K43" s="4" t="inlineStr">
        <is>
          <t>Mona Fahad</t>
        </is>
      </c>
      <c r="L43" s="14" t="n">
        <v>46279.99652777778</v>
      </c>
      <c r="M43" s="15">
        <f>IF(OR($A43="",$L43=""),"",ROUND(($L43-($A43+$B43))*1440,0)/60)</f>
        <v/>
      </c>
      <c r="N43" s="8">
        <f>IF(OR($A43="",$M43=""),"",IF($M43&lt;='Settings'!$B$7,"Yes","No"))</f>
        <v/>
      </c>
      <c r="O43" s="4" t="inlineStr">
        <is>
          <t>Invoice corrected and difference refunded</t>
        </is>
      </c>
      <c r="P43" s="13" t="n">
        <v>46282</v>
      </c>
      <c r="Q43" s="16">
        <f>IF(OR($A43="",$P43=""),"",$P43-$A43)</f>
        <v/>
      </c>
      <c r="R43" s="4" t="inlineStr">
        <is>
          <t>No</t>
        </is>
      </c>
      <c r="S43" s="8">
        <f>IF($A43="","",IF($P43="","Open","Closed"))</f>
        <v/>
      </c>
    </row>
    <row r="44">
      <c r="A44" s="13" t="n">
        <v>46280</v>
      </c>
      <c r="B44" s="5" t="n">
        <v>0.75</v>
      </c>
      <c r="C44" s="4" t="inlineStr">
        <is>
          <t>WhatsApp</t>
        </is>
      </c>
      <c r="D44" s="4" t="inlineStr">
        <is>
          <t>P-1307</t>
        </is>
      </c>
      <c r="E44" s="4" t="inlineStr">
        <is>
          <t>North branch</t>
        </is>
      </c>
      <c r="F44" s="8">
        <f>IF(OR($A44="",$B44=""),"",IF($B44&lt;'Settings'!$B$6,"Morning","Evening"))</f>
        <v/>
      </c>
      <c r="G44" s="4" t="inlineStr">
        <is>
          <t>Dr Mohamed Adel</t>
        </is>
      </c>
      <c r="H44" s="4" t="inlineStr">
        <is>
          <t>Behaviour</t>
        </is>
      </c>
      <c r="I44" s="4" t="inlineStr">
        <is>
          <t>High</t>
        </is>
      </c>
      <c r="J44" s="4" t="inlineStr">
        <is>
          <t>Doctor did not explain the plan clearly</t>
        </is>
      </c>
      <c r="K44" s="4" t="inlineStr">
        <is>
          <t>Reem Abdullah</t>
        </is>
      </c>
      <c r="L44" s="14" t="n">
        <v>46281.27083333334</v>
      </c>
      <c r="M44" s="15">
        <f>IF(OR($A44="",$L44=""),"",ROUND(($L44-($A44+$B44))*1440,0)/60)</f>
        <v/>
      </c>
      <c r="N44" s="8">
        <f>IF(OR($A44="",$M44=""),"",IF($M44&lt;='Settings'!$B$7,"Yes","No"))</f>
        <v/>
      </c>
      <c r="O44" s="4" t="inlineStr">
        <is>
          <t>Apology and a talk with the staff member</t>
        </is>
      </c>
      <c r="P44" s="13" t="n">
        <v>46281</v>
      </c>
      <c r="Q44" s="16">
        <f>IF(OR($A44="",$P44=""),"",$P44-$A44)</f>
        <v/>
      </c>
      <c r="R44" s="4" t="inlineStr">
        <is>
          <t>Yes</t>
        </is>
      </c>
      <c r="S44" s="8">
        <f>IF($A44="","",IF($P44="","Open","Closed"))</f>
        <v/>
      </c>
    </row>
    <row r="45">
      <c r="A45" s="13" t="n">
        <v>46280</v>
      </c>
      <c r="B45" s="5" t="n">
        <v>0.7708333333333334</v>
      </c>
      <c r="C45" s="4" t="inlineStr">
        <is>
          <t>Phone</t>
        </is>
      </c>
      <c r="D45" s="4" t="inlineStr">
        <is>
          <t>P-1319</t>
        </is>
      </c>
      <c r="E45" s="4" t="inlineStr">
        <is>
          <t>North branch</t>
        </is>
      </c>
      <c r="F45" s="8">
        <f>IF(OR($A45="",$B45=""),"",IF($B45&lt;'Settings'!$B$6,"Morning","Evening"))</f>
        <v/>
      </c>
      <c r="G45" s="4" t="inlineStr">
        <is>
          <t>Hala Samir</t>
        </is>
      </c>
      <c r="H45" s="4" t="inlineStr">
        <is>
          <t>Waiting</t>
        </is>
      </c>
      <c r="I45" s="4" t="inlineStr">
        <is>
          <t>Medium</t>
        </is>
      </c>
      <c r="J45" s="4" t="inlineStr">
        <is>
          <t>Crowded waiting room, unclear order</t>
        </is>
      </c>
      <c r="K45" s="4" t="inlineStr">
        <is>
          <t>Fatima Saad</t>
        </is>
      </c>
      <c r="L45" s="14" t="n">
        <v>46280.82291666666</v>
      </c>
      <c r="M45" s="15">
        <f>IF(OR($A45="",$L45=""),"",ROUND(($L45-($A45+$B45))*1440,0)/60)</f>
        <v/>
      </c>
      <c r="N45" s="8">
        <f>IF(OR($A45="",$M45=""),"",IF($M45&lt;='Settings'!$B$7,"Yes","No"))</f>
        <v/>
      </c>
      <c r="O45" s="4" t="inlineStr">
        <is>
          <t>Apology and priority at the next visit</t>
        </is>
      </c>
      <c r="P45" s="13" t="n">
        <v>46286</v>
      </c>
      <c r="Q45" s="16">
        <f>IF(OR($A45="",$P45=""),"",$P45-$A45)</f>
        <v/>
      </c>
      <c r="R45" s="4" t="inlineStr">
        <is>
          <t>Yes</t>
        </is>
      </c>
      <c r="S45" s="8">
        <f>IF($A45="","",IF($P45="","Open","Closed"))</f>
        <v/>
      </c>
    </row>
    <row r="46">
      <c r="A46" s="13" t="n">
        <v>46282</v>
      </c>
      <c r="B46" s="5" t="n">
        <v>0.625</v>
      </c>
      <c r="C46" s="4" t="inlineStr">
        <is>
          <t>WhatsApp</t>
        </is>
      </c>
      <c r="D46" s="4" t="inlineStr">
        <is>
          <t>P-1685</t>
        </is>
      </c>
      <c r="E46" s="4" t="inlineStr">
        <is>
          <t>Main branch</t>
        </is>
      </c>
      <c r="F46" s="8">
        <f>IF(OR($A46="",$B46=""),"",IF($B46&lt;'Settings'!$B$6,"Morning","Evening"))</f>
        <v/>
      </c>
      <c r="G46" s="4" t="inlineStr">
        <is>
          <t>Yasmin Ali</t>
        </is>
      </c>
      <c r="H46" s="4" t="inlineStr">
        <is>
          <t>Result</t>
        </is>
      </c>
      <c r="I46" s="4" t="inlineStr">
        <is>
          <t>High</t>
        </is>
      </c>
      <c r="J46" s="4" t="inlineStr">
        <is>
          <t>Lab result arrived late</t>
        </is>
      </c>
      <c r="K46" s="4" t="inlineStr">
        <is>
          <t>Reem Abdullah</t>
        </is>
      </c>
      <c r="L46" s="14" t="n">
        <v>46283.45833333334</v>
      </c>
      <c r="M46" s="15">
        <f>IF(OR($A46="",$L46=""),"",ROUND(($L46-($A46+$B46))*1440,0)/60)</f>
        <v/>
      </c>
      <c r="N46" s="8">
        <f>IF(OR($A46="",$M46=""),"",IF($M46&lt;='Settings'!$B$7,"Yes","No"))</f>
        <v/>
      </c>
      <c r="O46" s="4" t="inlineStr">
        <is>
          <t>Free review with the doctor</t>
        </is>
      </c>
      <c r="P46" s="13" t="n">
        <v>46283</v>
      </c>
      <c r="Q46" s="16">
        <f>IF(OR($A46="",$P46=""),"",$P46-$A46)</f>
        <v/>
      </c>
      <c r="R46" s="4" t="inlineStr">
        <is>
          <t>Yes</t>
        </is>
      </c>
      <c r="S46" s="8">
        <f>IF($A46="","",IF($P46="","Open","Closed"))</f>
        <v/>
      </c>
    </row>
    <row r="47">
      <c r="A47" s="13" t="n">
        <v>46282</v>
      </c>
      <c r="B47" s="5" t="n">
        <v>0.7916666666666666</v>
      </c>
      <c r="C47" s="4" t="inlineStr">
        <is>
          <t>In person</t>
        </is>
      </c>
      <c r="D47" s="4" t="inlineStr">
        <is>
          <t>P-1891</t>
        </is>
      </c>
      <c r="E47" s="4" t="inlineStr">
        <is>
          <t>North branch</t>
        </is>
      </c>
      <c r="F47" s="8">
        <f>IF(OR($A47="",$B47=""),"",IF($B47&lt;'Settings'!$B$6,"Morning","Evening"))</f>
        <v/>
      </c>
      <c r="G47" s="4" t="n"/>
      <c r="H47" s="4" t="inlineStr">
        <is>
          <t>Waiting</t>
        </is>
      </c>
      <c r="I47" s="4" t="inlineStr">
        <is>
          <t>Medium</t>
        </is>
      </c>
      <c r="J47" s="4" t="inlineStr">
        <is>
          <t>Crowded waiting room, unclear order</t>
        </is>
      </c>
      <c r="K47" s="4" t="inlineStr">
        <is>
          <t>Fatima Saad</t>
        </is>
      </c>
      <c r="L47" s="14" t="n">
        <v>46283.72916666666</v>
      </c>
      <c r="M47" s="15">
        <f>IF(OR($A47="",$L47=""),"",ROUND(($L47-($A47+$B47))*1440,0)/60)</f>
        <v/>
      </c>
      <c r="N47" s="8">
        <f>IF(OR($A47="",$M47=""),"",IF($M47&lt;='Settings'!$B$7,"Yes","No"))</f>
        <v/>
      </c>
      <c r="O47" s="4" t="inlineStr">
        <is>
          <t>Apology and priority at the next visit</t>
        </is>
      </c>
      <c r="P47" s="13" t="n">
        <v>46286</v>
      </c>
      <c r="Q47" s="16">
        <f>IF(OR($A47="",$P47=""),"",$P47-$A47)</f>
        <v/>
      </c>
      <c r="R47" s="4" t="inlineStr">
        <is>
          <t>No</t>
        </is>
      </c>
      <c r="S47" s="8">
        <f>IF($A47="","",IF($P47="","Open","Closed"))</f>
        <v/>
      </c>
    </row>
    <row r="48">
      <c r="A48" s="13" t="n">
        <v>46284</v>
      </c>
      <c r="B48" s="5" t="n">
        <v>0.8125</v>
      </c>
      <c r="C48" s="4" t="inlineStr">
        <is>
          <t>Google</t>
        </is>
      </c>
      <c r="D48" s="4" t="inlineStr">
        <is>
          <t>P-1656</t>
        </is>
      </c>
      <c r="E48" s="4" t="inlineStr">
        <is>
          <t>North branch</t>
        </is>
      </c>
      <c r="F48" s="8">
        <f>IF(OR($A48="",$B48=""),"",IF($B48&lt;'Settings'!$B$6,"Morning","Evening"))</f>
        <v/>
      </c>
      <c r="G48" s="4" t="inlineStr">
        <is>
          <t>Dr Layla Al Qahtani</t>
        </is>
      </c>
      <c r="H48" s="4" t="inlineStr">
        <is>
          <t>Result</t>
        </is>
      </c>
      <c r="I48" s="4" t="inlineStr">
        <is>
          <t>High</t>
        </is>
      </c>
      <c r="J48" s="4" t="inlineStr">
        <is>
          <t>Unhappy with the laser session result</t>
        </is>
      </c>
      <c r="K48" s="4" t="inlineStr">
        <is>
          <t>Reem Abdullah</t>
        </is>
      </c>
      <c r="L48" s="14" t="n">
        <v>46285.91666666666</v>
      </c>
      <c r="M48" s="15">
        <f>IF(OR($A48="",$L48=""),"",ROUND(($L48-($A48+$B48))*1440,0)/60)</f>
        <v/>
      </c>
      <c r="N48" s="8">
        <f>IF(OR($A48="",$M48=""),"",IF($M48&lt;='Settings'!$B$7,"Yes","No"))</f>
        <v/>
      </c>
      <c r="O48" s="4" t="inlineStr">
        <is>
          <t>Plan explained and follow-up booked</t>
        </is>
      </c>
      <c r="P48" s="13" t="n">
        <v>46290</v>
      </c>
      <c r="Q48" s="16">
        <f>IF(OR($A48="",$P48=""),"",$P48-$A48)</f>
        <v/>
      </c>
      <c r="R48" s="4" t="inlineStr">
        <is>
          <t>Yes</t>
        </is>
      </c>
      <c r="S48" s="8">
        <f>IF($A48="","",IF($P48="","Open","Closed"))</f>
        <v/>
      </c>
    </row>
    <row r="49">
      <c r="A49" s="13" t="n">
        <v>46284</v>
      </c>
      <c r="B49" s="5" t="n">
        <v>0.9027777777777778</v>
      </c>
      <c r="C49" s="4" t="inlineStr">
        <is>
          <t>In person</t>
        </is>
      </c>
      <c r="D49" s="4" t="inlineStr">
        <is>
          <t>P-1733</t>
        </is>
      </c>
      <c r="E49" s="4" t="inlineStr">
        <is>
          <t>North branch</t>
        </is>
      </c>
      <c r="F49" s="8">
        <f>IF(OR($A49="",$B49=""),"",IF($B49&lt;'Settings'!$B$6,"Morning","Evening"))</f>
        <v/>
      </c>
      <c r="G49" s="4" t="n"/>
      <c r="H49" s="4" t="inlineStr">
        <is>
          <t>Waiting</t>
        </is>
      </c>
      <c r="I49" s="4" t="inlineStr">
        <is>
          <t>High</t>
        </is>
      </c>
      <c r="J49" s="4" t="inlineStr">
        <is>
          <t>Waited an hour for the doctor after checking in</t>
        </is>
      </c>
      <c r="K49" s="4" t="inlineStr">
        <is>
          <t>Reem Abdullah</t>
        </is>
      </c>
      <c r="L49" s="14" t="n">
        <v>46287.09027777778</v>
      </c>
      <c r="M49" s="15">
        <f>IF(OR($A49="",$L49=""),"",ROUND(($L49-($A49+$B49))*1440,0)/60)</f>
        <v/>
      </c>
      <c r="N49" s="8">
        <f>IF(OR($A49="",$M49=""),"",IF($M49&lt;='Settings'!$B$7,"Yes","No"))</f>
        <v/>
      </c>
      <c r="O49" s="4" t="inlineStr">
        <is>
          <t>Apology and appointment spacing changed</t>
        </is>
      </c>
      <c r="P49" s="13" t="n">
        <v>46290</v>
      </c>
      <c r="Q49" s="16">
        <f>IF(OR($A49="",$P49=""),"",$P49-$A49)</f>
        <v/>
      </c>
      <c r="R49" s="4" t="inlineStr">
        <is>
          <t>No</t>
        </is>
      </c>
      <c r="S49" s="8">
        <f>IF($A49="","",IF($P49="","Open","Closed"))</f>
        <v/>
      </c>
    </row>
    <row r="50">
      <c r="A50" s="13" t="n">
        <v>46285</v>
      </c>
      <c r="B50" s="5" t="n">
        <v>0.5</v>
      </c>
      <c r="C50" s="4" t="inlineStr">
        <is>
          <t>In person</t>
        </is>
      </c>
      <c r="D50" s="4" t="inlineStr">
        <is>
          <t>P-1773</t>
        </is>
      </c>
      <c r="E50" s="4" t="inlineStr">
        <is>
          <t>Main branch</t>
        </is>
      </c>
      <c r="F50" s="8">
        <f>IF(OR($A50="",$B50=""),"",IF($B50&lt;'Settings'!$B$6,"Morning","Evening"))</f>
        <v/>
      </c>
      <c r="G50" s="4" t="n"/>
      <c r="H50" s="4" t="inlineStr">
        <is>
          <t>Facility</t>
        </is>
      </c>
      <c r="I50" s="4" t="inlineStr">
        <is>
          <t>High</t>
        </is>
      </c>
      <c r="J50" s="4" t="inlineStr">
        <is>
          <t>Toilet not clean</t>
        </is>
      </c>
      <c r="K50" s="4" t="inlineStr">
        <is>
          <t>Mona Fahad</t>
        </is>
      </c>
      <c r="L50" s="14" t="n">
        <v>46285.71875</v>
      </c>
      <c r="M50" s="15">
        <f>IF(OR($A50="",$L50=""),"",ROUND(($L50-($A50+$B50))*1440,0)/60)</f>
        <v/>
      </c>
      <c r="N50" s="8">
        <f>IF(OR($A50="",$M50=""),"",IF($M50&lt;='Settings'!$B$7,"Yes","No"))</f>
        <v/>
      </c>
      <c r="O50" s="4" t="inlineStr">
        <is>
          <t>Fault fixed and patient told</t>
        </is>
      </c>
      <c r="P50" s="13" t="n">
        <v>46286</v>
      </c>
      <c r="Q50" s="16">
        <f>IF(OR($A50="",$P50=""),"",$P50-$A50)</f>
        <v/>
      </c>
      <c r="R50" s="4" t="inlineStr">
        <is>
          <t>Yes</t>
        </is>
      </c>
      <c r="S50" s="8">
        <f>IF($A50="","",IF($P50="","Open","Closed"))</f>
        <v/>
      </c>
    </row>
    <row r="51">
      <c r="A51" s="13" t="n">
        <v>46285</v>
      </c>
      <c r="B51" s="5" t="n">
        <v>0.5625</v>
      </c>
      <c r="C51" s="4" t="inlineStr">
        <is>
          <t>In person</t>
        </is>
      </c>
      <c r="D51" s="4" t="inlineStr">
        <is>
          <t>P-1530</t>
        </is>
      </c>
      <c r="E51" s="4" t="inlineStr">
        <is>
          <t>North branch</t>
        </is>
      </c>
      <c r="F51" s="8">
        <f>IF(OR($A51="",$B51=""),"",IF($B51&lt;'Settings'!$B$6,"Morning","Evening"))</f>
        <v/>
      </c>
      <c r="G51" s="4" t="n"/>
      <c r="H51" s="4" t="inlineStr">
        <is>
          <t>Other</t>
        </is>
      </c>
      <c r="I51" s="4" t="inlineStr">
        <is>
          <t>Medium</t>
        </is>
      </c>
      <c r="J51" s="4" t="inlineStr">
        <is>
          <t>Did not receive an appointment reminder</t>
        </is>
      </c>
      <c r="K51" s="4" t="inlineStr">
        <is>
          <t>Mona Fahad</t>
        </is>
      </c>
      <c r="L51" s="14" t="n">
        <v>46287.75</v>
      </c>
      <c r="M51" s="15">
        <f>IF(OR($A51="",$L51=""),"",ROUND(($L51-($A51+$B51))*1440,0)/60)</f>
        <v/>
      </c>
      <c r="N51" s="8">
        <f>IF(OR($A51="",$M51=""),"",IF($M51&lt;='Settings'!$B$7,"Yes","No"))</f>
        <v/>
      </c>
      <c r="O51" s="4" t="inlineStr">
        <is>
          <t>Phone number updated and reminder resent</t>
        </is>
      </c>
      <c r="P51" s="13" t="n">
        <v>46287</v>
      </c>
      <c r="Q51" s="16">
        <f>IF(OR($A51="",$P51=""),"",$P51-$A51)</f>
        <v/>
      </c>
      <c r="R51" s="4" t="inlineStr">
        <is>
          <t>Yes</t>
        </is>
      </c>
      <c r="S51" s="8">
        <f>IF($A51="","",IF($P51="","Open","Closed"))</f>
        <v/>
      </c>
    </row>
    <row r="52">
      <c r="A52" s="13" t="n">
        <v>46287</v>
      </c>
      <c r="B52" s="5" t="n">
        <v>0.4548611111111111</v>
      </c>
      <c r="C52" s="4" t="inlineStr">
        <is>
          <t>In person</t>
        </is>
      </c>
      <c r="D52" s="4" t="inlineStr">
        <is>
          <t>P-1885</t>
        </is>
      </c>
      <c r="E52" s="4" t="inlineStr">
        <is>
          <t>North branch</t>
        </is>
      </c>
      <c r="F52" s="8">
        <f>IF(OR($A52="",$B52=""),"",IF($B52&lt;'Settings'!$B$6,"Morning","Evening"))</f>
        <v/>
      </c>
      <c r="G52" s="4" t="inlineStr">
        <is>
          <t>Mona Fahad</t>
        </is>
      </c>
      <c r="H52" s="4" t="inlineStr">
        <is>
          <t>Waiting</t>
        </is>
      </c>
      <c r="I52" s="4" t="inlineStr">
        <is>
          <t>Low</t>
        </is>
      </c>
      <c r="J52" s="4" t="inlineStr">
        <is>
          <t>Waited over 45 minutes past the appointment</t>
        </is>
      </c>
      <c r="K52" s="4" t="inlineStr">
        <is>
          <t>Mona Fahad</t>
        </is>
      </c>
      <c r="L52" s="14" t="n">
        <v>46288.29861111111</v>
      </c>
      <c r="M52" s="15">
        <f>IF(OR($A52="",$L52=""),"",ROUND(($L52-($A52+$B52))*1440,0)/60)</f>
        <v/>
      </c>
      <c r="N52" s="8">
        <f>IF(OR($A52="",$M52=""),"",IF($M52&lt;='Settings'!$B$7,"Yes","No"))</f>
        <v/>
      </c>
      <c r="O52" s="4" t="inlineStr">
        <is>
          <t>Apology and appointment spacing changed</t>
        </is>
      </c>
      <c r="P52" s="13" t="n">
        <v>46288</v>
      </c>
      <c r="Q52" s="16">
        <f>IF(OR($A52="",$P52=""),"",$P52-$A52)</f>
        <v/>
      </c>
      <c r="R52" s="4" t="inlineStr">
        <is>
          <t>Yes</t>
        </is>
      </c>
      <c r="S52" s="8">
        <f>IF($A52="","",IF($P52="","Open","Closed"))</f>
        <v/>
      </c>
    </row>
    <row r="53">
      <c r="A53" s="13" t="n">
        <v>46288</v>
      </c>
      <c r="B53" s="5" t="n">
        <v>0.4756944444444444</v>
      </c>
      <c r="C53" s="4" t="inlineStr">
        <is>
          <t>In person</t>
        </is>
      </c>
      <c r="D53" s="4" t="inlineStr">
        <is>
          <t>P-1835</t>
        </is>
      </c>
      <c r="E53" s="4" t="inlineStr">
        <is>
          <t>Main branch</t>
        </is>
      </c>
      <c r="F53" s="8">
        <f>IF(OR($A53="",$B53=""),"",IF($B53&lt;'Settings'!$B$6,"Morning","Evening"))</f>
        <v/>
      </c>
      <c r="G53" s="4" t="inlineStr">
        <is>
          <t>Yasmin Ali</t>
        </is>
      </c>
      <c r="H53" s="4" t="inlineStr">
        <is>
          <t>Billing</t>
        </is>
      </c>
      <c r="I53" s="4" t="inlineStr">
        <is>
          <t>Medium</t>
        </is>
      </c>
      <c r="J53" s="4" t="inlineStr">
        <is>
          <t>Insurance discount not applied</t>
        </is>
      </c>
      <c r="K53" s="4" t="inlineStr">
        <is>
          <t>Mona Fahad</t>
        </is>
      </c>
      <c r="L53" s="14" t="n">
        <v>46289.23611111111</v>
      </c>
      <c r="M53" s="15">
        <f>IF(OR($A53="",$L53=""),"",ROUND(($L53-($A53+$B53))*1440,0)/60)</f>
        <v/>
      </c>
      <c r="N53" s="8">
        <f>IF(OR($A53="",$M53=""),"",IF($M53&lt;='Settings'!$B$7,"Yes","No"))</f>
        <v/>
      </c>
      <c r="O53" s="4" t="n"/>
      <c r="P53" s="13" t="n"/>
      <c r="Q53" s="16">
        <f>IF(OR($A53="",$P53=""),"",$P53-$A53)</f>
        <v/>
      </c>
      <c r="R53" s="4" t="n"/>
      <c r="S53" s="8">
        <f>IF($A53="","",IF($P53="","Open","Closed"))</f>
        <v/>
      </c>
    </row>
    <row r="54">
      <c r="A54" s="13" t="n">
        <v>46288</v>
      </c>
      <c r="B54" s="5" t="n">
        <v>0.7256944444444444</v>
      </c>
      <c r="C54" s="4" t="inlineStr">
        <is>
          <t>Phone</t>
        </is>
      </c>
      <c r="D54" s="4" t="inlineStr">
        <is>
          <t>P-1133</t>
        </is>
      </c>
      <c r="E54" s="4" t="inlineStr">
        <is>
          <t>North branch</t>
        </is>
      </c>
      <c r="F54" s="8">
        <f>IF(OR($A54="",$B54=""),"",IF($B54&lt;'Settings'!$B$6,"Morning","Evening"))</f>
        <v/>
      </c>
      <c r="G54" s="4" t="n"/>
      <c r="H54" s="4" t="inlineStr">
        <is>
          <t>Waiting</t>
        </is>
      </c>
      <c r="I54" s="4" t="inlineStr">
        <is>
          <t>Medium</t>
        </is>
      </c>
      <c r="J54" s="4" t="inlineStr">
        <is>
          <t>Waited an hour for the doctor after checking in</t>
        </is>
      </c>
      <c r="K54" s="4" t="inlineStr">
        <is>
          <t>Mona Fahad</t>
        </is>
      </c>
      <c r="L54" s="14" t="n">
        <v>46289.49652777778</v>
      </c>
      <c r="M54" s="15">
        <f>IF(OR($A54="",$L54=""),"",ROUND(($L54-($A54+$B54))*1440,0)/60)</f>
        <v/>
      </c>
      <c r="N54" s="8">
        <f>IF(OR($A54="",$M54=""),"",IF($M54&lt;='Settings'!$B$7,"Yes","No"))</f>
        <v/>
      </c>
      <c r="O54" s="4" t="inlineStr">
        <is>
          <t>Apology and priority at the next visit</t>
        </is>
      </c>
      <c r="P54" s="13" t="n">
        <v>46290</v>
      </c>
      <c r="Q54" s="16">
        <f>IF(OR($A54="",$P54=""),"",$P54-$A54)</f>
        <v/>
      </c>
      <c r="R54" s="4" t="inlineStr">
        <is>
          <t>Yes</t>
        </is>
      </c>
      <c r="S54" s="8">
        <f>IF($A54="","",IF($P54="","Open","Closed"))</f>
        <v/>
      </c>
    </row>
    <row r="55">
      <c r="A55" s="13" t="n">
        <v>46289</v>
      </c>
      <c r="B55" s="5" t="n">
        <v>0.4236111111111111</v>
      </c>
      <c r="C55" s="4" t="inlineStr">
        <is>
          <t>WhatsApp</t>
        </is>
      </c>
      <c r="D55" s="4" t="inlineStr">
        <is>
          <t>P-1191</t>
        </is>
      </c>
      <c r="E55" s="4" t="inlineStr">
        <is>
          <t>Main branch</t>
        </is>
      </c>
      <c r="F55" s="8">
        <f>IF(OR($A55="",$B55=""),"",IF($B55&lt;'Settings'!$B$6,"Morning","Evening"))</f>
        <v/>
      </c>
      <c r="G55" s="4" t="inlineStr">
        <is>
          <t>Reem Abdullah</t>
        </is>
      </c>
      <c r="H55" s="4" t="inlineStr">
        <is>
          <t>Behaviour</t>
        </is>
      </c>
      <c r="I55" s="4" t="inlineStr">
        <is>
          <t>Low</t>
        </is>
      </c>
      <c r="J55" s="4" t="inlineStr">
        <is>
          <t>Doctor did not explain the plan clearly</t>
        </is>
      </c>
      <c r="K55" s="4" t="inlineStr">
        <is>
          <t>Reem Abdullah</t>
        </is>
      </c>
      <c r="L55" s="14" t="n">
        <v>46291.59027777778</v>
      </c>
      <c r="M55" s="15">
        <f>IF(OR($A55="",$L55=""),"",ROUND(($L55-($A55+$B55))*1440,0)/60)</f>
        <v/>
      </c>
      <c r="N55" s="8">
        <f>IF(OR($A55="",$M55=""),"",IF($M55&lt;='Settings'!$B$7,"Yes","No"))</f>
        <v/>
      </c>
      <c r="O55" s="4" t="n"/>
      <c r="P55" s="13" t="n"/>
      <c r="Q55" s="16">
        <f>IF(OR($A55="",$P55=""),"",$P55-$A55)</f>
        <v/>
      </c>
      <c r="R55" s="4" t="n"/>
      <c r="S55" s="8">
        <f>IF($A55="","",IF($P55="","Open","Closed"))</f>
        <v/>
      </c>
    </row>
    <row r="56">
      <c r="A56" s="13" t="n">
        <v>46291</v>
      </c>
      <c r="B56" s="5" t="n">
        <v>0.6041666666666666</v>
      </c>
      <c r="C56" s="4" t="inlineStr">
        <is>
          <t>In person</t>
        </is>
      </c>
      <c r="D56" s="4" t="inlineStr">
        <is>
          <t>P-1588</t>
        </is>
      </c>
      <c r="E56" s="4" t="inlineStr">
        <is>
          <t>North branch</t>
        </is>
      </c>
      <c r="F56" s="8">
        <f>IF(OR($A56="",$B56=""),"",IF($B56&lt;'Settings'!$B$6,"Morning","Evening"))</f>
        <v/>
      </c>
      <c r="G56" s="4" t="n"/>
      <c r="H56" s="4" t="inlineStr">
        <is>
          <t>Waiting</t>
        </is>
      </c>
      <c r="I56" s="4" t="inlineStr">
        <is>
          <t>Low</t>
        </is>
      </c>
      <c r="J56" s="4" t="inlineStr">
        <is>
          <t>Crowded waiting room, unclear order</t>
        </is>
      </c>
      <c r="K56" s="4" t="inlineStr">
        <is>
          <t>Reem Abdullah</t>
        </is>
      </c>
      <c r="L56" s="14" t="n">
        <v>46291.875</v>
      </c>
      <c r="M56" s="15">
        <f>IF(OR($A56="",$L56=""),"",ROUND(($L56-($A56+$B56))*1440,0)/60)</f>
        <v/>
      </c>
      <c r="N56" s="8">
        <f>IF(OR($A56="",$M56=""),"",IF($M56&lt;='Settings'!$B$7,"Yes","No"))</f>
        <v/>
      </c>
      <c r="O56" s="4" t="n"/>
      <c r="P56" s="13" t="n"/>
      <c r="Q56" s="16">
        <f>IF(OR($A56="",$P56=""),"",$P56-$A56)</f>
        <v/>
      </c>
      <c r="R56" s="4" t="n"/>
      <c r="S56" s="8">
        <f>IF($A56="","",IF($P56="","Open","Closed"))</f>
        <v/>
      </c>
    </row>
    <row r="57">
      <c r="A57" s="13" t="n">
        <v>46291</v>
      </c>
      <c r="B57" s="5" t="n">
        <v>0.78125</v>
      </c>
      <c r="C57" s="4" t="inlineStr">
        <is>
          <t>WhatsApp</t>
        </is>
      </c>
      <c r="D57" s="4" t="inlineStr">
        <is>
          <t>P-1174</t>
        </is>
      </c>
      <c r="E57" s="4" t="inlineStr">
        <is>
          <t>Main branch</t>
        </is>
      </c>
      <c r="F57" s="8">
        <f>IF(OR($A57="",$B57=""),"",IF($B57&lt;'Settings'!$B$6,"Morning","Evening"))</f>
        <v/>
      </c>
      <c r="G57" s="4" t="inlineStr">
        <is>
          <t>Dr Sara Al Harbi</t>
        </is>
      </c>
      <c r="H57" s="4" t="inlineStr">
        <is>
          <t>Behaviour</t>
        </is>
      </c>
      <c r="I57" s="4" t="inlineStr">
        <is>
          <t>Medium</t>
        </is>
      </c>
      <c r="J57" s="4" t="inlineStr">
        <is>
          <t>Doctor did not explain the plan clearly</t>
        </is>
      </c>
      <c r="K57" s="4" t="inlineStr">
        <is>
          <t>Reem Abdullah</t>
        </is>
      </c>
      <c r="L57" s="14" t="n">
        <v>46292.30208333334</v>
      </c>
      <c r="M57" s="15">
        <f>IF(OR($A57="",$L57=""),"",ROUND(($L57-($A57+$B57))*1440,0)/60)</f>
        <v/>
      </c>
      <c r="N57" s="8">
        <f>IF(OR($A57="",$M57=""),"",IF($M57&lt;='Settings'!$B$7,"Yes","No"))</f>
        <v/>
      </c>
      <c r="O57" s="4" t="n"/>
      <c r="P57" s="13" t="n"/>
      <c r="Q57" s="16">
        <f>IF(OR($A57="",$P57=""),"",$P57-$A57)</f>
        <v/>
      </c>
      <c r="R57" s="4" t="n"/>
      <c r="S57" s="8">
        <f>IF($A57="","",IF($P57="","Open","Closed"))</f>
        <v/>
      </c>
    </row>
    <row r="58">
      <c r="A58" s="13" t="n">
        <v>46293</v>
      </c>
      <c r="B58" s="5" t="n">
        <v>0.6423611111111112</v>
      </c>
      <c r="C58" s="4" t="inlineStr">
        <is>
          <t>WhatsApp</t>
        </is>
      </c>
      <c r="D58" s="4" t="inlineStr">
        <is>
          <t>P-1444</t>
        </is>
      </c>
      <c r="E58" s="4" t="inlineStr">
        <is>
          <t>North branch</t>
        </is>
      </c>
      <c r="F58" s="8">
        <f>IF(OR($A58="",$B58=""),"",IF($B58&lt;'Settings'!$B$6,"Morning","Evening"))</f>
        <v/>
      </c>
      <c r="G58" s="4" t="inlineStr">
        <is>
          <t>Yasmin Ali</t>
        </is>
      </c>
      <c r="H58" s="4" t="inlineStr">
        <is>
          <t>Result</t>
        </is>
      </c>
      <c r="I58" s="4" t="inlineStr">
        <is>
          <t>High</t>
        </is>
      </c>
      <c r="J58" s="4" t="inlineStr">
        <is>
          <t>Lab result arrived late</t>
        </is>
      </c>
      <c r="K58" s="4" t="inlineStr">
        <is>
          <t>Mona Fahad</t>
        </is>
      </c>
      <c r="L58" s="14" t="n">
        <v>46295.31944444445</v>
      </c>
      <c r="M58" s="15">
        <f>IF(OR($A58="",$L58=""),"",ROUND(($L58-($A58+$B58))*1440,0)/60)</f>
        <v/>
      </c>
      <c r="N58" s="8">
        <f>IF(OR($A58="",$M58=""),"",IF($M58&lt;='Settings'!$B$7,"Yes","No"))</f>
        <v/>
      </c>
      <c r="O58" s="4" t="n"/>
      <c r="P58" s="13" t="n"/>
      <c r="Q58" s="16">
        <f>IF(OR($A58="",$P58=""),"",$P58-$A58)</f>
        <v/>
      </c>
      <c r="R58" s="4" t="n"/>
      <c r="S58" s="8">
        <f>IF($A58="","",IF($P58="","Open","Closed"))</f>
        <v/>
      </c>
    </row>
    <row r="59">
      <c r="A59" s="13" t="n">
        <v>46293</v>
      </c>
      <c r="B59" s="5" t="n">
        <v>0.6770833333333334</v>
      </c>
      <c r="C59" s="4" t="inlineStr">
        <is>
          <t>Google</t>
        </is>
      </c>
      <c r="D59" s="4" t="inlineStr">
        <is>
          <t>P-1334</t>
        </is>
      </c>
      <c r="E59" s="4" t="inlineStr">
        <is>
          <t>North branch</t>
        </is>
      </c>
      <c r="F59" s="8">
        <f>IF(OR($A59="",$B59=""),"",IF($B59&lt;'Settings'!$B$6,"Morning","Evening"))</f>
        <v/>
      </c>
      <c r="G59" s="4" t="inlineStr">
        <is>
          <t>Hala Samir</t>
        </is>
      </c>
      <c r="H59" s="4" t="inlineStr">
        <is>
          <t>Waiting</t>
        </is>
      </c>
      <c r="I59" s="4" t="inlineStr">
        <is>
          <t>High</t>
        </is>
      </c>
      <c r="J59" s="4" t="inlineStr">
        <is>
          <t>Crowded waiting room, unclear order</t>
        </is>
      </c>
      <c r="K59" s="4" t="inlineStr">
        <is>
          <t>Reem Abdullah</t>
        </is>
      </c>
      <c r="L59" s="14" t="n">
        <v>46294.60416666666</v>
      </c>
      <c r="M59" s="15">
        <f>IF(OR($A59="",$L59=""),"",ROUND(($L59-($A59+$B59))*1440,0)/60)</f>
        <v/>
      </c>
      <c r="N59" s="8">
        <f>IF(OR($A59="",$M59=""),"",IF($M59&lt;='Settings'!$B$7,"Yes","No"))</f>
        <v/>
      </c>
      <c r="O59" s="4" t="n"/>
      <c r="P59" s="13" t="n"/>
      <c r="Q59" s="16">
        <f>IF(OR($A59="",$P59=""),"",$P59-$A59)</f>
        <v/>
      </c>
      <c r="R59" s="4" t="n"/>
      <c r="S59" s="8">
        <f>IF($A59="","",IF($P59="","Open","Closed"))</f>
        <v/>
      </c>
    </row>
    <row r="60">
      <c r="A60" s="13" t="n">
        <v>46293</v>
      </c>
      <c r="B60" s="5" t="n">
        <v>0.7604166666666666</v>
      </c>
      <c r="C60" s="4" t="inlineStr">
        <is>
          <t>WhatsApp</t>
        </is>
      </c>
      <c r="D60" s="4" t="inlineStr">
        <is>
          <t>P-1834</t>
        </is>
      </c>
      <c r="E60" s="4" t="inlineStr">
        <is>
          <t>North branch</t>
        </is>
      </c>
      <c r="F60" s="8">
        <f>IF(OR($A60="",$B60=""),"",IF($B60&lt;'Settings'!$B$6,"Morning","Evening"))</f>
        <v/>
      </c>
      <c r="G60" s="4" t="inlineStr">
        <is>
          <t>Mona Fahad</t>
        </is>
      </c>
      <c r="H60" s="4" t="inlineStr">
        <is>
          <t>Waiting</t>
        </is>
      </c>
      <c r="I60" s="4" t="inlineStr">
        <is>
          <t>Medium</t>
        </is>
      </c>
      <c r="J60" s="4" t="inlineStr">
        <is>
          <t>Waited an hour for the doctor after checking in</t>
        </is>
      </c>
      <c r="K60" s="4" t="inlineStr">
        <is>
          <t>Fatima Saad</t>
        </is>
      </c>
      <c r="L60" s="14" t="n">
        <v>46293.94791666666</v>
      </c>
      <c r="M60" s="15">
        <f>IF(OR($A60="",$L60=""),"",ROUND(($L60-($A60+$B60))*1440,0)/60)</f>
        <v/>
      </c>
      <c r="N60" s="8">
        <f>IF(OR($A60="",$M60=""),"",IF($M60&lt;='Settings'!$B$7,"Yes","No"))</f>
        <v/>
      </c>
      <c r="O60" s="4" t="n"/>
      <c r="P60" s="13" t="n"/>
      <c r="Q60" s="16">
        <f>IF(OR($A60="",$P60=""),"",$P60-$A60)</f>
        <v/>
      </c>
      <c r="R60" s="4" t="n"/>
      <c r="S60" s="8">
        <f>IF($A60="","",IF($P60="","Open","Closed"))</f>
        <v/>
      </c>
    </row>
    <row r="61">
      <c r="A61" s="13" t="n">
        <v>46294</v>
      </c>
      <c r="B61" s="5" t="n">
        <v>0.8090277777777778</v>
      </c>
      <c r="C61" s="4" t="inlineStr">
        <is>
          <t>Phone</t>
        </is>
      </c>
      <c r="D61" s="4" t="inlineStr">
        <is>
          <t>P-1876</t>
        </is>
      </c>
      <c r="E61" s="4" t="inlineStr">
        <is>
          <t>North branch</t>
        </is>
      </c>
      <c r="F61" s="8">
        <f>IF(OR($A61="",$B61=""),"",IF($B61&lt;'Settings'!$B$6,"Morning","Evening"))</f>
        <v/>
      </c>
      <c r="G61" s="4" t="inlineStr">
        <is>
          <t>Hala Samir</t>
        </is>
      </c>
      <c r="H61" s="4" t="inlineStr">
        <is>
          <t>Waiting</t>
        </is>
      </c>
      <c r="I61" s="4" t="inlineStr">
        <is>
          <t>Low</t>
        </is>
      </c>
      <c r="J61" s="4" t="inlineStr">
        <is>
          <t>Waited an hour for the doctor after checking in</t>
        </is>
      </c>
      <c r="K61" s="4" t="inlineStr">
        <is>
          <t>Reem Abdullah</t>
        </is>
      </c>
      <c r="L61" s="14" t="n"/>
      <c r="M61" s="15">
        <f>IF(OR($A61="",$L61=""),"",ROUND(($L61-($A61+$B61))*1440,0)/60)</f>
        <v/>
      </c>
      <c r="N61" s="8">
        <f>IF(OR($A61="",$M61=""),"",IF($M61&lt;='Settings'!$B$7,"Yes","No"))</f>
        <v/>
      </c>
      <c r="O61" s="4" t="n"/>
      <c r="P61" s="13" t="n"/>
      <c r="Q61" s="16">
        <f>IF(OR($A61="",$P61=""),"",$P61-$A61)</f>
        <v/>
      </c>
      <c r="R61" s="4" t="n"/>
      <c r="S61" s="8">
        <f>IF($A61="","",IF($P61="","Open","Closed"))</f>
        <v/>
      </c>
    </row>
    <row r="62">
      <c r="A62" s="13" t="n">
        <v>46295</v>
      </c>
      <c r="B62" s="5" t="n">
        <v>0.6666666666666666</v>
      </c>
      <c r="C62" s="4" t="inlineStr">
        <is>
          <t>Google</t>
        </is>
      </c>
      <c r="D62" s="4" t="inlineStr">
        <is>
          <t>P-1153</t>
        </is>
      </c>
      <c r="E62" s="4" t="inlineStr">
        <is>
          <t>Main branch</t>
        </is>
      </c>
      <c r="F62" s="8">
        <f>IF(OR($A62="",$B62=""),"",IF($B62&lt;'Settings'!$B$6,"Morning","Evening"))</f>
        <v/>
      </c>
      <c r="G62" s="4" t="inlineStr">
        <is>
          <t>Hala Samir</t>
        </is>
      </c>
      <c r="H62" s="4" t="inlineStr">
        <is>
          <t>Waiting</t>
        </is>
      </c>
      <c r="I62" s="4" t="inlineStr">
        <is>
          <t>Low</t>
        </is>
      </c>
      <c r="J62" s="4" t="inlineStr">
        <is>
          <t>Crowded waiting room, unclear order</t>
        </is>
      </c>
      <c r="K62" s="4" t="inlineStr">
        <is>
          <t>Reem Abdullah</t>
        </is>
      </c>
      <c r="L62" s="14" t="n"/>
      <c r="M62" s="15">
        <f>IF(OR($A62="",$L62=""),"",ROUND(($L62-($A62+$B62))*1440,0)/60)</f>
        <v/>
      </c>
      <c r="N62" s="8">
        <f>IF(OR($A62="",$M62=""),"",IF($M62&lt;='Settings'!$B$7,"Yes","No"))</f>
        <v/>
      </c>
      <c r="O62" s="4" t="n"/>
      <c r="P62" s="13" t="n"/>
      <c r="Q62" s="16">
        <f>IF(OR($A62="",$P62=""),"",$P62-$A62)</f>
        <v/>
      </c>
      <c r="R62" s="4" t="n"/>
      <c r="S62" s="8">
        <f>IF($A62="","",IF($P62="","Open","Closed"))</f>
        <v/>
      </c>
    </row>
    <row r="63">
      <c r="A63" s="13" t="n"/>
      <c r="B63" s="5" t="n"/>
      <c r="C63" s="4" t="n"/>
      <c r="D63" s="4" t="n"/>
      <c r="E63" s="4" t="n"/>
      <c r="F63" s="8">
        <f>IF(OR($A63="",$B63=""),"",IF($B63&lt;'Settings'!$B$6,"Morning","Evening"))</f>
        <v/>
      </c>
      <c r="G63" s="4" t="n"/>
      <c r="H63" s="4" t="n"/>
      <c r="I63" s="4" t="n"/>
      <c r="J63" s="4" t="n"/>
      <c r="K63" s="4" t="n"/>
      <c r="L63" s="14" t="n"/>
      <c r="M63" s="15">
        <f>IF(OR($A63="",$L63=""),"",ROUND(($L63-($A63+$B63))*1440,0)/60)</f>
        <v/>
      </c>
      <c r="N63" s="8">
        <f>IF(OR($A63="",$M63=""),"",IF($M63&lt;='Settings'!$B$7,"Yes","No"))</f>
        <v/>
      </c>
      <c r="O63" s="4" t="n"/>
      <c r="P63" s="13" t="n"/>
      <c r="Q63" s="16">
        <f>IF(OR($A63="",$P63=""),"",$P63-$A63)</f>
        <v/>
      </c>
      <c r="R63" s="4" t="n"/>
      <c r="S63" s="8">
        <f>IF($A63="","",IF($P63="","Open","Closed"))</f>
        <v/>
      </c>
    </row>
    <row r="64">
      <c r="A64" s="13" t="n"/>
      <c r="B64" s="5" t="n"/>
      <c r="C64" s="4" t="n"/>
      <c r="D64" s="4" t="n"/>
      <c r="E64" s="4" t="n"/>
      <c r="F64" s="8">
        <f>IF(OR($A64="",$B64=""),"",IF($B64&lt;'Settings'!$B$6,"Morning","Evening"))</f>
        <v/>
      </c>
      <c r="G64" s="4" t="n"/>
      <c r="H64" s="4" t="n"/>
      <c r="I64" s="4" t="n"/>
      <c r="J64" s="4" t="n"/>
      <c r="K64" s="4" t="n"/>
      <c r="L64" s="14" t="n"/>
      <c r="M64" s="15">
        <f>IF(OR($A64="",$L64=""),"",ROUND(($L64-($A64+$B64))*1440,0)/60)</f>
        <v/>
      </c>
      <c r="N64" s="8">
        <f>IF(OR($A64="",$M64=""),"",IF($M64&lt;='Settings'!$B$7,"Yes","No"))</f>
        <v/>
      </c>
      <c r="O64" s="4" t="n"/>
      <c r="P64" s="13" t="n"/>
      <c r="Q64" s="16">
        <f>IF(OR($A64="",$P64=""),"",$P64-$A64)</f>
        <v/>
      </c>
      <c r="R64" s="4" t="n"/>
      <c r="S64" s="8">
        <f>IF($A64="","",IF($P64="","Open","Closed"))</f>
        <v/>
      </c>
    </row>
    <row r="65">
      <c r="A65" s="13" t="n"/>
      <c r="B65" s="5" t="n"/>
      <c r="C65" s="4" t="n"/>
      <c r="D65" s="4" t="n"/>
      <c r="E65" s="4" t="n"/>
      <c r="F65" s="8">
        <f>IF(OR($A65="",$B65=""),"",IF($B65&lt;'Settings'!$B$6,"Morning","Evening"))</f>
        <v/>
      </c>
      <c r="G65" s="4" t="n"/>
      <c r="H65" s="4" t="n"/>
      <c r="I65" s="4" t="n"/>
      <c r="J65" s="4" t="n"/>
      <c r="K65" s="4" t="n"/>
      <c r="L65" s="14" t="n"/>
      <c r="M65" s="15">
        <f>IF(OR($A65="",$L65=""),"",ROUND(($L65-($A65+$B65))*1440,0)/60)</f>
        <v/>
      </c>
      <c r="N65" s="8">
        <f>IF(OR($A65="",$M65=""),"",IF($M65&lt;='Settings'!$B$7,"Yes","No"))</f>
        <v/>
      </c>
      <c r="O65" s="4" t="n"/>
      <c r="P65" s="13" t="n"/>
      <c r="Q65" s="16">
        <f>IF(OR($A65="",$P65=""),"",$P65-$A65)</f>
        <v/>
      </c>
      <c r="R65" s="4" t="n"/>
      <c r="S65" s="8">
        <f>IF($A65="","",IF($P65="","Open","Closed"))</f>
        <v/>
      </c>
    </row>
    <row r="66">
      <c r="A66" s="13" t="n"/>
      <c r="B66" s="5" t="n"/>
      <c r="C66" s="4" t="n"/>
      <c r="D66" s="4" t="n"/>
      <c r="E66" s="4" t="n"/>
      <c r="F66" s="8">
        <f>IF(OR($A66="",$B66=""),"",IF($B66&lt;'Settings'!$B$6,"Morning","Evening"))</f>
        <v/>
      </c>
      <c r="G66" s="4" t="n"/>
      <c r="H66" s="4" t="n"/>
      <c r="I66" s="4" t="n"/>
      <c r="J66" s="4" t="n"/>
      <c r="K66" s="4" t="n"/>
      <c r="L66" s="14" t="n"/>
      <c r="M66" s="15">
        <f>IF(OR($A66="",$L66=""),"",ROUND(($L66-($A66+$B66))*1440,0)/60)</f>
        <v/>
      </c>
      <c r="N66" s="8">
        <f>IF(OR($A66="",$M66=""),"",IF($M66&lt;='Settings'!$B$7,"Yes","No"))</f>
        <v/>
      </c>
      <c r="O66" s="4" t="n"/>
      <c r="P66" s="13" t="n"/>
      <c r="Q66" s="16">
        <f>IF(OR($A66="",$P66=""),"",$P66-$A66)</f>
        <v/>
      </c>
      <c r="R66" s="4" t="n"/>
      <c r="S66" s="8">
        <f>IF($A66="","",IF($P66="","Open","Closed"))</f>
        <v/>
      </c>
    </row>
    <row r="67">
      <c r="A67" s="13" t="n"/>
      <c r="B67" s="5" t="n"/>
      <c r="C67" s="4" t="n"/>
      <c r="D67" s="4" t="n"/>
      <c r="E67" s="4" t="n"/>
      <c r="F67" s="8">
        <f>IF(OR($A67="",$B67=""),"",IF($B67&lt;'Settings'!$B$6,"Morning","Evening"))</f>
        <v/>
      </c>
      <c r="G67" s="4" t="n"/>
      <c r="H67" s="4" t="n"/>
      <c r="I67" s="4" t="n"/>
      <c r="J67" s="4" t="n"/>
      <c r="K67" s="4" t="n"/>
      <c r="L67" s="14" t="n"/>
      <c r="M67" s="15">
        <f>IF(OR($A67="",$L67=""),"",ROUND(($L67-($A67+$B67))*1440,0)/60)</f>
        <v/>
      </c>
      <c r="N67" s="8">
        <f>IF(OR($A67="",$M67=""),"",IF($M67&lt;='Settings'!$B$7,"Yes","No"))</f>
        <v/>
      </c>
      <c r="O67" s="4" t="n"/>
      <c r="P67" s="13" t="n"/>
      <c r="Q67" s="16">
        <f>IF(OR($A67="",$P67=""),"",$P67-$A67)</f>
        <v/>
      </c>
      <c r="R67" s="4" t="n"/>
      <c r="S67" s="8">
        <f>IF($A67="","",IF($P67="","Open","Closed"))</f>
        <v/>
      </c>
    </row>
    <row r="68">
      <c r="A68" s="13" t="n"/>
      <c r="B68" s="5" t="n"/>
      <c r="C68" s="4" t="n"/>
      <c r="D68" s="4" t="n"/>
      <c r="E68" s="4" t="n"/>
      <c r="F68" s="8">
        <f>IF(OR($A68="",$B68=""),"",IF($B68&lt;'Settings'!$B$6,"Morning","Evening"))</f>
        <v/>
      </c>
      <c r="G68" s="4" t="n"/>
      <c r="H68" s="4" t="n"/>
      <c r="I68" s="4" t="n"/>
      <c r="J68" s="4" t="n"/>
      <c r="K68" s="4" t="n"/>
      <c r="L68" s="14" t="n"/>
      <c r="M68" s="15">
        <f>IF(OR($A68="",$L68=""),"",ROUND(($L68-($A68+$B68))*1440,0)/60)</f>
        <v/>
      </c>
      <c r="N68" s="8">
        <f>IF(OR($A68="",$M68=""),"",IF($M68&lt;='Settings'!$B$7,"Yes","No"))</f>
        <v/>
      </c>
      <c r="O68" s="4" t="n"/>
      <c r="P68" s="13" t="n"/>
      <c r="Q68" s="16">
        <f>IF(OR($A68="",$P68=""),"",$P68-$A68)</f>
        <v/>
      </c>
      <c r="R68" s="4" t="n"/>
      <c r="S68" s="8">
        <f>IF($A68="","",IF($P68="","Open","Closed"))</f>
        <v/>
      </c>
    </row>
    <row r="69">
      <c r="A69" s="13" t="n"/>
      <c r="B69" s="5" t="n"/>
      <c r="C69" s="4" t="n"/>
      <c r="D69" s="4" t="n"/>
      <c r="E69" s="4" t="n"/>
      <c r="F69" s="8">
        <f>IF(OR($A69="",$B69=""),"",IF($B69&lt;'Settings'!$B$6,"Morning","Evening"))</f>
        <v/>
      </c>
      <c r="G69" s="4" t="n"/>
      <c r="H69" s="4" t="n"/>
      <c r="I69" s="4" t="n"/>
      <c r="J69" s="4" t="n"/>
      <c r="K69" s="4" t="n"/>
      <c r="L69" s="14" t="n"/>
      <c r="M69" s="15">
        <f>IF(OR($A69="",$L69=""),"",ROUND(($L69-($A69+$B69))*1440,0)/60)</f>
        <v/>
      </c>
      <c r="N69" s="8">
        <f>IF(OR($A69="",$M69=""),"",IF($M69&lt;='Settings'!$B$7,"Yes","No"))</f>
        <v/>
      </c>
      <c r="O69" s="4" t="n"/>
      <c r="P69" s="13" t="n"/>
      <c r="Q69" s="16">
        <f>IF(OR($A69="",$P69=""),"",$P69-$A69)</f>
        <v/>
      </c>
      <c r="R69" s="4" t="n"/>
      <c r="S69" s="8">
        <f>IF($A69="","",IF($P69="","Open","Closed"))</f>
        <v/>
      </c>
    </row>
    <row r="70">
      <c r="A70" s="13" t="n"/>
      <c r="B70" s="5" t="n"/>
      <c r="C70" s="4" t="n"/>
      <c r="D70" s="4" t="n"/>
      <c r="E70" s="4" t="n"/>
      <c r="F70" s="8">
        <f>IF(OR($A70="",$B70=""),"",IF($B70&lt;'Settings'!$B$6,"Morning","Evening"))</f>
        <v/>
      </c>
      <c r="G70" s="4" t="n"/>
      <c r="H70" s="4" t="n"/>
      <c r="I70" s="4" t="n"/>
      <c r="J70" s="4" t="n"/>
      <c r="K70" s="4" t="n"/>
      <c r="L70" s="14" t="n"/>
      <c r="M70" s="15">
        <f>IF(OR($A70="",$L70=""),"",ROUND(($L70-($A70+$B70))*1440,0)/60)</f>
        <v/>
      </c>
      <c r="N70" s="8">
        <f>IF(OR($A70="",$M70=""),"",IF($M70&lt;='Settings'!$B$7,"Yes","No"))</f>
        <v/>
      </c>
      <c r="O70" s="4" t="n"/>
      <c r="P70" s="13" t="n"/>
      <c r="Q70" s="16">
        <f>IF(OR($A70="",$P70=""),"",$P70-$A70)</f>
        <v/>
      </c>
      <c r="R70" s="4" t="n"/>
      <c r="S70" s="8">
        <f>IF($A70="","",IF($P70="","Open","Closed"))</f>
        <v/>
      </c>
    </row>
    <row r="71">
      <c r="A71" s="13" t="n"/>
      <c r="B71" s="5" t="n"/>
      <c r="C71" s="4" t="n"/>
      <c r="D71" s="4" t="n"/>
      <c r="E71" s="4" t="n"/>
      <c r="F71" s="8">
        <f>IF(OR($A71="",$B71=""),"",IF($B71&lt;'Settings'!$B$6,"Morning","Evening"))</f>
        <v/>
      </c>
      <c r="G71" s="4" t="n"/>
      <c r="H71" s="4" t="n"/>
      <c r="I71" s="4" t="n"/>
      <c r="J71" s="4" t="n"/>
      <c r="K71" s="4" t="n"/>
      <c r="L71" s="14" t="n"/>
      <c r="M71" s="15">
        <f>IF(OR($A71="",$L71=""),"",ROUND(($L71-($A71+$B71))*1440,0)/60)</f>
        <v/>
      </c>
      <c r="N71" s="8">
        <f>IF(OR($A71="",$M71=""),"",IF($M71&lt;='Settings'!$B$7,"Yes","No"))</f>
        <v/>
      </c>
      <c r="O71" s="4" t="n"/>
      <c r="P71" s="13" t="n"/>
      <c r="Q71" s="16">
        <f>IF(OR($A71="",$P71=""),"",$P71-$A71)</f>
        <v/>
      </c>
      <c r="R71" s="4" t="n"/>
      <c r="S71" s="8">
        <f>IF($A71="","",IF($P71="","Open","Closed"))</f>
        <v/>
      </c>
    </row>
    <row r="72">
      <c r="A72" s="13" t="n"/>
      <c r="B72" s="5" t="n"/>
      <c r="C72" s="4" t="n"/>
      <c r="D72" s="4" t="n"/>
      <c r="E72" s="4" t="n"/>
      <c r="F72" s="8">
        <f>IF(OR($A72="",$B72=""),"",IF($B72&lt;'Settings'!$B$6,"Morning","Evening"))</f>
        <v/>
      </c>
      <c r="G72" s="4" t="n"/>
      <c r="H72" s="4" t="n"/>
      <c r="I72" s="4" t="n"/>
      <c r="J72" s="4" t="n"/>
      <c r="K72" s="4" t="n"/>
      <c r="L72" s="14" t="n"/>
      <c r="M72" s="15">
        <f>IF(OR($A72="",$L72=""),"",ROUND(($L72-($A72+$B72))*1440,0)/60)</f>
        <v/>
      </c>
      <c r="N72" s="8">
        <f>IF(OR($A72="",$M72=""),"",IF($M72&lt;='Settings'!$B$7,"Yes","No"))</f>
        <v/>
      </c>
      <c r="O72" s="4" t="n"/>
      <c r="P72" s="13" t="n"/>
      <c r="Q72" s="16">
        <f>IF(OR($A72="",$P72=""),"",$P72-$A72)</f>
        <v/>
      </c>
      <c r="R72" s="4" t="n"/>
      <c r="S72" s="8">
        <f>IF($A72="","",IF($P72="","Open","Closed"))</f>
        <v/>
      </c>
    </row>
    <row r="73">
      <c r="A73" s="13" t="n"/>
      <c r="B73" s="5" t="n"/>
      <c r="C73" s="4" t="n"/>
      <c r="D73" s="4" t="n"/>
      <c r="E73" s="4" t="n"/>
      <c r="F73" s="8">
        <f>IF(OR($A73="",$B73=""),"",IF($B73&lt;'Settings'!$B$6,"Morning","Evening"))</f>
        <v/>
      </c>
      <c r="G73" s="4" t="n"/>
      <c r="H73" s="4" t="n"/>
      <c r="I73" s="4" t="n"/>
      <c r="J73" s="4" t="n"/>
      <c r="K73" s="4" t="n"/>
      <c r="L73" s="14" t="n"/>
      <c r="M73" s="15">
        <f>IF(OR($A73="",$L73=""),"",ROUND(($L73-($A73+$B73))*1440,0)/60)</f>
        <v/>
      </c>
      <c r="N73" s="8">
        <f>IF(OR($A73="",$M73=""),"",IF($M73&lt;='Settings'!$B$7,"Yes","No"))</f>
        <v/>
      </c>
      <c r="O73" s="4" t="n"/>
      <c r="P73" s="13" t="n"/>
      <c r="Q73" s="16">
        <f>IF(OR($A73="",$P73=""),"",$P73-$A73)</f>
        <v/>
      </c>
      <c r="R73" s="4" t="n"/>
      <c r="S73" s="8">
        <f>IF($A73="","",IF($P73="","Open","Closed"))</f>
        <v/>
      </c>
    </row>
    <row r="74">
      <c r="A74" s="13" t="n"/>
      <c r="B74" s="5" t="n"/>
      <c r="C74" s="4" t="n"/>
      <c r="D74" s="4" t="n"/>
      <c r="E74" s="4" t="n"/>
      <c r="F74" s="8">
        <f>IF(OR($A74="",$B74=""),"",IF($B74&lt;'Settings'!$B$6,"Morning","Evening"))</f>
        <v/>
      </c>
      <c r="G74" s="4" t="n"/>
      <c r="H74" s="4" t="n"/>
      <c r="I74" s="4" t="n"/>
      <c r="J74" s="4" t="n"/>
      <c r="K74" s="4" t="n"/>
      <c r="L74" s="14" t="n"/>
      <c r="M74" s="15">
        <f>IF(OR($A74="",$L74=""),"",ROUND(($L74-($A74+$B74))*1440,0)/60)</f>
        <v/>
      </c>
      <c r="N74" s="8">
        <f>IF(OR($A74="",$M74=""),"",IF($M74&lt;='Settings'!$B$7,"Yes","No"))</f>
        <v/>
      </c>
      <c r="O74" s="4" t="n"/>
      <c r="P74" s="13" t="n"/>
      <c r="Q74" s="16">
        <f>IF(OR($A74="",$P74=""),"",$P74-$A74)</f>
        <v/>
      </c>
      <c r="R74" s="4" t="n"/>
      <c r="S74" s="8">
        <f>IF($A74="","",IF($P74="","Open","Closed"))</f>
        <v/>
      </c>
    </row>
    <row r="75">
      <c r="A75" s="13" t="n"/>
      <c r="B75" s="5" t="n"/>
      <c r="C75" s="4" t="n"/>
      <c r="D75" s="4" t="n"/>
      <c r="E75" s="4" t="n"/>
      <c r="F75" s="8">
        <f>IF(OR($A75="",$B75=""),"",IF($B75&lt;'Settings'!$B$6,"Morning","Evening"))</f>
        <v/>
      </c>
      <c r="G75" s="4" t="n"/>
      <c r="H75" s="4" t="n"/>
      <c r="I75" s="4" t="n"/>
      <c r="J75" s="4" t="n"/>
      <c r="K75" s="4" t="n"/>
      <c r="L75" s="14" t="n"/>
      <c r="M75" s="15">
        <f>IF(OR($A75="",$L75=""),"",ROUND(($L75-($A75+$B75))*1440,0)/60)</f>
        <v/>
      </c>
      <c r="N75" s="8">
        <f>IF(OR($A75="",$M75=""),"",IF($M75&lt;='Settings'!$B$7,"Yes","No"))</f>
        <v/>
      </c>
      <c r="O75" s="4" t="n"/>
      <c r="P75" s="13" t="n"/>
      <c r="Q75" s="16">
        <f>IF(OR($A75="",$P75=""),"",$P75-$A75)</f>
        <v/>
      </c>
      <c r="R75" s="4" t="n"/>
      <c r="S75" s="8">
        <f>IF($A75="","",IF($P75="","Open","Closed"))</f>
        <v/>
      </c>
    </row>
    <row r="76">
      <c r="A76" s="13" t="n"/>
      <c r="B76" s="5" t="n"/>
      <c r="C76" s="4" t="n"/>
      <c r="D76" s="4" t="n"/>
      <c r="E76" s="4" t="n"/>
      <c r="F76" s="8">
        <f>IF(OR($A76="",$B76=""),"",IF($B76&lt;'Settings'!$B$6,"Morning","Evening"))</f>
        <v/>
      </c>
      <c r="G76" s="4" t="n"/>
      <c r="H76" s="4" t="n"/>
      <c r="I76" s="4" t="n"/>
      <c r="J76" s="4" t="n"/>
      <c r="K76" s="4" t="n"/>
      <c r="L76" s="14" t="n"/>
      <c r="M76" s="15">
        <f>IF(OR($A76="",$L76=""),"",ROUND(($L76-($A76+$B76))*1440,0)/60)</f>
        <v/>
      </c>
      <c r="N76" s="8">
        <f>IF(OR($A76="",$M76=""),"",IF($M76&lt;='Settings'!$B$7,"Yes","No"))</f>
        <v/>
      </c>
      <c r="O76" s="4" t="n"/>
      <c r="P76" s="13" t="n"/>
      <c r="Q76" s="16">
        <f>IF(OR($A76="",$P76=""),"",$P76-$A76)</f>
        <v/>
      </c>
      <c r="R76" s="4" t="n"/>
      <c r="S76" s="8">
        <f>IF($A76="","",IF($P76="","Open","Closed"))</f>
        <v/>
      </c>
    </row>
    <row r="77">
      <c r="A77" s="13" t="n"/>
      <c r="B77" s="5" t="n"/>
      <c r="C77" s="4" t="n"/>
      <c r="D77" s="4" t="n"/>
      <c r="E77" s="4" t="n"/>
      <c r="F77" s="8">
        <f>IF(OR($A77="",$B77=""),"",IF($B77&lt;'Settings'!$B$6,"Morning","Evening"))</f>
        <v/>
      </c>
      <c r="G77" s="4" t="n"/>
      <c r="H77" s="4" t="n"/>
      <c r="I77" s="4" t="n"/>
      <c r="J77" s="4" t="n"/>
      <c r="K77" s="4" t="n"/>
      <c r="L77" s="14" t="n"/>
      <c r="M77" s="15">
        <f>IF(OR($A77="",$L77=""),"",ROUND(($L77-($A77+$B77))*1440,0)/60)</f>
        <v/>
      </c>
      <c r="N77" s="8">
        <f>IF(OR($A77="",$M77=""),"",IF($M77&lt;='Settings'!$B$7,"Yes","No"))</f>
        <v/>
      </c>
      <c r="O77" s="4" t="n"/>
      <c r="P77" s="13" t="n"/>
      <c r="Q77" s="16">
        <f>IF(OR($A77="",$P77=""),"",$P77-$A77)</f>
        <v/>
      </c>
      <c r="R77" s="4" t="n"/>
      <c r="S77" s="8">
        <f>IF($A77="","",IF($P77="","Open","Closed"))</f>
        <v/>
      </c>
    </row>
    <row r="78">
      <c r="A78" s="13" t="n"/>
      <c r="B78" s="5" t="n"/>
      <c r="C78" s="4" t="n"/>
      <c r="D78" s="4" t="n"/>
      <c r="E78" s="4" t="n"/>
      <c r="F78" s="8">
        <f>IF(OR($A78="",$B78=""),"",IF($B78&lt;'Settings'!$B$6,"Morning","Evening"))</f>
        <v/>
      </c>
      <c r="G78" s="4" t="n"/>
      <c r="H78" s="4" t="n"/>
      <c r="I78" s="4" t="n"/>
      <c r="J78" s="4" t="n"/>
      <c r="K78" s="4" t="n"/>
      <c r="L78" s="14" t="n"/>
      <c r="M78" s="15">
        <f>IF(OR($A78="",$L78=""),"",ROUND(($L78-($A78+$B78))*1440,0)/60)</f>
        <v/>
      </c>
      <c r="N78" s="8">
        <f>IF(OR($A78="",$M78=""),"",IF($M78&lt;='Settings'!$B$7,"Yes","No"))</f>
        <v/>
      </c>
      <c r="O78" s="4" t="n"/>
      <c r="P78" s="13" t="n"/>
      <c r="Q78" s="16">
        <f>IF(OR($A78="",$P78=""),"",$P78-$A78)</f>
        <v/>
      </c>
      <c r="R78" s="4" t="n"/>
      <c r="S78" s="8">
        <f>IF($A78="","",IF($P78="","Open","Closed"))</f>
        <v/>
      </c>
    </row>
    <row r="79">
      <c r="A79" s="13" t="n"/>
      <c r="B79" s="5" t="n"/>
      <c r="C79" s="4" t="n"/>
      <c r="D79" s="4" t="n"/>
      <c r="E79" s="4" t="n"/>
      <c r="F79" s="8">
        <f>IF(OR($A79="",$B79=""),"",IF($B79&lt;'Settings'!$B$6,"Morning","Evening"))</f>
        <v/>
      </c>
      <c r="G79" s="4" t="n"/>
      <c r="H79" s="4" t="n"/>
      <c r="I79" s="4" t="n"/>
      <c r="J79" s="4" t="n"/>
      <c r="K79" s="4" t="n"/>
      <c r="L79" s="14" t="n"/>
      <c r="M79" s="15">
        <f>IF(OR($A79="",$L79=""),"",ROUND(($L79-($A79+$B79))*1440,0)/60)</f>
        <v/>
      </c>
      <c r="N79" s="8">
        <f>IF(OR($A79="",$M79=""),"",IF($M79&lt;='Settings'!$B$7,"Yes","No"))</f>
        <v/>
      </c>
      <c r="O79" s="4" t="n"/>
      <c r="P79" s="13" t="n"/>
      <c r="Q79" s="16">
        <f>IF(OR($A79="",$P79=""),"",$P79-$A79)</f>
        <v/>
      </c>
      <c r="R79" s="4" t="n"/>
      <c r="S79" s="8">
        <f>IF($A79="","",IF($P79="","Open","Closed"))</f>
        <v/>
      </c>
    </row>
    <row r="80">
      <c r="A80" s="13" t="n"/>
      <c r="B80" s="5" t="n"/>
      <c r="C80" s="4" t="n"/>
      <c r="D80" s="4" t="n"/>
      <c r="E80" s="4" t="n"/>
      <c r="F80" s="8">
        <f>IF(OR($A80="",$B80=""),"",IF($B80&lt;'Settings'!$B$6,"Morning","Evening"))</f>
        <v/>
      </c>
      <c r="G80" s="4" t="n"/>
      <c r="H80" s="4" t="n"/>
      <c r="I80" s="4" t="n"/>
      <c r="J80" s="4" t="n"/>
      <c r="K80" s="4" t="n"/>
      <c r="L80" s="14" t="n"/>
      <c r="M80" s="15">
        <f>IF(OR($A80="",$L80=""),"",ROUND(($L80-($A80+$B80))*1440,0)/60)</f>
        <v/>
      </c>
      <c r="N80" s="8">
        <f>IF(OR($A80="",$M80=""),"",IF($M80&lt;='Settings'!$B$7,"Yes","No"))</f>
        <v/>
      </c>
      <c r="O80" s="4" t="n"/>
      <c r="P80" s="13" t="n"/>
      <c r="Q80" s="16">
        <f>IF(OR($A80="",$P80=""),"",$P80-$A80)</f>
        <v/>
      </c>
      <c r="R80" s="4" t="n"/>
      <c r="S80" s="8">
        <f>IF($A80="","",IF($P80="","Open","Closed"))</f>
        <v/>
      </c>
    </row>
    <row r="81">
      <c r="A81" s="13" t="n"/>
      <c r="B81" s="5" t="n"/>
      <c r="C81" s="4" t="n"/>
      <c r="D81" s="4" t="n"/>
      <c r="E81" s="4" t="n"/>
      <c r="F81" s="8">
        <f>IF(OR($A81="",$B81=""),"",IF($B81&lt;'Settings'!$B$6,"Morning","Evening"))</f>
        <v/>
      </c>
      <c r="G81" s="4" t="n"/>
      <c r="H81" s="4" t="n"/>
      <c r="I81" s="4" t="n"/>
      <c r="J81" s="4" t="n"/>
      <c r="K81" s="4" t="n"/>
      <c r="L81" s="14" t="n"/>
      <c r="M81" s="15">
        <f>IF(OR($A81="",$L81=""),"",ROUND(($L81-($A81+$B81))*1440,0)/60)</f>
        <v/>
      </c>
      <c r="N81" s="8">
        <f>IF(OR($A81="",$M81=""),"",IF($M81&lt;='Settings'!$B$7,"Yes","No"))</f>
        <v/>
      </c>
      <c r="O81" s="4" t="n"/>
      <c r="P81" s="13" t="n"/>
      <c r="Q81" s="16">
        <f>IF(OR($A81="",$P81=""),"",$P81-$A81)</f>
        <v/>
      </c>
      <c r="R81" s="4" t="n"/>
      <c r="S81" s="8">
        <f>IF($A81="","",IF($P81="","Open","Closed"))</f>
        <v/>
      </c>
    </row>
    <row r="82">
      <c r="A82" s="13" t="n"/>
      <c r="B82" s="5" t="n"/>
      <c r="C82" s="4" t="n"/>
      <c r="D82" s="4" t="n"/>
      <c r="E82" s="4" t="n"/>
      <c r="F82" s="8">
        <f>IF(OR($A82="",$B82=""),"",IF($B82&lt;'Settings'!$B$6,"Morning","Evening"))</f>
        <v/>
      </c>
      <c r="G82" s="4" t="n"/>
      <c r="H82" s="4" t="n"/>
      <c r="I82" s="4" t="n"/>
      <c r="J82" s="4" t="n"/>
      <c r="K82" s="4" t="n"/>
      <c r="L82" s="14" t="n"/>
      <c r="M82" s="15">
        <f>IF(OR($A82="",$L82=""),"",ROUND(($L82-($A82+$B82))*1440,0)/60)</f>
        <v/>
      </c>
      <c r="N82" s="8">
        <f>IF(OR($A82="",$M82=""),"",IF($M82&lt;='Settings'!$B$7,"Yes","No"))</f>
        <v/>
      </c>
      <c r="O82" s="4" t="n"/>
      <c r="P82" s="13" t="n"/>
      <c r="Q82" s="16">
        <f>IF(OR($A82="",$P82=""),"",$P82-$A82)</f>
        <v/>
      </c>
      <c r="R82" s="4" t="n"/>
      <c r="S82" s="8">
        <f>IF($A82="","",IF($P82="","Open","Closed"))</f>
        <v/>
      </c>
    </row>
    <row r="83">
      <c r="A83" s="13" t="n"/>
      <c r="B83" s="5" t="n"/>
      <c r="C83" s="4" t="n"/>
      <c r="D83" s="4" t="n"/>
      <c r="E83" s="4" t="n"/>
      <c r="F83" s="8">
        <f>IF(OR($A83="",$B83=""),"",IF($B83&lt;'Settings'!$B$6,"Morning","Evening"))</f>
        <v/>
      </c>
      <c r="G83" s="4" t="n"/>
      <c r="H83" s="4" t="n"/>
      <c r="I83" s="4" t="n"/>
      <c r="J83" s="4" t="n"/>
      <c r="K83" s="4" t="n"/>
      <c r="L83" s="14" t="n"/>
      <c r="M83" s="15">
        <f>IF(OR($A83="",$L83=""),"",ROUND(($L83-($A83+$B83))*1440,0)/60)</f>
        <v/>
      </c>
      <c r="N83" s="8">
        <f>IF(OR($A83="",$M83=""),"",IF($M83&lt;='Settings'!$B$7,"Yes","No"))</f>
        <v/>
      </c>
      <c r="O83" s="4" t="n"/>
      <c r="P83" s="13" t="n"/>
      <c r="Q83" s="16">
        <f>IF(OR($A83="",$P83=""),"",$P83-$A83)</f>
        <v/>
      </c>
      <c r="R83" s="4" t="n"/>
      <c r="S83" s="8">
        <f>IF($A83="","",IF($P83="","Open","Closed"))</f>
        <v/>
      </c>
    </row>
    <row r="84">
      <c r="A84" s="13" t="n"/>
      <c r="B84" s="5" t="n"/>
      <c r="C84" s="4" t="n"/>
      <c r="D84" s="4" t="n"/>
      <c r="E84" s="4" t="n"/>
      <c r="F84" s="8">
        <f>IF(OR($A84="",$B84=""),"",IF($B84&lt;'Settings'!$B$6,"Morning","Evening"))</f>
        <v/>
      </c>
      <c r="G84" s="4" t="n"/>
      <c r="H84" s="4" t="n"/>
      <c r="I84" s="4" t="n"/>
      <c r="J84" s="4" t="n"/>
      <c r="K84" s="4" t="n"/>
      <c r="L84" s="14" t="n"/>
      <c r="M84" s="15">
        <f>IF(OR($A84="",$L84=""),"",ROUND(($L84-($A84+$B84))*1440,0)/60)</f>
        <v/>
      </c>
      <c r="N84" s="8">
        <f>IF(OR($A84="",$M84=""),"",IF($M84&lt;='Settings'!$B$7,"Yes","No"))</f>
        <v/>
      </c>
      <c r="O84" s="4" t="n"/>
      <c r="P84" s="13" t="n"/>
      <c r="Q84" s="16">
        <f>IF(OR($A84="",$P84=""),"",$P84-$A84)</f>
        <v/>
      </c>
      <c r="R84" s="4" t="n"/>
      <c r="S84" s="8">
        <f>IF($A84="","",IF($P84="","Open","Closed"))</f>
        <v/>
      </c>
    </row>
    <row r="85">
      <c r="A85" s="13" t="n"/>
      <c r="B85" s="5" t="n"/>
      <c r="C85" s="4" t="n"/>
      <c r="D85" s="4" t="n"/>
      <c r="E85" s="4" t="n"/>
      <c r="F85" s="8">
        <f>IF(OR($A85="",$B85=""),"",IF($B85&lt;'Settings'!$B$6,"Morning","Evening"))</f>
        <v/>
      </c>
      <c r="G85" s="4" t="n"/>
      <c r="H85" s="4" t="n"/>
      <c r="I85" s="4" t="n"/>
      <c r="J85" s="4" t="n"/>
      <c r="K85" s="4" t="n"/>
      <c r="L85" s="14" t="n"/>
      <c r="M85" s="15">
        <f>IF(OR($A85="",$L85=""),"",ROUND(($L85-($A85+$B85))*1440,0)/60)</f>
        <v/>
      </c>
      <c r="N85" s="8">
        <f>IF(OR($A85="",$M85=""),"",IF($M85&lt;='Settings'!$B$7,"Yes","No"))</f>
        <v/>
      </c>
      <c r="O85" s="4" t="n"/>
      <c r="P85" s="13" t="n"/>
      <c r="Q85" s="16">
        <f>IF(OR($A85="",$P85=""),"",$P85-$A85)</f>
        <v/>
      </c>
      <c r="R85" s="4" t="n"/>
      <c r="S85" s="8">
        <f>IF($A85="","",IF($P85="","Open","Closed"))</f>
        <v/>
      </c>
    </row>
    <row r="86">
      <c r="A86" s="13" t="n"/>
      <c r="B86" s="5" t="n"/>
      <c r="C86" s="4" t="n"/>
      <c r="D86" s="4" t="n"/>
      <c r="E86" s="4" t="n"/>
      <c r="F86" s="8">
        <f>IF(OR($A86="",$B86=""),"",IF($B86&lt;'Settings'!$B$6,"Morning","Evening"))</f>
        <v/>
      </c>
      <c r="G86" s="4" t="n"/>
      <c r="H86" s="4" t="n"/>
      <c r="I86" s="4" t="n"/>
      <c r="J86" s="4" t="n"/>
      <c r="K86" s="4" t="n"/>
      <c r="L86" s="14" t="n"/>
      <c r="M86" s="15">
        <f>IF(OR($A86="",$L86=""),"",ROUND(($L86-($A86+$B86))*1440,0)/60)</f>
        <v/>
      </c>
      <c r="N86" s="8">
        <f>IF(OR($A86="",$M86=""),"",IF($M86&lt;='Settings'!$B$7,"Yes","No"))</f>
        <v/>
      </c>
      <c r="O86" s="4" t="n"/>
      <c r="P86" s="13" t="n"/>
      <c r="Q86" s="16">
        <f>IF(OR($A86="",$P86=""),"",$P86-$A86)</f>
        <v/>
      </c>
      <c r="R86" s="4" t="n"/>
      <c r="S86" s="8">
        <f>IF($A86="","",IF($P86="","Open","Closed"))</f>
        <v/>
      </c>
    </row>
    <row r="87">
      <c r="A87" s="13" t="n"/>
      <c r="B87" s="5" t="n"/>
      <c r="C87" s="4" t="n"/>
      <c r="D87" s="4" t="n"/>
      <c r="E87" s="4" t="n"/>
      <c r="F87" s="8">
        <f>IF(OR($A87="",$B87=""),"",IF($B87&lt;'Settings'!$B$6,"Morning","Evening"))</f>
        <v/>
      </c>
      <c r="G87" s="4" t="n"/>
      <c r="H87" s="4" t="n"/>
      <c r="I87" s="4" t="n"/>
      <c r="J87" s="4" t="n"/>
      <c r="K87" s="4" t="n"/>
      <c r="L87" s="14" t="n"/>
      <c r="M87" s="15">
        <f>IF(OR($A87="",$L87=""),"",ROUND(($L87-($A87+$B87))*1440,0)/60)</f>
        <v/>
      </c>
      <c r="N87" s="8">
        <f>IF(OR($A87="",$M87=""),"",IF($M87&lt;='Settings'!$B$7,"Yes","No"))</f>
        <v/>
      </c>
      <c r="O87" s="4" t="n"/>
      <c r="P87" s="13" t="n"/>
      <c r="Q87" s="16">
        <f>IF(OR($A87="",$P87=""),"",$P87-$A87)</f>
        <v/>
      </c>
      <c r="R87" s="4" t="n"/>
      <c r="S87" s="8">
        <f>IF($A87="","",IF($P87="","Open","Closed"))</f>
        <v/>
      </c>
    </row>
    <row r="88">
      <c r="A88" s="13" t="n"/>
      <c r="B88" s="5" t="n"/>
      <c r="C88" s="4" t="n"/>
      <c r="D88" s="4" t="n"/>
      <c r="E88" s="4" t="n"/>
      <c r="F88" s="8">
        <f>IF(OR($A88="",$B88=""),"",IF($B88&lt;'Settings'!$B$6,"Morning","Evening"))</f>
        <v/>
      </c>
      <c r="G88" s="4" t="n"/>
      <c r="H88" s="4" t="n"/>
      <c r="I88" s="4" t="n"/>
      <c r="J88" s="4" t="n"/>
      <c r="K88" s="4" t="n"/>
      <c r="L88" s="14" t="n"/>
      <c r="M88" s="15">
        <f>IF(OR($A88="",$L88=""),"",ROUND(($L88-($A88+$B88))*1440,0)/60)</f>
        <v/>
      </c>
      <c r="N88" s="8">
        <f>IF(OR($A88="",$M88=""),"",IF($M88&lt;='Settings'!$B$7,"Yes","No"))</f>
        <v/>
      </c>
      <c r="O88" s="4" t="n"/>
      <c r="P88" s="13" t="n"/>
      <c r="Q88" s="16">
        <f>IF(OR($A88="",$P88=""),"",$P88-$A88)</f>
        <v/>
      </c>
      <c r="R88" s="4" t="n"/>
      <c r="S88" s="8">
        <f>IF($A88="","",IF($P88="","Open","Closed"))</f>
        <v/>
      </c>
    </row>
    <row r="89">
      <c r="A89" s="13" t="n"/>
      <c r="B89" s="5" t="n"/>
      <c r="C89" s="4" t="n"/>
      <c r="D89" s="4" t="n"/>
      <c r="E89" s="4" t="n"/>
      <c r="F89" s="8">
        <f>IF(OR($A89="",$B89=""),"",IF($B89&lt;'Settings'!$B$6,"Morning","Evening"))</f>
        <v/>
      </c>
      <c r="G89" s="4" t="n"/>
      <c r="H89" s="4" t="n"/>
      <c r="I89" s="4" t="n"/>
      <c r="J89" s="4" t="n"/>
      <c r="K89" s="4" t="n"/>
      <c r="L89" s="14" t="n"/>
      <c r="M89" s="15">
        <f>IF(OR($A89="",$L89=""),"",ROUND(($L89-($A89+$B89))*1440,0)/60)</f>
        <v/>
      </c>
      <c r="N89" s="8">
        <f>IF(OR($A89="",$M89=""),"",IF($M89&lt;='Settings'!$B$7,"Yes","No"))</f>
        <v/>
      </c>
      <c r="O89" s="4" t="n"/>
      <c r="P89" s="13" t="n"/>
      <c r="Q89" s="16">
        <f>IF(OR($A89="",$P89=""),"",$P89-$A89)</f>
        <v/>
      </c>
      <c r="R89" s="4" t="n"/>
      <c r="S89" s="8">
        <f>IF($A89="","",IF($P89="","Open","Closed"))</f>
        <v/>
      </c>
    </row>
    <row r="90">
      <c r="A90" s="13" t="n"/>
      <c r="B90" s="5" t="n"/>
      <c r="C90" s="4" t="n"/>
      <c r="D90" s="4" t="n"/>
      <c r="E90" s="4" t="n"/>
      <c r="F90" s="8">
        <f>IF(OR($A90="",$B90=""),"",IF($B90&lt;'Settings'!$B$6,"Morning","Evening"))</f>
        <v/>
      </c>
      <c r="G90" s="4" t="n"/>
      <c r="H90" s="4" t="n"/>
      <c r="I90" s="4" t="n"/>
      <c r="J90" s="4" t="n"/>
      <c r="K90" s="4" t="n"/>
      <c r="L90" s="14" t="n"/>
      <c r="M90" s="15">
        <f>IF(OR($A90="",$L90=""),"",ROUND(($L90-($A90+$B90))*1440,0)/60)</f>
        <v/>
      </c>
      <c r="N90" s="8">
        <f>IF(OR($A90="",$M90=""),"",IF($M90&lt;='Settings'!$B$7,"Yes","No"))</f>
        <v/>
      </c>
      <c r="O90" s="4" t="n"/>
      <c r="P90" s="13" t="n"/>
      <c r="Q90" s="16">
        <f>IF(OR($A90="",$P90=""),"",$P90-$A90)</f>
        <v/>
      </c>
      <c r="R90" s="4" t="n"/>
      <c r="S90" s="8">
        <f>IF($A90="","",IF($P90="","Open","Closed"))</f>
        <v/>
      </c>
    </row>
    <row r="91">
      <c r="A91" s="13" t="n"/>
      <c r="B91" s="5" t="n"/>
      <c r="C91" s="4" t="n"/>
      <c r="D91" s="4" t="n"/>
      <c r="E91" s="4" t="n"/>
      <c r="F91" s="8">
        <f>IF(OR($A91="",$B91=""),"",IF($B91&lt;'Settings'!$B$6,"Morning","Evening"))</f>
        <v/>
      </c>
      <c r="G91" s="4" t="n"/>
      <c r="H91" s="4" t="n"/>
      <c r="I91" s="4" t="n"/>
      <c r="J91" s="4" t="n"/>
      <c r="K91" s="4" t="n"/>
      <c r="L91" s="14" t="n"/>
      <c r="M91" s="15">
        <f>IF(OR($A91="",$L91=""),"",ROUND(($L91-($A91+$B91))*1440,0)/60)</f>
        <v/>
      </c>
      <c r="N91" s="8">
        <f>IF(OR($A91="",$M91=""),"",IF($M91&lt;='Settings'!$B$7,"Yes","No"))</f>
        <v/>
      </c>
      <c r="O91" s="4" t="n"/>
      <c r="P91" s="13" t="n"/>
      <c r="Q91" s="16">
        <f>IF(OR($A91="",$P91=""),"",$P91-$A91)</f>
        <v/>
      </c>
      <c r="R91" s="4" t="n"/>
      <c r="S91" s="8">
        <f>IF($A91="","",IF($P91="","Open","Closed"))</f>
        <v/>
      </c>
    </row>
    <row r="92">
      <c r="A92" s="13" t="n"/>
      <c r="B92" s="5" t="n"/>
      <c r="C92" s="4" t="n"/>
      <c r="D92" s="4" t="n"/>
      <c r="E92" s="4" t="n"/>
      <c r="F92" s="8">
        <f>IF(OR($A92="",$B92=""),"",IF($B92&lt;'Settings'!$B$6,"Morning","Evening"))</f>
        <v/>
      </c>
      <c r="G92" s="4" t="n"/>
      <c r="H92" s="4" t="n"/>
      <c r="I92" s="4" t="n"/>
      <c r="J92" s="4" t="n"/>
      <c r="K92" s="4" t="n"/>
      <c r="L92" s="14" t="n"/>
      <c r="M92" s="15">
        <f>IF(OR($A92="",$L92=""),"",ROUND(($L92-($A92+$B92))*1440,0)/60)</f>
        <v/>
      </c>
      <c r="N92" s="8">
        <f>IF(OR($A92="",$M92=""),"",IF($M92&lt;='Settings'!$B$7,"Yes","No"))</f>
        <v/>
      </c>
      <c r="O92" s="4" t="n"/>
      <c r="P92" s="13" t="n"/>
      <c r="Q92" s="16">
        <f>IF(OR($A92="",$P92=""),"",$P92-$A92)</f>
        <v/>
      </c>
      <c r="R92" s="4" t="n"/>
      <c r="S92" s="8">
        <f>IF($A92="","",IF($P92="","Open","Closed"))</f>
        <v/>
      </c>
    </row>
    <row r="93">
      <c r="A93" s="13" t="n"/>
      <c r="B93" s="5" t="n"/>
      <c r="C93" s="4" t="n"/>
      <c r="D93" s="4" t="n"/>
      <c r="E93" s="4" t="n"/>
      <c r="F93" s="8">
        <f>IF(OR($A93="",$B93=""),"",IF($B93&lt;'Settings'!$B$6,"Morning","Evening"))</f>
        <v/>
      </c>
      <c r="G93" s="4" t="n"/>
      <c r="H93" s="4" t="n"/>
      <c r="I93" s="4" t="n"/>
      <c r="J93" s="4" t="n"/>
      <c r="K93" s="4" t="n"/>
      <c r="L93" s="14" t="n"/>
      <c r="M93" s="15">
        <f>IF(OR($A93="",$L93=""),"",ROUND(($L93-($A93+$B93))*1440,0)/60)</f>
        <v/>
      </c>
      <c r="N93" s="8">
        <f>IF(OR($A93="",$M93=""),"",IF($M93&lt;='Settings'!$B$7,"Yes","No"))</f>
        <v/>
      </c>
      <c r="O93" s="4" t="n"/>
      <c r="P93" s="13" t="n"/>
      <c r="Q93" s="16">
        <f>IF(OR($A93="",$P93=""),"",$P93-$A93)</f>
        <v/>
      </c>
      <c r="R93" s="4" t="n"/>
      <c r="S93" s="8">
        <f>IF($A93="","",IF($P93="","Open","Closed"))</f>
        <v/>
      </c>
    </row>
    <row r="94">
      <c r="A94" s="13" t="n"/>
      <c r="B94" s="5" t="n"/>
      <c r="C94" s="4" t="n"/>
      <c r="D94" s="4" t="n"/>
      <c r="E94" s="4" t="n"/>
      <c r="F94" s="8">
        <f>IF(OR($A94="",$B94=""),"",IF($B94&lt;'Settings'!$B$6,"Morning","Evening"))</f>
        <v/>
      </c>
      <c r="G94" s="4" t="n"/>
      <c r="H94" s="4" t="n"/>
      <c r="I94" s="4" t="n"/>
      <c r="J94" s="4" t="n"/>
      <c r="K94" s="4" t="n"/>
      <c r="L94" s="14" t="n"/>
      <c r="M94" s="15">
        <f>IF(OR($A94="",$L94=""),"",ROUND(($L94-($A94+$B94))*1440,0)/60)</f>
        <v/>
      </c>
      <c r="N94" s="8">
        <f>IF(OR($A94="",$M94=""),"",IF($M94&lt;='Settings'!$B$7,"Yes","No"))</f>
        <v/>
      </c>
      <c r="O94" s="4" t="n"/>
      <c r="P94" s="13" t="n"/>
      <c r="Q94" s="16">
        <f>IF(OR($A94="",$P94=""),"",$P94-$A94)</f>
        <v/>
      </c>
      <c r="R94" s="4" t="n"/>
      <c r="S94" s="8">
        <f>IF($A94="","",IF($P94="","Open","Closed"))</f>
        <v/>
      </c>
    </row>
    <row r="95">
      <c r="A95" s="13" t="n"/>
      <c r="B95" s="5" t="n"/>
      <c r="C95" s="4" t="n"/>
      <c r="D95" s="4" t="n"/>
      <c r="E95" s="4" t="n"/>
      <c r="F95" s="8">
        <f>IF(OR($A95="",$B95=""),"",IF($B95&lt;'Settings'!$B$6,"Morning","Evening"))</f>
        <v/>
      </c>
      <c r="G95" s="4" t="n"/>
      <c r="H95" s="4" t="n"/>
      <c r="I95" s="4" t="n"/>
      <c r="J95" s="4" t="n"/>
      <c r="K95" s="4" t="n"/>
      <c r="L95" s="14" t="n"/>
      <c r="M95" s="15">
        <f>IF(OR($A95="",$L95=""),"",ROUND(($L95-($A95+$B95))*1440,0)/60)</f>
        <v/>
      </c>
      <c r="N95" s="8">
        <f>IF(OR($A95="",$M95=""),"",IF($M95&lt;='Settings'!$B$7,"Yes","No"))</f>
        <v/>
      </c>
      <c r="O95" s="4" t="n"/>
      <c r="P95" s="13" t="n"/>
      <c r="Q95" s="16">
        <f>IF(OR($A95="",$P95=""),"",$P95-$A95)</f>
        <v/>
      </c>
      <c r="R95" s="4" t="n"/>
      <c r="S95" s="8">
        <f>IF($A95="","",IF($P95="","Open","Closed"))</f>
        <v/>
      </c>
    </row>
    <row r="96">
      <c r="A96" s="13" t="n"/>
      <c r="B96" s="5" t="n"/>
      <c r="C96" s="4" t="n"/>
      <c r="D96" s="4" t="n"/>
      <c r="E96" s="4" t="n"/>
      <c r="F96" s="8">
        <f>IF(OR($A96="",$B96=""),"",IF($B96&lt;'Settings'!$B$6,"Morning","Evening"))</f>
        <v/>
      </c>
      <c r="G96" s="4" t="n"/>
      <c r="H96" s="4" t="n"/>
      <c r="I96" s="4" t="n"/>
      <c r="J96" s="4" t="n"/>
      <c r="K96" s="4" t="n"/>
      <c r="L96" s="14" t="n"/>
      <c r="M96" s="15">
        <f>IF(OR($A96="",$L96=""),"",ROUND(($L96-($A96+$B96))*1440,0)/60)</f>
        <v/>
      </c>
      <c r="N96" s="8">
        <f>IF(OR($A96="",$M96=""),"",IF($M96&lt;='Settings'!$B$7,"Yes","No"))</f>
        <v/>
      </c>
      <c r="O96" s="4" t="n"/>
      <c r="P96" s="13" t="n"/>
      <c r="Q96" s="16">
        <f>IF(OR($A96="",$P96=""),"",$P96-$A96)</f>
        <v/>
      </c>
      <c r="R96" s="4" t="n"/>
      <c r="S96" s="8">
        <f>IF($A96="","",IF($P96="","Open","Closed"))</f>
        <v/>
      </c>
    </row>
    <row r="97">
      <c r="A97" s="13" t="n"/>
      <c r="B97" s="5" t="n"/>
      <c r="C97" s="4" t="n"/>
      <c r="D97" s="4" t="n"/>
      <c r="E97" s="4" t="n"/>
      <c r="F97" s="8">
        <f>IF(OR($A97="",$B97=""),"",IF($B97&lt;'Settings'!$B$6,"Morning","Evening"))</f>
        <v/>
      </c>
      <c r="G97" s="4" t="n"/>
      <c r="H97" s="4" t="n"/>
      <c r="I97" s="4" t="n"/>
      <c r="J97" s="4" t="n"/>
      <c r="K97" s="4" t="n"/>
      <c r="L97" s="14" t="n"/>
      <c r="M97" s="15">
        <f>IF(OR($A97="",$L97=""),"",ROUND(($L97-($A97+$B97))*1440,0)/60)</f>
        <v/>
      </c>
      <c r="N97" s="8">
        <f>IF(OR($A97="",$M97=""),"",IF($M97&lt;='Settings'!$B$7,"Yes","No"))</f>
        <v/>
      </c>
      <c r="O97" s="4" t="n"/>
      <c r="P97" s="13" t="n"/>
      <c r="Q97" s="16">
        <f>IF(OR($A97="",$P97=""),"",$P97-$A97)</f>
        <v/>
      </c>
      <c r="R97" s="4" t="n"/>
      <c r="S97" s="8">
        <f>IF($A97="","",IF($P97="","Open","Closed"))</f>
        <v/>
      </c>
    </row>
    <row r="98">
      <c r="A98" s="13" t="n"/>
      <c r="B98" s="5" t="n"/>
      <c r="C98" s="4" t="n"/>
      <c r="D98" s="4" t="n"/>
      <c r="E98" s="4" t="n"/>
      <c r="F98" s="8">
        <f>IF(OR($A98="",$B98=""),"",IF($B98&lt;'Settings'!$B$6,"Morning","Evening"))</f>
        <v/>
      </c>
      <c r="G98" s="4" t="n"/>
      <c r="H98" s="4" t="n"/>
      <c r="I98" s="4" t="n"/>
      <c r="J98" s="4" t="n"/>
      <c r="K98" s="4" t="n"/>
      <c r="L98" s="14" t="n"/>
      <c r="M98" s="15">
        <f>IF(OR($A98="",$L98=""),"",ROUND(($L98-($A98+$B98))*1440,0)/60)</f>
        <v/>
      </c>
      <c r="N98" s="8">
        <f>IF(OR($A98="",$M98=""),"",IF($M98&lt;='Settings'!$B$7,"Yes","No"))</f>
        <v/>
      </c>
      <c r="O98" s="4" t="n"/>
      <c r="P98" s="13" t="n"/>
      <c r="Q98" s="16">
        <f>IF(OR($A98="",$P98=""),"",$P98-$A98)</f>
        <v/>
      </c>
      <c r="R98" s="4" t="n"/>
      <c r="S98" s="8">
        <f>IF($A98="","",IF($P98="","Open","Closed"))</f>
        <v/>
      </c>
    </row>
    <row r="99">
      <c r="A99" s="13" t="n"/>
      <c r="B99" s="5" t="n"/>
      <c r="C99" s="4" t="n"/>
      <c r="D99" s="4" t="n"/>
      <c r="E99" s="4" t="n"/>
      <c r="F99" s="8">
        <f>IF(OR($A99="",$B99=""),"",IF($B99&lt;'Settings'!$B$6,"Morning","Evening"))</f>
        <v/>
      </c>
      <c r="G99" s="4" t="n"/>
      <c r="H99" s="4" t="n"/>
      <c r="I99" s="4" t="n"/>
      <c r="J99" s="4" t="n"/>
      <c r="K99" s="4" t="n"/>
      <c r="L99" s="14" t="n"/>
      <c r="M99" s="15">
        <f>IF(OR($A99="",$L99=""),"",ROUND(($L99-($A99+$B99))*1440,0)/60)</f>
        <v/>
      </c>
      <c r="N99" s="8">
        <f>IF(OR($A99="",$M99=""),"",IF($M99&lt;='Settings'!$B$7,"Yes","No"))</f>
        <v/>
      </c>
      <c r="O99" s="4" t="n"/>
      <c r="P99" s="13" t="n"/>
      <c r="Q99" s="16">
        <f>IF(OR($A99="",$P99=""),"",$P99-$A99)</f>
        <v/>
      </c>
      <c r="R99" s="4" t="n"/>
      <c r="S99" s="8">
        <f>IF($A99="","",IF($P99="","Open","Closed"))</f>
        <v/>
      </c>
    </row>
    <row r="100">
      <c r="A100" s="13" t="n"/>
      <c r="B100" s="5" t="n"/>
      <c r="C100" s="4" t="n"/>
      <c r="D100" s="4" t="n"/>
      <c r="E100" s="4" t="n"/>
      <c r="F100" s="8">
        <f>IF(OR($A100="",$B100=""),"",IF($B100&lt;'Settings'!$B$6,"Morning","Evening"))</f>
        <v/>
      </c>
      <c r="G100" s="4" t="n"/>
      <c r="H100" s="4" t="n"/>
      <c r="I100" s="4" t="n"/>
      <c r="J100" s="4" t="n"/>
      <c r="K100" s="4" t="n"/>
      <c r="L100" s="14" t="n"/>
      <c r="M100" s="15">
        <f>IF(OR($A100="",$L100=""),"",ROUND(($L100-($A100+$B100))*1440,0)/60)</f>
        <v/>
      </c>
      <c r="N100" s="8">
        <f>IF(OR($A100="",$M100=""),"",IF($M100&lt;='Settings'!$B$7,"Yes","No"))</f>
        <v/>
      </c>
      <c r="O100" s="4" t="n"/>
      <c r="P100" s="13" t="n"/>
      <c r="Q100" s="16">
        <f>IF(OR($A100="",$P100=""),"",$P100-$A100)</f>
        <v/>
      </c>
      <c r="R100" s="4" t="n"/>
      <c r="S100" s="8">
        <f>IF($A100="","",IF($P100="","Open","Closed"))</f>
        <v/>
      </c>
    </row>
    <row r="101">
      <c r="A101" s="13" t="n"/>
      <c r="B101" s="5" t="n"/>
      <c r="C101" s="4" t="n"/>
      <c r="D101" s="4" t="n"/>
      <c r="E101" s="4" t="n"/>
      <c r="F101" s="8">
        <f>IF(OR($A101="",$B101=""),"",IF($B101&lt;'Settings'!$B$6,"Morning","Evening"))</f>
        <v/>
      </c>
      <c r="G101" s="4" t="n"/>
      <c r="H101" s="4" t="n"/>
      <c r="I101" s="4" t="n"/>
      <c r="J101" s="4" t="n"/>
      <c r="K101" s="4" t="n"/>
      <c r="L101" s="14" t="n"/>
      <c r="M101" s="15">
        <f>IF(OR($A101="",$L101=""),"",ROUND(($L101-($A101+$B101))*1440,0)/60)</f>
        <v/>
      </c>
      <c r="N101" s="8">
        <f>IF(OR($A101="",$M101=""),"",IF($M101&lt;='Settings'!$B$7,"Yes","No"))</f>
        <v/>
      </c>
      <c r="O101" s="4" t="n"/>
      <c r="P101" s="13" t="n"/>
      <c r="Q101" s="16">
        <f>IF(OR($A101="",$P101=""),"",$P101-$A101)</f>
        <v/>
      </c>
      <c r="R101" s="4" t="n"/>
      <c r="S101" s="8">
        <f>IF($A101="","",IF($P101="","Open","Closed"))</f>
        <v/>
      </c>
    </row>
    <row r="102">
      <c r="A102" s="13" t="n"/>
      <c r="B102" s="5" t="n"/>
      <c r="C102" s="4" t="n"/>
      <c r="D102" s="4" t="n"/>
      <c r="E102" s="4" t="n"/>
      <c r="F102" s="8">
        <f>IF(OR($A102="",$B102=""),"",IF($B102&lt;'Settings'!$B$6,"Morning","Evening"))</f>
        <v/>
      </c>
      <c r="G102" s="4" t="n"/>
      <c r="H102" s="4" t="n"/>
      <c r="I102" s="4" t="n"/>
      <c r="J102" s="4" t="n"/>
      <c r="K102" s="4" t="n"/>
      <c r="L102" s="14" t="n"/>
      <c r="M102" s="15">
        <f>IF(OR($A102="",$L102=""),"",ROUND(($L102-($A102+$B102))*1440,0)/60)</f>
        <v/>
      </c>
      <c r="N102" s="8">
        <f>IF(OR($A102="",$M102=""),"",IF($M102&lt;='Settings'!$B$7,"Yes","No"))</f>
        <v/>
      </c>
      <c r="O102" s="4" t="n"/>
      <c r="P102" s="13" t="n"/>
      <c r="Q102" s="16">
        <f>IF(OR($A102="",$P102=""),"",$P102-$A102)</f>
        <v/>
      </c>
      <c r="R102" s="4" t="n"/>
      <c r="S102" s="8">
        <f>IF($A102="","",IF($P102="","Open","Closed"))</f>
        <v/>
      </c>
    </row>
    <row r="103">
      <c r="A103" s="13" t="n"/>
      <c r="B103" s="5" t="n"/>
      <c r="C103" s="4" t="n"/>
      <c r="D103" s="4" t="n"/>
      <c r="E103" s="4" t="n"/>
      <c r="F103" s="8">
        <f>IF(OR($A103="",$B103=""),"",IF($B103&lt;'Settings'!$B$6,"Morning","Evening"))</f>
        <v/>
      </c>
      <c r="G103" s="4" t="n"/>
      <c r="H103" s="4" t="n"/>
      <c r="I103" s="4" t="n"/>
      <c r="J103" s="4" t="n"/>
      <c r="K103" s="4" t="n"/>
      <c r="L103" s="14" t="n"/>
      <c r="M103" s="15">
        <f>IF(OR($A103="",$L103=""),"",ROUND(($L103-($A103+$B103))*1440,0)/60)</f>
        <v/>
      </c>
      <c r="N103" s="8">
        <f>IF(OR($A103="",$M103=""),"",IF($M103&lt;='Settings'!$B$7,"Yes","No"))</f>
        <v/>
      </c>
      <c r="O103" s="4" t="n"/>
      <c r="P103" s="13" t="n"/>
      <c r="Q103" s="16">
        <f>IF(OR($A103="",$P103=""),"",$P103-$A103)</f>
        <v/>
      </c>
      <c r="R103" s="4" t="n"/>
      <c r="S103" s="8">
        <f>IF($A103="","",IF($P103="","Open","Closed"))</f>
        <v/>
      </c>
    </row>
    <row r="104">
      <c r="A104" s="13" t="n"/>
      <c r="B104" s="5" t="n"/>
      <c r="C104" s="4" t="n"/>
      <c r="D104" s="4" t="n"/>
      <c r="E104" s="4" t="n"/>
      <c r="F104" s="8">
        <f>IF(OR($A104="",$B104=""),"",IF($B104&lt;'Settings'!$B$6,"Morning","Evening"))</f>
        <v/>
      </c>
      <c r="G104" s="4" t="n"/>
      <c r="H104" s="4" t="n"/>
      <c r="I104" s="4" t="n"/>
      <c r="J104" s="4" t="n"/>
      <c r="K104" s="4" t="n"/>
      <c r="L104" s="14" t="n"/>
      <c r="M104" s="15">
        <f>IF(OR($A104="",$L104=""),"",ROUND(($L104-($A104+$B104))*1440,0)/60)</f>
        <v/>
      </c>
      <c r="N104" s="8">
        <f>IF(OR($A104="",$M104=""),"",IF($M104&lt;='Settings'!$B$7,"Yes","No"))</f>
        <v/>
      </c>
      <c r="O104" s="4" t="n"/>
      <c r="P104" s="13" t="n"/>
      <c r="Q104" s="16">
        <f>IF(OR($A104="",$P104=""),"",$P104-$A104)</f>
        <v/>
      </c>
      <c r="R104" s="4" t="n"/>
      <c r="S104" s="8">
        <f>IF($A104="","",IF($P104="","Open","Closed"))</f>
        <v/>
      </c>
    </row>
    <row r="105">
      <c r="A105" s="13" t="n"/>
      <c r="B105" s="5" t="n"/>
      <c r="C105" s="4" t="n"/>
      <c r="D105" s="4" t="n"/>
      <c r="E105" s="4" t="n"/>
      <c r="F105" s="8">
        <f>IF(OR($A105="",$B105=""),"",IF($B105&lt;'Settings'!$B$6,"Morning","Evening"))</f>
        <v/>
      </c>
      <c r="G105" s="4" t="n"/>
      <c r="H105" s="4" t="n"/>
      <c r="I105" s="4" t="n"/>
      <c r="J105" s="4" t="n"/>
      <c r="K105" s="4" t="n"/>
      <c r="L105" s="14" t="n"/>
      <c r="M105" s="15">
        <f>IF(OR($A105="",$L105=""),"",ROUND(($L105-($A105+$B105))*1440,0)/60)</f>
        <v/>
      </c>
      <c r="N105" s="8">
        <f>IF(OR($A105="",$M105=""),"",IF($M105&lt;='Settings'!$B$7,"Yes","No"))</f>
        <v/>
      </c>
      <c r="O105" s="4" t="n"/>
      <c r="P105" s="13" t="n"/>
      <c r="Q105" s="16">
        <f>IF(OR($A105="",$P105=""),"",$P105-$A105)</f>
        <v/>
      </c>
      <c r="R105" s="4" t="n"/>
      <c r="S105" s="8">
        <f>IF($A105="","",IF($P105="","Open","Closed"))</f>
        <v/>
      </c>
    </row>
    <row r="106">
      <c r="A106" s="13" t="n"/>
      <c r="B106" s="5" t="n"/>
      <c r="C106" s="4" t="n"/>
      <c r="D106" s="4" t="n"/>
      <c r="E106" s="4" t="n"/>
      <c r="F106" s="8">
        <f>IF(OR($A106="",$B106=""),"",IF($B106&lt;'Settings'!$B$6,"Morning","Evening"))</f>
        <v/>
      </c>
      <c r="G106" s="4" t="n"/>
      <c r="H106" s="4" t="n"/>
      <c r="I106" s="4" t="n"/>
      <c r="J106" s="4" t="n"/>
      <c r="K106" s="4" t="n"/>
      <c r="L106" s="14" t="n"/>
      <c r="M106" s="15">
        <f>IF(OR($A106="",$L106=""),"",ROUND(($L106-($A106+$B106))*1440,0)/60)</f>
        <v/>
      </c>
      <c r="N106" s="8">
        <f>IF(OR($A106="",$M106=""),"",IF($M106&lt;='Settings'!$B$7,"Yes","No"))</f>
        <v/>
      </c>
      <c r="O106" s="4" t="n"/>
      <c r="P106" s="13" t="n"/>
      <c r="Q106" s="16">
        <f>IF(OR($A106="",$P106=""),"",$P106-$A106)</f>
        <v/>
      </c>
      <c r="R106" s="4" t="n"/>
      <c r="S106" s="8">
        <f>IF($A106="","",IF($P106="","Open","Closed"))</f>
        <v/>
      </c>
    </row>
    <row r="107">
      <c r="A107" s="13" t="n"/>
      <c r="B107" s="5" t="n"/>
      <c r="C107" s="4" t="n"/>
      <c r="D107" s="4" t="n"/>
      <c r="E107" s="4" t="n"/>
      <c r="F107" s="8">
        <f>IF(OR($A107="",$B107=""),"",IF($B107&lt;'Settings'!$B$6,"Morning","Evening"))</f>
        <v/>
      </c>
      <c r="G107" s="4" t="n"/>
      <c r="H107" s="4" t="n"/>
      <c r="I107" s="4" t="n"/>
      <c r="J107" s="4" t="n"/>
      <c r="K107" s="4" t="n"/>
      <c r="L107" s="14" t="n"/>
      <c r="M107" s="15">
        <f>IF(OR($A107="",$L107=""),"",ROUND(($L107-($A107+$B107))*1440,0)/60)</f>
        <v/>
      </c>
      <c r="N107" s="8">
        <f>IF(OR($A107="",$M107=""),"",IF($M107&lt;='Settings'!$B$7,"Yes","No"))</f>
        <v/>
      </c>
      <c r="O107" s="4" t="n"/>
      <c r="P107" s="13" t="n"/>
      <c r="Q107" s="16">
        <f>IF(OR($A107="",$P107=""),"",$P107-$A107)</f>
        <v/>
      </c>
      <c r="R107" s="4" t="n"/>
      <c r="S107" s="8">
        <f>IF($A107="","",IF($P107="","Open","Closed"))</f>
        <v/>
      </c>
    </row>
    <row r="108">
      <c r="A108" s="13" t="n"/>
      <c r="B108" s="5" t="n"/>
      <c r="C108" s="4" t="n"/>
      <c r="D108" s="4" t="n"/>
      <c r="E108" s="4" t="n"/>
      <c r="F108" s="8">
        <f>IF(OR($A108="",$B108=""),"",IF($B108&lt;'Settings'!$B$6,"Morning","Evening"))</f>
        <v/>
      </c>
      <c r="G108" s="4" t="n"/>
      <c r="H108" s="4" t="n"/>
      <c r="I108" s="4" t="n"/>
      <c r="J108" s="4" t="n"/>
      <c r="K108" s="4" t="n"/>
      <c r="L108" s="14" t="n"/>
      <c r="M108" s="15">
        <f>IF(OR($A108="",$L108=""),"",ROUND(($L108-($A108+$B108))*1440,0)/60)</f>
        <v/>
      </c>
      <c r="N108" s="8">
        <f>IF(OR($A108="",$M108=""),"",IF($M108&lt;='Settings'!$B$7,"Yes","No"))</f>
        <v/>
      </c>
      <c r="O108" s="4" t="n"/>
      <c r="P108" s="13" t="n"/>
      <c r="Q108" s="16">
        <f>IF(OR($A108="",$P108=""),"",$P108-$A108)</f>
        <v/>
      </c>
      <c r="R108" s="4" t="n"/>
      <c r="S108" s="8">
        <f>IF($A108="","",IF($P108="","Open","Closed"))</f>
        <v/>
      </c>
    </row>
    <row r="109">
      <c r="A109" s="13" t="n"/>
      <c r="B109" s="5" t="n"/>
      <c r="C109" s="4" t="n"/>
      <c r="D109" s="4" t="n"/>
      <c r="E109" s="4" t="n"/>
      <c r="F109" s="8">
        <f>IF(OR($A109="",$B109=""),"",IF($B109&lt;'Settings'!$B$6,"Morning","Evening"))</f>
        <v/>
      </c>
      <c r="G109" s="4" t="n"/>
      <c r="H109" s="4" t="n"/>
      <c r="I109" s="4" t="n"/>
      <c r="J109" s="4" t="n"/>
      <c r="K109" s="4" t="n"/>
      <c r="L109" s="14" t="n"/>
      <c r="M109" s="15">
        <f>IF(OR($A109="",$L109=""),"",ROUND(($L109-($A109+$B109))*1440,0)/60)</f>
        <v/>
      </c>
      <c r="N109" s="8">
        <f>IF(OR($A109="",$M109=""),"",IF($M109&lt;='Settings'!$B$7,"Yes","No"))</f>
        <v/>
      </c>
      <c r="O109" s="4" t="n"/>
      <c r="P109" s="13" t="n"/>
      <c r="Q109" s="16">
        <f>IF(OR($A109="",$P109=""),"",$P109-$A109)</f>
        <v/>
      </c>
      <c r="R109" s="4" t="n"/>
      <c r="S109" s="8">
        <f>IF($A109="","",IF($P109="","Open","Closed"))</f>
        <v/>
      </c>
    </row>
    <row r="110">
      <c r="A110" s="13" t="n"/>
      <c r="B110" s="5" t="n"/>
      <c r="C110" s="4" t="n"/>
      <c r="D110" s="4" t="n"/>
      <c r="E110" s="4" t="n"/>
      <c r="F110" s="8">
        <f>IF(OR($A110="",$B110=""),"",IF($B110&lt;'Settings'!$B$6,"Morning","Evening"))</f>
        <v/>
      </c>
      <c r="G110" s="4" t="n"/>
      <c r="H110" s="4" t="n"/>
      <c r="I110" s="4" t="n"/>
      <c r="J110" s="4" t="n"/>
      <c r="K110" s="4" t="n"/>
      <c r="L110" s="14" t="n"/>
      <c r="M110" s="15">
        <f>IF(OR($A110="",$L110=""),"",ROUND(($L110-($A110+$B110))*1440,0)/60)</f>
        <v/>
      </c>
      <c r="N110" s="8">
        <f>IF(OR($A110="",$M110=""),"",IF($M110&lt;='Settings'!$B$7,"Yes","No"))</f>
        <v/>
      </c>
      <c r="O110" s="4" t="n"/>
      <c r="P110" s="13" t="n"/>
      <c r="Q110" s="16">
        <f>IF(OR($A110="",$P110=""),"",$P110-$A110)</f>
        <v/>
      </c>
      <c r="R110" s="4" t="n"/>
      <c r="S110" s="8">
        <f>IF($A110="","",IF($P110="","Open","Closed"))</f>
        <v/>
      </c>
    </row>
    <row r="111">
      <c r="A111" s="13" t="n"/>
      <c r="B111" s="5" t="n"/>
      <c r="C111" s="4" t="n"/>
      <c r="D111" s="4" t="n"/>
      <c r="E111" s="4" t="n"/>
      <c r="F111" s="8">
        <f>IF(OR($A111="",$B111=""),"",IF($B111&lt;'Settings'!$B$6,"Morning","Evening"))</f>
        <v/>
      </c>
      <c r="G111" s="4" t="n"/>
      <c r="H111" s="4" t="n"/>
      <c r="I111" s="4" t="n"/>
      <c r="J111" s="4" t="n"/>
      <c r="K111" s="4" t="n"/>
      <c r="L111" s="14" t="n"/>
      <c r="M111" s="15">
        <f>IF(OR($A111="",$L111=""),"",ROUND(($L111-($A111+$B111))*1440,0)/60)</f>
        <v/>
      </c>
      <c r="N111" s="8">
        <f>IF(OR($A111="",$M111=""),"",IF($M111&lt;='Settings'!$B$7,"Yes","No"))</f>
        <v/>
      </c>
      <c r="O111" s="4" t="n"/>
      <c r="P111" s="13" t="n"/>
      <c r="Q111" s="16">
        <f>IF(OR($A111="",$P111=""),"",$P111-$A111)</f>
        <v/>
      </c>
      <c r="R111" s="4" t="n"/>
      <c r="S111" s="8">
        <f>IF($A111="","",IF($P111="","Open","Closed"))</f>
        <v/>
      </c>
    </row>
    <row r="112">
      <c r="A112" s="13" t="n"/>
      <c r="B112" s="5" t="n"/>
      <c r="C112" s="4" t="n"/>
      <c r="D112" s="4" t="n"/>
      <c r="E112" s="4" t="n"/>
      <c r="F112" s="8">
        <f>IF(OR($A112="",$B112=""),"",IF($B112&lt;'Settings'!$B$6,"Morning","Evening"))</f>
        <v/>
      </c>
      <c r="G112" s="4" t="n"/>
      <c r="H112" s="4" t="n"/>
      <c r="I112" s="4" t="n"/>
      <c r="J112" s="4" t="n"/>
      <c r="K112" s="4" t="n"/>
      <c r="L112" s="14" t="n"/>
      <c r="M112" s="15">
        <f>IF(OR($A112="",$L112=""),"",ROUND(($L112-($A112+$B112))*1440,0)/60)</f>
        <v/>
      </c>
      <c r="N112" s="8">
        <f>IF(OR($A112="",$M112=""),"",IF($M112&lt;='Settings'!$B$7,"Yes","No"))</f>
        <v/>
      </c>
      <c r="O112" s="4" t="n"/>
      <c r="P112" s="13" t="n"/>
      <c r="Q112" s="16">
        <f>IF(OR($A112="",$P112=""),"",$P112-$A112)</f>
        <v/>
      </c>
      <c r="R112" s="4" t="n"/>
      <c r="S112" s="8">
        <f>IF($A112="","",IF($P112="","Open","Closed"))</f>
        <v/>
      </c>
    </row>
    <row r="113">
      <c r="A113" s="13" t="n"/>
      <c r="B113" s="5" t="n"/>
      <c r="C113" s="4" t="n"/>
      <c r="D113" s="4" t="n"/>
      <c r="E113" s="4" t="n"/>
      <c r="F113" s="8">
        <f>IF(OR($A113="",$B113=""),"",IF($B113&lt;'Settings'!$B$6,"Morning","Evening"))</f>
        <v/>
      </c>
      <c r="G113" s="4" t="n"/>
      <c r="H113" s="4" t="n"/>
      <c r="I113" s="4" t="n"/>
      <c r="J113" s="4" t="n"/>
      <c r="K113" s="4" t="n"/>
      <c r="L113" s="14" t="n"/>
      <c r="M113" s="15">
        <f>IF(OR($A113="",$L113=""),"",ROUND(($L113-($A113+$B113))*1440,0)/60)</f>
        <v/>
      </c>
      <c r="N113" s="8">
        <f>IF(OR($A113="",$M113=""),"",IF($M113&lt;='Settings'!$B$7,"Yes","No"))</f>
        <v/>
      </c>
      <c r="O113" s="4" t="n"/>
      <c r="P113" s="13" t="n"/>
      <c r="Q113" s="16">
        <f>IF(OR($A113="",$P113=""),"",$P113-$A113)</f>
        <v/>
      </c>
      <c r="R113" s="4" t="n"/>
      <c r="S113" s="8">
        <f>IF($A113="","",IF($P113="","Open","Closed"))</f>
        <v/>
      </c>
    </row>
    <row r="114">
      <c r="A114" s="13" t="n"/>
      <c r="B114" s="5" t="n"/>
      <c r="C114" s="4" t="n"/>
      <c r="D114" s="4" t="n"/>
      <c r="E114" s="4" t="n"/>
      <c r="F114" s="8">
        <f>IF(OR($A114="",$B114=""),"",IF($B114&lt;'Settings'!$B$6,"Morning","Evening"))</f>
        <v/>
      </c>
      <c r="G114" s="4" t="n"/>
      <c r="H114" s="4" t="n"/>
      <c r="I114" s="4" t="n"/>
      <c r="J114" s="4" t="n"/>
      <c r="K114" s="4" t="n"/>
      <c r="L114" s="14" t="n"/>
      <c r="M114" s="15">
        <f>IF(OR($A114="",$L114=""),"",ROUND(($L114-($A114+$B114))*1440,0)/60)</f>
        <v/>
      </c>
      <c r="N114" s="8">
        <f>IF(OR($A114="",$M114=""),"",IF($M114&lt;='Settings'!$B$7,"Yes","No"))</f>
        <v/>
      </c>
      <c r="O114" s="4" t="n"/>
      <c r="P114" s="13" t="n"/>
      <c r="Q114" s="16">
        <f>IF(OR($A114="",$P114=""),"",$P114-$A114)</f>
        <v/>
      </c>
      <c r="R114" s="4" t="n"/>
      <c r="S114" s="8">
        <f>IF($A114="","",IF($P114="","Open","Closed"))</f>
        <v/>
      </c>
    </row>
    <row r="115">
      <c r="A115" s="13" t="n"/>
      <c r="B115" s="5" t="n"/>
      <c r="C115" s="4" t="n"/>
      <c r="D115" s="4" t="n"/>
      <c r="E115" s="4" t="n"/>
      <c r="F115" s="8">
        <f>IF(OR($A115="",$B115=""),"",IF($B115&lt;'Settings'!$B$6,"Morning","Evening"))</f>
        <v/>
      </c>
      <c r="G115" s="4" t="n"/>
      <c r="H115" s="4" t="n"/>
      <c r="I115" s="4" t="n"/>
      <c r="J115" s="4" t="n"/>
      <c r="K115" s="4" t="n"/>
      <c r="L115" s="14" t="n"/>
      <c r="M115" s="15">
        <f>IF(OR($A115="",$L115=""),"",ROUND(($L115-($A115+$B115))*1440,0)/60)</f>
        <v/>
      </c>
      <c r="N115" s="8">
        <f>IF(OR($A115="",$M115=""),"",IF($M115&lt;='Settings'!$B$7,"Yes","No"))</f>
        <v/>
      </c>
      <c r="O115" s="4" t="n"/>
      <c r="P115" s="13" t="n"/>
      <c r="Q115" s="16">
        <f>IF(OR($A115="",$P115=""),"",$P115-$A115)</f>
        <v/>
      </c>
      <c r="R115" s="4" t="n"/>
      <c r="S115" s="8">
        <f>IF($A115="","",IF($P115="","Open","Closed"))</f>
        <v/>
      </c>
    </row>
    <row r="116">
      <c r="A116" s="13" t="n"/>
      <c r="B116" s="5" t="n"/>
      <c r="C116" s="4" t="n"/>
      <c r="D116" s="4" t="n"/>
      <c r="E116" s="4" t="n"/>
      <c r="F116" s="8">
        <f>IF(OR($A116="",$B116=""),"",IF($B116&lt;'Settings'!$B$6,"Morning","Evening"))</f>
        <v/>
      </c>
      <c r="G116" s="4" t="n"/>
      <c r="H116" s="4" t="n"/>
      <c r="I116" s="4" t="n"/>
      <c r="J116" s="4" t="n"/>
      <c r="K116" s="4" t="n"/>
      <c r="L116" s="14" t="n"/>
      <c r="M116" s="15">
        <f>IF(OR($A116="",$L116=""),"",ROUND(($L116-($A116+$B116))*1440,0)/60)</f>
        <v/>
      </c>
      <c r="N116" s="8">
        <f>IF(OR($A116="",$M116=""),"",IF($M116&lt;='Settings'!$B$7,"Yes","No"))</f>
        <v/>
      </c>
      <c r="O116" s="4" t="n"/>
      <c r="P116" s="13" t="n"/>
      <c r="Q116" s="16">
        <f>IF(OR($A116="",$P116=""),"",$P116-$A116)</f>
        <v/>
      </c>
      <c r="R116" s="4" t="n"/>
      <c r="S116" s="8">
        <f>IF($A116="","",IF($P116="","Open","Closed"))</f>
        <v/>
      </c>
    </row>
    <row r="117">
      <c r="A117" s="13" t="n"/>
      <c r="B117" s="5" t="n"/>
      <c r="C117" s="4" t="n"/>
      <c r="D117" s="4" t="n"/>
      <c r="E117" s="4" t="n"/>
      <c r="F117" s="8">
        <f>IF(OR($A117="",$B117=""),"",IF($B117&lt;'Settings'!$B$6,"Morning","Evening"))</f>
        <v/>
      </c>
      <c r="G117" s="4" t="n"/>
      <c r="H117" s="4" t="n"/>
      <c r="I117" s="4" t="n"/>
      <c r="J117" s="4" t="n"/>
      <c r="K117" s="4" t="n"/>
      <c r="L117" s="14" t="n"/>
      <c r="M117" s="15">
        <f>IF(OR($A117="",$L117=""),"",ROUND(($L117-($A117+$B117))*1440,0)/60)</f>
        <v/>
      </c>
      <c r="N117" s="8">
        <f>IF(OR($A117="",$M117=""),"",IF($M117&lt;='Settings'!$B$7,"Yes","No"))</f>
        <v/>
      </c>
      <c r="O117" s="4" t="n"/>
      <c r="P117" s="13" t="n"/>
      <c r="Q117" s="16">
        <f>IF(OR($A117="",$P117=""),"",$P117-$A117)</f>
        <v/>
      </c>
      <c r="R117" s="4" t="n"/>
      <c r="S117" s="8">
        <f>IF($A117="","",IF($P117="","Open","Closed"))</f>
        <v/>
      </c>
    </row>
    <row r="118">
      <c r="A118" s="13" t="n"/>
      <c r="B118" s="5" t="n"/>
      <c r="C118" s="4" t="n"/>
      <c r="D118" s="4" t="n"/>
      <c r="E118" s="4" t="n"/>
      <c r="F118" s="8">
        <f>IF(OR($A118="",$B118=""),"",IF($B118&lt;'Settings'!$B$6,"Morning","Evening"))</f>
        <v/>
      </c>
      <c r="G118" s="4" t="n"/>
      <c r="H118" s="4" t="n"/>
      <c r="I118" s="4" t="n"/>
      <c r="J118" s="4" t="n"/>
      <c r="K118" s="4" t="n"/>
      <c r="L118" s="14" t="n"/>
      <c r="M118" s="15">
        <f>IF(OR($A118="",$L118=""),"",ROUND(($L118-($A118+$B118))*1440,0)/60)</f>
        <v/>
      </c>
      <c r="N118" s="8">
        <f>IF(OR($A118="",$M118=""),"",IF($M118&lt;='Settings'!$B$7,"Yes","No"))</f>
        <v/>
      </c>
      <c r="O118" s="4" t="n"/>
      <c r="P118" s="13" t="n"/>
      <c r="Q118" s="16">
        <f>IF(OR($A118="",$P118=""),"",$P118-$A118)</f>
        <v/>
      </c>
      <c r="R118" s="4" t="n"/>
      <c r="S118" s="8">
        <f>IF($A118="","",IF($P118="","Open","Closed"))</f>
        <v/>
      </c>
    </row>
    <row r="119">
      <c r="A119" s="13" t="n"/>
      <c r="B119" s="5" t="n"/>
      <c r="C119" s="4" t="n"/>
      <c r="D119" s="4" t="n"/>
      <c r="E119" s="4" t="n"/>
      <c r="F119" s="8">
        <f>IF(OR($A119="",$B119=""),"",IF($B119&lt;'Settings'!$B$6,"Morning","Evening"))</f>
        <v/>
      </c>
      <c r="G119" s="4" t="n"/>
      <c r="H119" s="4" t="n"/>
      <c r="I119" s="4" t="n"/>
      <c r="J119" s="4" t="n"/>
      <c r="K119" s="4" t="n"/>
      <c r="L119" s="14" t="n"/>
      <c r="M119" s="15">
        <f>IF(OR($A119="",$L119=""),"",ROUND(($L119-($A119+$B119))*1440,0)/60)</f>
        <v/>
      </c>
      <c r="N119" s="8">
        <f>IF(OR($A119="",$M119=""),"",IF($M119&lt;='Settings'!$B$7,"Yes","No"))</f>
        <v/>
      </c>
      <c r="O119" s="4" t="n"/>
      <c r="P119" s="13" t="n"/>
      <c r="Q119" s="16">
        <f>IF(OR($A119="",$P119=""),"",$P119-$A119)</f>
        <v/>
      </c>
      <c r="R119" s="4" t="n"/>
      <c r="S119" s="8">
        <f>IF($A119="","",IF($P119="","Open","Closed"))</f>
        <v/>
      </c>
    </row>
    <row r="120">
      <c r="A120" s="13" t="n"/>
      <c r="B120" s="5" t="n"/>
      <c r="C120" s="4" t="n"/>
      <c r="D120" s="4" t="n"/>
      <c r="E120" s="4" t="n"/>
      <c r="F120" s="8">
        <f>IF(OR($A120="",$B120=""),"",IF($B120&lt;'Settings'!$B$6,"Morning","Evening"))</f>
        <v/>
      </c>
      <c r="G120" s="4" t="n"/>
      <c r="H120" s="4" t="n"/>
      <c r="I120" s="4" t="n"/>
      <c r="J120" s="4" t="n"/>
      <c r="K120" s="4" t="n"/>
      <c r="L120" s="14" t="n"/>
      <c r="M120" s="15">
        <f>IF(OR($A120="",$L120=""),"",ROUND(($L120-($A120+$B120))*1440,0)/60)</f>
        <v/>
      </c>
      <c r="N120" s="8">
        <f>IF(OR($A120="",$M120=""),"",IF($M120&lt;='Settings'!$B$7,"Yes","No"))</f>
        <v/>
      </c>
      <c r="O120" s="4" t="n"/>
      <c r="P120" s="13" t="n"/>
      <c r="Q120" s="16">
        <f>IF(OR($A120="",$P120=""),"",$P120-$A120)</f>
        <v/>
      </c>
      <c r="R120" s="4" t="n"/>
      <c r="S120" s="8">
        <f>IF($A120="","",IF($P120="","Open","Closed"))</f>
        <v/>
      </c>
    </row>
    <row r="121">
      <c r="A121" s="13" t="n"/>
      <c r="B121" s="5" t="n"/>
      <c r="C121" s="4" t="n"/>
      <c r="D121" s="4" t="n"/>
      <c r="E121" s="4" t="n"/>
      <c r="F121" s="8">
        <f>IF(OR($A121="",$B121=""),"",IF($B121&lt;'Settings'!$B$6,"Morning","Evening"))</f>
        <v/>
      </c>
      <c r="G121" s="4" t="n"/>
      <c r="H121" s="4" t="n"/>
      <c r="I121" s="4" t="n"/>
      <c r="J121" s="4" t="n"/>
      <c r="K121" s="4" t="n"/>
      <c r="L121" s="14" t="n"/>
      <c r="M121" s="15">
        <f>IF(OR($A121="",$L121=""),"",ROUND(($L121-($A121+$B121))*1440,0)/60)</f>
        <v/>
      </c>
      <c r="N121" s="8">
        <f>IF(OR($A121="",$M121=""),"",IF($M121&lt;='Settings'!$B$7,"Yes","No"))</f>
        <v/>
      </c>
      <c r="O121" s="4" t="n"/>
      <c r="P121" s="13" t="n"/>
      <c r="Q121" s="16">
        <f>IF(OR($A121="",$P121=""),"",$P121-$A121)</f>
        <v/>
      </c>
      <c r="R121" s="4" t="n"/>
      <c r="S121" s="8">
        <f>IF($A121="","",IF($P121="","Open","Closed"))</f>
        <v/>
      </c>
    </row>
    <row r="122">
      <c r="A122" s="13" t="n"/>
      <c r="B122" s="5" t="n"/>
      <c r="C122" s="4" t="n"/>
      <c r="D122" s="4" t="n"/>
      <c r="E122" s="4" t="n"/>
      <c r="F122" s="8">
        <f>IF(OR($A122="",$B122=""),"",IF($B122&lt;'Settings'!$B$6,"Morning","Evening"))</f>
        <v/>
      </c>
      <c r="G122" s="4" t="n"/>
      <c r="H122" s="4" t="n"/>
      <c r="I122" s="4" t="n"/>
      <c r="J122" s="4" t="n"/>
      <c r="K122" s="4" t="n"/>
      <c r="L122" s="14" t="n"/>
      <c r="M122" s="15">
        <f>IF(OR($A122="",$L122=""),"",ROUND(($L122-($A122+$B122))*1440,0)/60)</f>
        <v/>
      </c>
      <c r="N122" s="8">
        <f>IF(OR($A122="",$M122=""),"",IF($M122&lt;='Settings'!$B$7,"Yes","No"))</f>
        <v/>
      </c>
      <c r="O122" s="4" t="n"/>
      <c r="P122" s="13" t="n"/>
      <c r="Q122" s="16">
        <f>IF(OR($A122="",$P122=""),"",$P122-$A122)</f>
        <v/>
      </c>
      <c r="R122" s="4" t="n"/>
      <c r="S122" s="8">
        <f>IF($A122="","",IF($P122="","Open","Closed"))</f>
        <v/>
      </c>
    </row>
    <row r="123">
      <c r="A123" s="13" t="n"/>
      <c r="B123" s="5" t="n"/>
      <c r="C123" s="4" t="n"/>
      <c r="D123" s="4" t="n"/>
      <c r="E123" s="4" t="n"/>
      <c r="F123" s="8">
        <f>IF(OR($A123="",$B123=""),"",IF($B123&lt;'Settings'!$B$6,"Morning","Evening"))</f>
        <v/>
      </c>
      <c r="G123" s="4" t="n"/>
      <c r="H123" s="4" t="n"/>
      <c r="I123" s="4" t="n"/>
      <c r="J123" s="4" t="n"/>
      <c r="K123" s="4" t="n"/>
      <c r="L123" s="14" t="n"/>
      <c r="M123" s="15">
        <f>IF(OR($A123="",$L123=""),"",ROUND(($L123-($A123+$B123))*1440,0)/60)</f>
        <v/>
      </c>
      <c r="N123" s="8">
        <f>IF(OR($A123="",$M123=""),"",IF($M123&lt;='Settings'!$B$7,"Yes","No"))</f>
        <v/>
      </c>
      <c r="O123" s="4" t="n"/>
      <c r="P123" s="13" t="n"/>
      <c r="Q123" s="16">
        <f>IF(OR($A123="",$P123=""),"",$P123-$A123)</f>
        <v/>
      </c>
      <c r="R123" s="4" t="n"/>
      <c r="S123" s="8">
        <f>IF($A123="","",IF($P123="","Open","Closed"))</f>
        <v/>
      </c>
    </row>
    <row r="124">
      <c r="A124" s="13" t="n"/>
      <c r="B124" s="5" t="n"/>
      <c r="C124" s="4" t="n"/>
      <c r="D124" s="4" t="n"/>
      <c r="E124" s="4" t="n"/>
      <c r="F124" s="8">
        <f>IF(OR($A124="",$B124=""),"",IF($B124&lt;'Settings'!$B$6,"Morning","Evening"))</f>
        <v/>
      </c>
      <c r="G124" s="4" t="n"/>
      <c r="H124" s="4" t="n"/>
      <c r="I124" s="4" t="n"/>
      <c r="J124" s="4" t="n"/>
      <c r="K124" s="4" t="n"/>
      <c r="L124" s="14" t="n"/>
      <c r="M124" s="15">
        <f>IF(OR($A124="",$L124=""),"",ROUND(($L124-($A124+$B124))*1440,0)/60)</f>
        <v/>
      </c>
      <c r="N124" s="8">
        <f>IF(OR($A124="",$M124=""),"",IF($M124&lt;='Settings'!$B$7,"Yes","No"))</f>
        <v/>
      </c>
      <c r="O124" s="4" t="n"/>
      <c r="P124" s="13" t="n"/>
      <c r="Q124" s="16">
        <f>IF(OR($A124="",$P124=""),"",$P124-$A124)</f>
        <v/>
      </c>
      <c r="R124" s="4" t="n"/>
      <c r="S124" s="8">
        <f>IF($A124="","",IF($P124="","Open","Closed"))</f>
        <v/>
      </c>
    </row>
    <row r="125">
      <c r="A125" s="13" t="n"/>
      <c r="B125" s="5" t="n"/>
      <c r="C125" s="4" t="n"/>
      <c r="D125" s="4" t="n"/>
      <c r="E125" s="4" t="n"/>
      <c r="F125" s="8">
        <f>IF(OR($A125="",$B125=""),"",IF($B125&lt;'Settings'!$B$6,"Morning","Evening"))</f>
        <v/>
      </c>
      <c r="G125" s="4" t="n"/>
      <c r="H125" s="4" t="n"/>
      <c r="I125" s="4" t="n"/>
      <c r="J125" s="4" t="n"/>
      <c r="K125" s="4" t="n"/>
      <c r="L125" s="14" t="n"/>
      <c r="M125" s="15">
        <f>IF(OR($A125="",$L125=""),"",ROUND(($L125-($A125+$B125))*1440,0)/60)</f>
        <v/>
      </c>
      <c r="N125" s="8">
        <f>IF(OR($A125="",$M125=""),"",IF($M125&lt;='Settings'!$B$7,"Yes","No"))</f>
        <v/>
      </c>
      <c r="O125" s="4" t="n"/>
      <c r="P125" s="13" t="n"/>
      <c r="Q125" s="16">
        <f>IF(OR($A125="",$P125=""),"",$P125-$A125)</f>
        <v/>
      </c>
      <c r="R125" s="4" t="n"/>
      <c r="S125" s="8">
        <f>IF($A125="","",IF($P125="","Open","Closed"))</f>
        <v/>
      </c>
    </row>
    <row r="126">
      <c r="A126" s="13" t="n"/>
      <c r="B126" s="5" t="n"/>
      <c r="C126" s="4" t="n"/>
      <c r="D126" s="4" t="n"/>
      <c r="E126" s="4" t="n"/>
      <c r="F126" s="8">
        <f>IF(OR($A126="",$B126=""),"",IF($B126&lt;'Settings'!$B$6,"Morning","Evening"))</f>
        <v/>
      </c>
      <c r="G126" s="4" t="n"/>
      <c r="H126" s="4" t="n"/>
      <c r="I126" s="4" t="n"/>
      <c r="J126" s="4" t="n"/>
      <c r="K126" s="4" t="n"/>
      <c r="L126" s="14" t="n"/>
      <c r="M126" s="15">
        <f>IF(OR($A126="",$L126=""),"",ROUND(($L126-($A126+$B126))*1440,0)/60)</f>
        <v/>
      </c>
      <c r="N126" s="8">
        <f>IF(OR($A126="",$M126=""),"",IF($M126&lt;='Settings'!$B$7,"Yes","No"))</f>
        <v/>
      </c>
      <c r="O126" s="4" t="n"/>
      <c r="P126" s="13" t="n"/>
      <c r="Q126" s="16">
        <f>IF(OR($A126="",$P126=""),"",$P126-$A126)</f>
        <v/>
      </c>
      <c r="R126" s="4" t="n"/>
      <c r="S126" s="8">
        <f>IF($A126="","",IF($P126="","Open","Closed"))</f>
        <v/>
      </c>
    </row>
    <row r="127">
      <c r="A127" s="13" t="n"/>
      <c r="B127" s="5" t="n"/>
      <c r="C127" s="4" t="n"/>
      <c r="D127" s="4" t="n"/>
      <c r="E127" s="4" t="n"/>
      <c r="F127" s="8">
        <f>IF(OR($A127="",$B127=""),"",IF($B127&lt;'Settings'!$B$6,"Morning","Evening"))</f>
        <v/>
      </c>
      <c r="G127" s="4" t="n"/>
      <c r="H127" s="4" t="n"/>
      <c r="I127" s="4" t="n"/>
      <c r="J127" s="4" t="n"/>
      <c r="K127" s="4" t="n"/>
      <c r="L127" s="14" t="n"/>
      <c r="M127" s="15">
        <f>IF(OR($A127="",$L127=""),"",ROUND(($L127-($A127+$B127))*1440,0)/60)</f>
        <v/>
      </c>
      <c r="N127" s="8">
        <f>IF(OR($A127="",$M127=""),"",IF($M127&lt;='Settings'!$B$7,"Yes","No"))</f>
        <v/>
      </c>
      <c r="O127" s="4" t="n"/>
      <c r="P127" s="13" t="n"/>
      <c r="Q127" s="16">
        <f>IF(OR($A127="",$P127=""),"",$P127-$A127)</f>
        <v/>
      </c>
      <c r="R127" s="4" t="n"/>
      <c r="S127" s="8">
        <f>IF($A127="","",IF($P127="","Open","Closed"))</f>
        <v/>
      </c>
    </row>
    <row r="128">
      <c r="A128" s="13" t="n"/>
      <c r="B128" s="5" t="n"/>
      <c r="C128" s="4" t="n"/>
      <c r="D128" s="4" t="n"/>
      <c r="E128" s="4" t="n"/>
      <c r="F128" s="8">
        <f>IF(OR($A128="",$B128=""),"",IF($B128&lt;'Settings'!$B$6,"Morning","Evening"))</f>
        <v/>
      </c>
      <c r="G128" s="4" t="n"/>
      <c r="H128" s="4" t="n"/>
      <c r="I128" s="4" t="n"/>
      <c r="J128" s="4" t="n"/>
      <c r="K128" s="4" t="n"/>
      <c r="L128" s="14" t="n"/>
      <c r="M128" s="15">
        <f>IF(OR($A128="",$L128=""),"",ROUND(($L128-($A128+$B128))*1440,0)/60)</f>
        <v/>
      </c>
      <c r="N128" s="8">
        <f>IF(OR($A128="",$M128=""),"",IF($M128&lt;='Settings'!$B$7,"Yes","No"))</f>
        <v/>
      </c>
      <c r="O128" s="4" t="n"/>
      <c r="P128" s="13" t="n"/>
      <c r="Q128" s="16">
        <f>IF(OR($A128="",$P128=""),"",$P128-$A128)</f>
        <v/>
      </c>
      <c r="R128" s="4" t="n"/>
      <c r="S128" s="8">
        <f>IF($A128="","",IF($P128="","Open","Closed"))</f>
        <v/>
      </c>
    </row>
    <row r="129">
      <c r="A129" s="13" t="n"/>
      <c r="B129" s="5" t="n"/>
      <c r="C129" s="4" t="n"/>
      <c r="D129" s="4" t="n"/>
      <c r="E129" s="4" t="n"/>
      <c r="F129" s="8">
        <f>IF(OR($A129="",$B129=""),"",IF($B129&lt;'Settings'!$B$6,"Morning","Evening"))</f>
        <v/>
      </c>
      <c r="G129" s="4" t="n"/>
      <c r="H129" s="4" t="n"/>
      <c r="I129" s="4" t="n"/>
      <c r="J129" s="4" t="n"/>
      <c r="K129" s="4" t="n"/>
      <c r="L129" s="14" t="n"/>
      <c r="M129" s="15">
        <f>IF(OR($A129="",$L129=""),"",ROUND(($L129-($A129+$B129))*1440,0)/60)</f>
        <v/>
      </c>
      <c r="N129" s="8">
        <f>IF(OR($A129="",$M129=""),"",IF($M129&lt;='Settings'!$B$7,"Yes","No"))</f>
        <v/>
      </c>
      <c r="O129" s="4" t="n"/>
      <c r="P129" s="13" t="n"/>
      <c r="Q129" s="16">
        <f>IF(OR($A129="",$P129=""),"",$P129-$A129)</f>
        <v/>
      </c>
      <c r="R129" s="4" t="n"/>
      <c r="S129" s="8">
        <f>IF($A129="","",IF($P129="","Open","Closed"))</f>
        <v/>
      </c>
    </row>
    <row r="130">
      <c r="A130" s="13" t="n"/>
      <c r="B130" s="5" t="n"/>
      <c r="C130" s="4" t="n"/>
      <c r="D130" s="4" t="n"/>
      <c r="E130" s="4" t="n"/>
      <c r="F130" s="8">
        <f>IF(OR($A130="",$B130=""),"",IF($B130&lt;'Settings'!$B$6,"Morning","Evening"))</f>
        <v/>
      </c>
      <c r="G130" s="4" t="n"/>
      <c r="H130" s="4" t="n"/>
      <c r="I130" s="4" t="n"/>
      <c r="J130" s="4" t="n"/>
      <c r="K130" s="4" t="n"/>
      <c r="L130" s="14" t="n"/>
      <c r="M130" s="15">
        <f>IF(OR($A130="",$L130=""),"",ROUND(($L130-($A130+$B130))*1440,0)/60)</f>
        <v/>
      </c>
      <c r="N130" s="8">
        <f>IF(OR($A130="",$M130=""),"",IF($M130&lt;='Settings'!$B$7,"Yes","No"))</f>
        <v/>
      </c>
      <c r="O130" s="4" t="n"/>
      <c r="P130" s="13" t="n"/>
      <c r="Q130" s="16">
        <f>IF(OR($A130="",$P130=""),"",$P130-$A130)</f>
        <v/>
      </c>
      <c r="R130" s="4" t="n"/>
      <c r="S130" s="8">
        <f>IF($A130="","",IF($P130="","Open","Closed"))</f>
        <v/>
      </c>
    </row>
    <row r="131">
      <c r="A131" s="13" t="n"/>
      <c r="B131" s="5" t="n"/>
      <c r="C131" s="4" t="n"/>
      <c r="D131" s="4" t="n"/>
      <c r="E131" s="4" t="n"/>
      <c r="F131" s="8">
        <f>IF(OR($A131="",$B131=""),"",IF($B131&lt;'Settings'!$B$6,"Morning","Evening"))</f>
        <v/>
      </c>
      <c r="G131" s="4" t="n"/>
      <c r="H131" s="4" t="n"/>
      <c r="I131" s="4" t="n"/>
      <c r="J131" s="4" t="n"/>
      <c r="K131" s="4" t="n"/>
      <c r="L131" s="14" t="n"/>
      <c r="M131" s="15">
        <f>IF(OR($A131="",$L131=""),"",ROUND(($L131-($A131+$B131))*1440,0)/60)</f>
        <v/>
      </c>
      <c r="N131" s="8">
        <f>IF(OR($A131="",$M131=""),"",IF($M131&lt;='Settings'!$B$7,"Yes","No"))</f>
        <v/>
      </c>
      <c r="O131" s="4" t="n"/>
      <c r="P131" s="13" t="n"/>
      <c r="Q131" s="16">
        <f>IF(OR($A131="",$P131=""),"",$P131-$A131)</f>
        <v/>
      </c>
      <c r="R131" s="4" t="n"/>
      <c r="S131" s="8">
        <f>IF($A131="","",IF($P131="","Open","Closed"))</f>
        <v/>
      </c>
    </row>
    <row r="132">
      <c r="A132" s="13" t="n"/>
      <c r="B132" s="5" t="n"/>
      <c r="C132" s="4" t="n"/>
      <c r="D132" s="4" t="n"/>
      <c r="E132" s="4" t="n"/>
      <c r="F132" s="8">
        <f>IF(OR($A132="",$B132=""),"",IF($B132&lt;'Settings'!$B$6,"Morning","Evening"))</f>
        <v/>
      </c>
      <c r="G132" s="4" t="n"/>
      <c r="H132" s="4" t="n"/>
      <c r="I132" s="4" t="n"/>
      <c r="J132" s="4" t="n"/>
      <c r="K132" s="4" t="n"/>
      <c r="L132" s="14" t="n"/>
      <c r="M132" s="15">
        <f>IF(OR($A132="",$L132=""),"",ROUND(($L132-($A132+$B132))*1440,0)/60)</f>
        <v/>
      </c>
      <c r="N132" s="8">
        <f>IF(OR($A132="",$M132=""),"",IF($M132&lt;='Settings'!$B$7,"Yes","No"))</f>
        <v/>
      </c>
      <c r="O132" s="4" t="n"/>
      <c r="P132" s="13" t="n"/>
      <c r="Q132" s="16">
        <f>IF(OR($A132="",$P132=""),"",$P132-$A132)</f>
        <v/>
      </c>
      <c r="R132" s="4" t="n"/>
      <c r="S132" s="8">
        <f>IF($A132="","",IF($P132="","Open","Closed"))</f>
        <v/>
      </c>
    </row>
    <row r="133">
      <c r="A133" s="13" t="n"/>
      <c r="B133" s="5" t="n"/>
      <c r="C133" s="4" t="n"/>
      <c r="D133" s="4" t="n"/>
      <c r="E133" s="4" t="n"/>
      <c r="F133" s="8">
        <f>IF(OR($A133="",$B133=""),"",IF($B133&lt;'Settings'!$B$6,"Morning","Evening"))</f>
        <v/>
      </c>
      <c r="G133" s="4" t="n"/>
      <c r="H133" s="4" t="n"/>
      <c r="I133" s="4" t="n"/>
      <c r="J133" s="4" t="n"/>
      <c r="K133" s="4" t="n"/>
      <c r="L133" s="14" t="n"/>
      <c r="M133" s="15">
        <f>IF(OR($A133="",$L133=""),"",ROUND(($L133-($A133+$B133))*1440,0)/60)</f>
        <v/>
      </c>
      <c r="N133" s="8">
        <f>IF(OR($A133="",$M133=""),"",IF($M133&lt;='Settings'!$B$7,"Yes","No"))</f>
        <v/>
      </c>
      <c r="O133" s="4" t="n"/>
      <c r="P133" s="13" t="n"/>
      <c r="Q133" s="16">
        <f>IF(OR($A133="",$P133=""),"",$P133-$A133)</f>
        <v/>
      </c>
      <c r="R133" s="4" t="n"/>
      <c r="S133" s="8">
        <f>IF($A133="","",IF($P133="","Open","Closed"))</f>
        <v/>
      </c>
    </row>
    <row r="134">
      <c r="A134" s="13" t="n"/>
      <c r="B134" s="5" t="n"/>
      <c r="C134" s="4" t="n"/>
      <c r="D134" s="4" t="n"/>
      <c r="E134" s="4" t="n"/>
      <c r="F134" s="8">
        <f>IF(OR($A134="",$B134=""),"",IF($B134&lt;'Settings'!$B$6,"Morning","Evening"))</f>
        <v/>
      </c>
      <c r="G134" s="4" t="n"/>
      <c r="H134" s="4" t="n"/>
      <c r="I134" s="4" t="n"/>
      <c r="J134" s="4" t="n"/>
      <c r="K134" s="4" t="n"/>
      <c r="L134" s="14" t="n"/>
      <c r="M134" s="15">
        <f>IF(OR($A134="",$L134=""),"",ROUND(($L134-($A134+$B134))*1440,0)/60)</f>
        <v/>
      </c>
      <c r="N134" s="8">
        <f>IF(OR($A134="",$M134=""),"",IF($M134&lt;='Settings'!$B$7,"Yes","No"))</f>
        <v/>
      </c>
      <c r="O134" s="4" t="n"/>
      <c r="P134" s="13" t="n"/>
      <c r="Q134" s="16">
        <f>IF(OR($A134="",$P134=""),"",$P134-$A134)</f>
        <v/>
      </c>
      <c r="R134" s="4" t="n"/>
      <c r="S134" s="8">
        <f>IF($A134="","",IF($P134="","Open","Closed"))</f>
        <v/>
      </c>
    </row>
    <row r="135">
      <c r="A135" s="13" t="n"/>
      <c r="B135" s="5" t="n"/>
      <c r="C135" s="4" t="n"/>
      <c r="D135" s="4" t="n"/>
      <c r="E135" s="4" t="n"/>
      <c r="F135" s="8">
        <f>IF(OR($A135="",$B135=""),"",IF($B135&lt;'Settings'!$B$6,"Morning","Evening"))</f>
        <v/>
      </c>
      <c r="G135" s="4" t="n"/>
      <c r="H135" s="4" t="n"/>
      <c r="I135" s="4" t="n"/>
      <c r="J135" s="4" t="n"/>
      <c r="K135" s="4" t="n"/>
      <c r="L135" s="14" t="n"/>
      <c r="M135" s="15">
        <f>IF(OR($A135="",$L135=""),"",ROUND(($L135-($A135+$B135))*1440,0)/60)</f>
        <v/>
      </c>
      <c r="N135" s="8">
        <f>IF(OR($A135="",$M135=""),"",IF($M135&lt;='Settings'!$B$7,"Yes","No"))</f>
        <v/>
      </c>
      <c r="O135" s="4" t="n"/>
      <c r="P135" s="13" t="n"/>
      <c r="Q135" s="16">
        <f>IF(OR($A135="",$P135=""),"",$P135-$A135)</f>
        <v/>
      </c>
      <c r="R135" s="4" t="n"/>
      <c r="S135" s="8">
        <f>IF($A135="","",IF($P135="","Open","Closed"))</f>
        <v/>
      </c>
    </row>
    <row r="136">
      <c r="A136" s="13" t="n"/>
      <c r="B136" s="5" t="n"/>
      <c r="C136" s="4" t="n"/>
      <c r="D136" s="4" t="n"/>
      <c r="E136" s="4" t="n"/>
      <c r="F136" s="8">
        <f>IF(OR($A136="",$B136=""),"",IF($B136&lt;'Settings'!$B$6,"Morning","Evening"))</f>
        <v/>
      </c>
      <c r="G136" s="4" t="n"/>
      <c r="H136" s="4" t="n"/>
      <c r="I136" s="4" t="n"/>
      <c r="J136" s="4" t="n"/>
      <c r="K136" s="4" t="n"/>
      <c r="L136" s="14" t="n"/>
      <c r="M136" s="15">
        <f>IF(OR($A136="",$L136=""),"",ROUND(($L136-($A136+$B136))*1440,0)/60)</f>
        <v/>
      </c>
      <c r="N136" s="8">
        <f>IF(OR($A136="",$M136=""),"",IF($M136&lt;='Settings'!$B$7,"Yes","No"))</f>
        <v/>
      </c>
      <c r="O136" s="4" t="n"/>
      <c r="P136" s="13" t="n"/>
      <c r="Q136" s="16">
        <f>IF(OR($A136="",$P136=""),"",$P136-$A136)</f>
        <v/>
      </c>
      <c r="R136" s="4" t="n"/>
      <c r="S136" s="8">
        <f>IF($A136="","",IF($P136="","Open","Closed"))</f>
        <v/>
      </c>
    </row>
    <row r="137">
      <c r="A137" s="13" t="n"/>
      <c r="B137" s="5" t="n"/>
      <c r="C137" s="4" t="n"/>
      <c r="D137" s="4" t="n"/>
      <c r="E137" s="4" t="n"/>
      <c r="F137" s="8">
        <f>IF(OR($A137="",$B137=""),"",IF($B137&lt;'Settings'!$B$6,"Morning","Evening"))</f>
        <v/>
      </c>
      <c r="G137" s="4" t="n"/>
      <c r="H137" s="4" t="n"/>
      <c r="I137" s="4" t="n"/>
      <c r="J137" s="4" t="n"/>
      <c r="K137" s="4" t="n"/>
      <c r="L137" s="14" t="n"/>
      <c r="M137" s="15">
        <f>IF(OR($A137="",$L137=""),"",ROUND(($L137-($A137+$B137))*1440,0)/60)</f>
        <v/>
      </c>
      <c r="N137" s="8">
        <f>IF(OR($A137="",$M137=""),"",IF($M137&lt;='Settings'!$B$7,"Yes","No"))</f>
        <v/>
      </c>
      <c r="O137" s="4" t="n"/>
      <c r="P137" s="13" t="n"/>
      <c r="Q137" s="16">
        <f>IF(OR($A137="",$P137=""),"",$P137-$A137)</f>
        <v/>
      </c>
      <c r="R137" s="4" t="n"/>
      <c r="S137" s="8">
        <f>IF($A137="","",IF($P137="","Open","Closed"))</f>
        <v/>
      </c>
    </row>
    <row r="138">
      <c r="A138" s="13" t="n"/>
      <c r="B138" s="5" t="n"/>
      <c r="C138" s="4" t="n"/>
      <c r="D138" s="4" t="n"/>
      <c r="E138" s="4" t="n"/>
      <c r="F138" s="8">
        <f>IF(OR($A138="",$B138=""),"",IF($B138&lt;'Settings'!$B$6,"Morning","Evening"))</f>
        <v/>
      </c>
      <c r="G138" s="4" t="n"/>
      <c r="H138" s="4" t="n"/>
      <c r="I138" s="4" t="n"/>
      <c r="J138" s="4" t="n"/>
      <c r="K138" s="4" t="n"/>
      <c r="L138" s="14" t="n"/>
      <c r="M138" s="15">
        <f>IF(OR($A138="",$L138=""),"",ROUND(($L138-($A138+$B138))*1440,0)/60)</f>
        <v/>
      </c>
      <c r="N138" s="8">
        <f>IF(OR($A138="",$M138=""),"",IF($M138&lt;='Settings'!$B$7,"Yes","No"))</f>
        <v/>
      </c>
      <c r="O138" s="4" t="n"/>
      <c r="P138" s="13" t="n"/>
      <c r="Q138" s="16">
        <f>IF(OR($A138="",$P138=""),"",$P138-$A138)</f>
        <v/>
      </c>
      <c r="R138" s="4" t="n"/>
      <c r="S138" s="8">
        <f>IF($A138="","",IF($P138="","Open","Closed"))</f>
        <v/>
      </c>
    </row>
    <row r="139">
      <c r="A139" s="13" t="n"/>
      <c r="B139" s="5" t="n"/>
      <c r="C139" s="4" t="n"/>
      <c r="D139" s="4" t="n"/>
      <c r="E139" s="4" t="n"/>
      <c r="F139" s="8">
        <f>IF(OR($A139="",$B139=""),"",IF($B139&lt;'Settings'!$B$6,"Morning","Evening"))</f>
        <v/>
      </c>
      <c r="G139" s="4" t="n"/>
      <c r="H139" s="4" t="n"/>
      <c r="I139" s="4" t="n"/>
      <c r="J139" s="4" t="n"/>
      <c r="K139" s="4" t="n"/>
      <c r="L139" s="14" t="n"/>
      <c r="M139" s="15">
        <f>IF(OR($A139="",$L139=""),"",ROUND(($L139-($A139+$B139))*1440,0)/60)</f>
        <v/>
      </c>
      <c r="N139" s="8">
        <f>IF(OR($A139="",$M139=""),"",IF($M139&lt;='Settings'!$B$7,"Yes","No"))</f>
        <v/>
      </c>
      <c r="O139" s="4" t="n"/>
      <c r="P139" s="13" t="n"/>
      <c r="Q139" s="16">
        <f>IF(OR($A139="",$P139=""),"",$P139-$A139)</f>
        <v/>
      </c>
      <c r="R139" s="4" t="n"/>
      <c r="S139" s="8">
        <f>IF($A139="","",IF($P139="","Open","Closed"))</f>
        <v/>
      </c>
    </row>
    <row r="140">
      <c r="A140" s="13" t="n"/>
      <c r="B140" s="5" t="n"/>
      <c r="C140" s="4" t="n"/>
      <c r="D140" s="4" t="n"/>
      <c r="E140" s="4" t="n"/>
      <c r="F140" s="8">
        <f>IF(OR($A140="",$B140=""),"",IF($B140&lt;'Settings'!$B$6,"Morning","Evening"))</f>
        <v/>
      </c>
      <c r="G140" s="4" t="n"/>
      <c r="H140" s="4" t="n"/>
      <c r="I140" s="4" t="n"/>
      <c r="J140" s="4" t="n"/>
      <c r="K140" s="4" t="n"/>
      <c r="L140" s="14" t="n"/>
      <c r="M140" s="15">
        <f>IF(OR($A140="",$L140=""),"",ROUND(($L140-($A140+$B140))*1440,0)/60)</f>
        <v/>
      </c>
      <c r="N140" s="8">
        <f>IF(OR($A140="",$M140=""),"",IF($M140&lt;='Settings'!$B$7,"Yes","No"))</f>
        <v/>
      </c>
      <c r="O140" s="4" t="n"/>
      <c r="P140" s="13" t="n"/>
      <c r="Q140" s="16">
        <f>IF(OR($A140="",$P140=""),"",$P140-$A140)</f>
        <v/>
      </c>
      <c r="R140" s="4" t="n"/>
      <c r="S140" s="8">
        <f>IF($A140="","",IF($P140="","Open","Closed"))</f>
        <v/>
      </c>
    </row>
    <row r="141">
      <c r="A141" s="13" t="n"/>
      <c r="B141" s="5" t="n"/>
      <c r="C141" s="4" t="n"/>
      <c r="D141" s="4" t="n"/>
      <c r="E141" s="4" t="n"/>
      <c r="F141" s="8">
        <f>IF(OR($A141="",$B141=""),"",IF($B141&lt;'Settings'!$B$6,"Morning","Evening"))</f>
        <v/>
      </c>
      <c r="G141" s="4" t="n"/>
      <c r="H141" s="4" t="n"/>
      <c r="I141" s="4" t="n"/>
      <c r="J141" s="4" t="n"/>
      <c r="K141" s="4" t="n"/>
      <c r="L141" s="14" t="n"/>
      <c r="M141" s="15">
        <f>IF(OR($A141="",$L141=""),"",ROUND(($L141-($A141+$B141))*1440,0)/60)</f>
        <v/>
      </c>
      <c r="N141" s="8">
        <f>IF(OR($A141="",$M141=""),"",IF($M141&lt;='Settings'!$B$7,"Yes","No"))</f>
        <v/>
      </c>
      <c r="O141" s="4" t="n"/>
      <c r="P141" s="13" t="n"/>
      <c r="Q141" s="16">
        <f>IF(OR($A141="",$P141=""),"",$P141-$A141)</f>
        <v/>
      </c>
      <c r="R141" s="4" t="n"/>
      <c r="S141" s="8">
        <f>IF($A141="","",IF($P141="","Open","Closed"))</f>
        <v/>
      </c>
    </row>
    <row r="142">
      <c r="A142" s="13" t="n"/>
      <c r="B142" s="5" t="n"/>
      <c r="C142" s="4" t="n"/>
      <c r="D142" s="4" t="n"/>
      <c r="E142" s="4" t="n"/>
      <c r="F142" s="8">
        <f>IF(OR($A142="",$B142=""),"",IF($B142&lt;'Settings'!$B$6,"Morning","Evening"))</f>
        <v/>
      </c>
      <c r="G142" s="4" t="n"/>
      <c r="H142" s="4" t="n"/>
      <c r="I142" s="4" t="n"/>
      <c r="J142" s="4" t="n"/>
      <c r="K142" s="4" t="n"/>
      <c r="L142" s="14" t="n"/>
      <c r="M142" s="15">
        <f>IF(OR($A142="",$L142=""),"",ROUND(($L142-($A142+$B142))*1440,0)/60)</f>
        <v/>
      </c>
      <c r="N142" s="8">
        <f>IF(OR($A142="",$M142=""),"",IF($M142&lt;='Settings'!$B$7,"Yes","No"))</f>
        <v/>
      </c>
      <c r="O142" s="4" t="n"/>
      <c r="P142" s="13" t="n"/>
      <c r="Q142" s="16">
        <f>IF(OR($A142="",$P142=""),"",$P142-$A142)</f>
        <v/>
      </c>
      <c r="R142" s="4" t="n"/>
      <c r="S142" s="8">
        <f>IF($A142="","",IF($P142="","Open","Closed"))</f>
        <v/>
      </c>
    </row>
    <row r="143">
      <c r="A143" s="13" t="n"/>
      <c r="B143" s="5" t="n"/>
      <c r="C143" s="4" t="n"/>
      <c r="D143" s="4" t="n"/>
      <c r="E143" s="4" t="n"/>
      <c r="F143" s="8">
        <f>IF(OR($A143="",$B143=""),"",IF($B143&lt;'Settings'!$B$6,"Morning","Evening"))</f>
        <v/>
      </c>
      <c r="G143" s="4" t="n"/>
      <c r="H143" s="4" t="n"/>
      <c r="I143" s="4" t="n"/>
      <c r="J143" s="4" t="n"/>
      <c r="K143" s="4" t="n"/>
      <c r="L143" s="14" t="n"/>
      <c r="M143" s="15">
        <f>IF(OR($A143="",$L143=""),"",ROUND(($L143-($A143+$B143))*1440,0)/60)</f>
        <v/>
      </c>
      <c r="N143" s="8">
        <f>IF(OR($A143="",$M143=""),"",IF($M143&lt;='Settings'!$B$7,"Yes","No"))</f>
        <v/>
      </c>
      <c r="O143" s="4" t="n"/>
      <c r="P143" s="13" t="n"/>
      <c r="Q143" s="16">
        <f>IF(OR($A143="",$P143=""),"",$P143-$A143)</f>
        <v/>
      </c>
      <c r="R143" s="4" t="n"/>
      <c r="S143" s="8">
        <f>IF($A143="","",IF($P143="","Open","Closed"))</f>
        <v/>
      </c>
    </row>
    <row r="144">
      <c r="A144" s="13" t="n"/>
      <c r="B144" s="5" t="n"/>
      <c r="C144" s="4" t="n"/>
      <c r="D144" s="4" t="n"/>
      <c r="E144" s="4" t="n"/>
      <c r="F144" s="8">
        <f>IF(OR($A144="",$B144=""),"",IF($B144&lt;'Settings'!$B$6,"Morning","Evening"))</f>
        <v/>
      </c>
      <c r="G144" s="4" t="n"/>
      <c r="H144" s="4" t="n"/>
      <c r="I144" s="4" t="n"/>
      <c r="J144" s="4" t="n"/>
      <c r="K144" s="4" t="n"/>
      <c r="L144" s="14" t="n"/>
      <c r="M144" s="15">
        <f>IF(OR($A144="",$L144=""),"",ROUND(($L144-($A144+$B144))*1440,0)/60)</f>
        <v/>
      </c>
      <c r="N144" s="8">
        <f>IF(OR($A144="",$M144=""),"",IF($M144&lt;='Settings'!$B$7,"Yes","No"))</f>
        <v/>
      </c>
      <c r="O144" s="4" t="n"/>
      <c r="P144" s="13" t="n"/>
      <c r="Q144" s="16">
        <f>IF(OR($A144="",$P144=""),"",$P144-$A144)</f>
        <v/>
      </c>
      <c r="R144" s="4" t="n"/>
      <c r="S144" s="8">
        <f>IF($A144="","",IF($P144="","Open","Closed"))</f>
        <v/>
      </c>
    </row>
    <row r="145">
      <c r="A145" s="13" t="n"/>
      <c r="B145" s="5" t="n"/>
      <c r="C145" s="4" t="n"/>
      <c r="D145" s="4" t="n"/>
      <c r="E145" s="4" t="n"/>
      <c r="F145" s="8">
        <f>IF(OR($A145="",$B145=""),"",IF($B145&lt;'Settings'!$B$6,"Morning","Evening"))</f>
        <v/>
      </c>
      <c r="G145" s="4" t="n"/>
      <c r="H145" s="4" t="n"/>
      <c r="I145" s="4" t="n"/>
      <c r="J145" s="4" t="n"/>
      <c r="K145" s="4" t="n"/>
      <c r="L145" s="14" t="n"/>
      <c r="M145" s="15">
        <f>IF(OR($A145="",$L145=""),"",ROUND(($L145-($A145+$B145))*1440,0)/60)</f>
        <v/>
      </c>
      <c r="N145" s="8">
        <f>IF(OR($A145="",$M145=""),"",IF($M145&lt;='Settings'!$B$7,"Yes","No"))</f>
        <v/>
      </c>
      <c r="O145" s="4" t="n"/>
      <c r="P145" s="13" t="n"/>
      <c r="Q145" s="16">
        <f>IF(OR($A145="",$P145=""),"",$P145-$A145)</f>
        <v/>
      </c>
      <c r="R145" s="4" t="n"/>
      <c r="S145" s="8">
        <f>IF($A145="","",IF($P145="","Open","Closed"))</f>
        <v/>
      </c>
    </row>
    <row r="146">
      <c r="A146" s="13" t="n"/>
      <c r="B146" s="5" t="n"/>
      <c r="C146" s="4" t="n"/>
      <c r="D146" s="4" t="n"/>
      <c r="E146" s="4" t="n"/>
      <c r="F146" s="8">
        <f>IF(OR($A146="",$B146=""),"",IF($B146&lt;'Settings'!$B$6,"Morning","Evening"))</f>
        <v/>
      </c>
      <c r="G146" s="4" t="n"/>
      <c r="H146" s="4" t="n"/>
      <c r="I146" s="4" t="n"/>
      <c r="J146" s="4" t="n"/>
      <c r="K146" s="4" t="n"/>
      <c r="L146" s="14" t="n"/>
      <c r="M146" s="15">
        <f>IF(OR($A146="",$L146=""),"",ROUND(($L146-($A146+$B146))*1440,0)/60)</f>
        <v/>
      </c>
      <c r="N146" s="8">
        <f>IF(OR($A146="",$M146=""),"",IF($M146&lt;='Settings'!$B$7,"Yes","No"))</f>
        <v/>
      </c>
      <c r="O146" s="4" t="n"/>
      <c r="P146" s="13" t="n"/>
      <c r="Q146" s="16">
        <f>IF(OR($A146="",$P146=""),"",$P146-$A146)</f>
        <v/>
      </c>
      <c r="R146" s="4" t="n"/>
      <c r="S146" s="8">
        <f>IF($A146="","",IF($P146="","Open","Closed"))</f>
        <v/>
      </c>
    </row>
    <row r="147">
      <c r="A147" s="13" t="n"/>
      <c r="B147" s="5" t="n"/>
      <c r="C147" s="4" t="n"/>
      <c r="D147" s="4" t="n"/>
      <c r="E147" s="4" t="n"/>
      <c r="F147" s="8">
        <f>IF(OR($A147="",$B147=""),"",IF($B147&lt;'Settings'!$B$6,"Morning","Evening"))</f>
        <v/>
      </c>
      <c r="G147" s="4" t="n"/>
      <c r="H147" s="4" t="n"/>
      <c r="I147" s="4" t="n"/>
      <c r="J147" s="4" t="n"/>
      <c r="K147" s="4" t="n"/>
      <c r="L147" s="14" t="n"/>
      <c r="M147" s="15">
        <f>IF(OR($A147="",$L147=""),"",ROUND(($L147-($A147+$B147))*1440,0)/60)</f>
        <v/>
      </c>
      <c r="N147" s="8">
        <f>IF(OR($A147="",$M147=""),"",IF($M147&lt;='Settings'!$B$7,"Yes","No"))</f>
        <v/>
      </c>
      <c r="O147" s="4" t="n"/>
      <c r="P147" s="13" t="n"/>
      <c r="Q147" s="16">
        <f>IF(OR($A147="",$P147=""),"",$P147-$A147)</f>
        <v/>
      </c>
      <c r="R147" s="4" t="n"/>
      <c r="S147" s="8">
        <f>IF($A147="","",IF($P147="","Open","Closed"))</f>
        <v/>
      </c>
    </row>
    <row r="148">
      <c r="A148" s="13" t="n"/>
      <c r="B148" s="5" t="n"/>
      <c r="C148" s="4" t="n"/>
      <c r="D148" s="4" t="n"/>
      <c r="E148" s="4" t="n"/>
      <c r="F148" s="8">
        <f>IF(OR($A148="",$B148=""),"",IF($B148&lt;'Settings'!$B$6,"Morning","Evening"))</f>
        <v/>
      </c>
      <c r="G148" s="4" t="n"/>
      <c r="H148" s="4" t="n"/>
      <c r="I148" s="4" t="n"/>
      <c r="J148" s="4" t="n"/>
      <c r="K148" s="4" t="n"/>
      <c r="L148" s="14" t="n"/>
      <c r="M148" s="15">
        <f>IF(OR($A148="",$L148=""),"",ROUND(($L148-($A148+$B148))*1440,0)/60)</f>
        <v/>
      </c>
      <c r="N148" s="8">
        <f>IF(OR($A148="",$M148=""),"",IF($M148&lt;='Settings'!$B$7,"Yes","No"))</f>
        <v/>
      </c>
      <c r="O148" s="4" t="n"/>
      <c r="P148" s="13" t="n"/>
      <c r="Q148" s="16">
        <f>IF(OR($A148="",$P148=""),"",$P148-$A148)</f>
        <v/>
      </c>
      <c r="R148" s="4" t="n"/>
      <c r="S148" s="8">
        <f>IF($A148="","",IF($P148="","Open","Closed"))</f>
        <v/>
      </c>
    </row>
    <row r="149">
      <c r="A149" s="13" t="n"/>
      <c r="B149" s="5" t="n"/>
      <c r="C149" s="4" t="n"/>
      <c r="D149" s="4" t="n"/>
      <c r="E149" s="4" t="n"/>
      <c r="F149" s="8">
        <f>IF(OR($A149="",$B149=""),"",IF($B149&lt;'Settings'!$B$6,"Morning","Evening"))</f>
        <v/>
      </c>
      <c r="G149" s="4" t="n"/>
      <c r="H149" s="4" t="n"/>
      <c r="I149" s="4" t="n"/>
      <c r="J149" s="4" t="n"/>
      <c r="K149" s="4" t="n"/>
      <c r="L149" s="14" t="n"/>
      <c r="M149" s="15">
        <f>IF(OR($A149="",$L149=""),"",ROUND(($L149-($A149+$B149))*1440,0)/60)</f>
        <v/>
      </c>
      <c r="N149" s="8">
        <f>IF(OR($A149="",$M149=""),"",IF($M149&lt;='Settings'!$B$7,"Yes","No"))</f>
        <v/>
      </c>
      <c r="O149" s="4" t="n"/>
      <c r="P149" s="13" t="n"/>
      <c r="Q149" s="16">
        <f>IF(OR($A149="",$P149=""),"",$P149-$A149)</f>
        <v/>
      </c>
      <c r="R149" s="4" t="n"/>
      <c r="S149" s="8">
        <f>IF($A149="","",IF($P149="","Open","Closed"))</f>
        <v/>
      </c>
    </row>
    <row r="150">
      <c r="A150" s="13" t="n"/>
      <c r="B150" s="5" t="n"/>
      <c r="C150" s="4" t="n"/>
      <c r="D150" s="4" t="n"/>
      <c r="E150" s="4" t="n"/>
      <c r="F150" s="8">
        <f>IF(OR($A150="",$B150=""),"",IF($B150&lt;'Settings'!$B$6,"Morning","Evening"))</f>
        <v/>
      </c>
      <c r="G150" s="4" t="n"/>
      <c r="H150" s="4" t="n"/>
      <c r="I150" s="4" t="n"/>
      <c r="J150" s="4" t="n"/>
      <c r="K150" s="4" t="n"/>
      <c r="L150" s="14" t="n"/>
      <c r="M150" s="15">
        <f>IF(OR($A150="",$L150=""),"",ROUND(($L150-($A150+$B150))*1440,0)/60)</f>
        <v/>
      </c>
      <c r="N150" s="8">
        <f>IF(OR($A150="",$M150=""),"",IF($M150&lt;='Settings'!$B$7,"Yes","No"))</f>
        <v/>
      </c>
      <c r="O150" s="4" t="n"/>
      <c r="P150" s="13" t="n"/>
      <c r="Q150" s="16">
        <f>IF(OR($A150="",$P150=""),"",$P150-$A150)</f>
        <v/>
      </c>
      <c r="R150" s="4" t="n"/>
      <c r="S150" s="8">
        <f>IF($A150="","",IF($P150="","Open","Closed"))</f>
        <v/>
      </c>
    </row>
    <row r="151">
      <c r="A151" s="13" t="n"/>
      <c r="B151" s="5" t="n"/>
      <c r="C151" s="4" t="n"/>
      <c r="D151" s="4" t="n"/>
      <c r="E151" s="4" t="n"/>
      <c r="F151" s="8">
        <f>IF(OR($A151="",$B151=""),"",IF($B151&lt;'Settings'!$B$6,"Morning","Evening"))</f>
        <v/>
      </c>
      <c r="G151" s="4" t="n"/>
      <c r="H151" s="4" t="n"/>
      <c r="I151" s="4" t="n"/>
      <c r="J151" s="4" t="n"/>
      <c r="K151" s="4" t="n"/>
      <c r="L151" s="14" t="n"/>
      <c r="M151" s="15">
        <f>IF(OR($A151="",$L151=""),"",ROUND(($L151-($A151+$B151))*1440,0)/60)</f>
        <v/>
      </c>
      <c r="N151" s="8">
        <f>IF(OR($A151="",$M151=""),"",IF($M151&lt;='Settings'!$B$7,"Yes","No"))</f>
        <v/>
      </c>
      <c r="O151" s="4" t="n"/>
      <c r="P151" s="13" t="n"/>
      <c r="Q151" s="16">
        <f>IF(OR($A151="",$P151=""),"",$P151-$A151)</f>
        <v/>
      </c>
      <c r="R151" s="4" t="n"/>
      <c r="S151" s="8">
        <f>IF($A151="","",IF($P151="","Open","Closed"))</f>
        <v/>
      </c>
    </row>
    <row r="152">
      <c r="A152" s="13" t="n"/>
      <c r="B152" s="5" t="n"/>
      <c r="C152" s="4" t="n"/>
      <c r="D152" s="4" t="n"/>
      <c r="E152" s="4" t="n"/>
      <c r="F152" s="8">
        <f>IF(OR($A152="",$B152=""),"",IF($B152&lt;'Settings'!$B$6,"Morning","Evening"))</f>
        <v/>
      </c>
      <c r="G152" s="4" t="n"/>
      <c r="H152" s="4" t="n"/>
      <c r="I152" s="4" t="n"/>
      <c r="J152" s="4" t="n"/>
      <c r="K152" s="4" t="n"/>
      <c r="L152" s="14" t="n"/>
      <c r="M152" s="15">
        <f>IF(OR($A152="",$L152=""),"",ROUND(($L152-($A152+$B152))*1440,0)/60)</f>
        <v/>
      </c>
      <c r="N152" s="8">
        <f>IF(OR($A152="",$M152=""),"",IF($M152&lt;='Settings'!$B$7,"Yes","No"))</f>
        <v/>
      </c>
      <c r="O152" s="4" t="n"/>
      <c r="P152" s="13" t="n"/>
      <c r="Q152" s="16">
        <f>IF(OR($A152="",$P152=""),"",$P152-$A152)</f>
        <v/>
      </c>
      <c r="R152" s="4" t="n"/>
      <c r="S152" s="8">
        <f>IF($A152="","",IF($P152="","Open","Closed"))</f>
        <v/>
      </c>
    </row>
    <row r="153">
      <c r="A153" s="13" t="n"/>
      <c r="B153" s="5" t="n"/>
      <c r="C153" s="4" t="n"/>
      <c r="D153" s="4" t="n"/>
      <c r="E153" s="4" t="n"/>
      <c r="F153" s="8">
        <f>IF(OR($A153="",$B153=""),"",IF($B153&lt;'Settings'!$B$6,"Morning","Evening"))</f>
        <v/>
      </c>
      <c r="G153" s="4" t="n"/>
      <c r="H153" s="4" t="n"/>
      <c r="I153" s="4" t="n"/>
      <c r="J153" s="4" t="n"/>
      <c r="K153" s="4" t="n"/>
      <c r="L153" s="14" t="n"/>
      <c r="M153" s="15">
        <f>IF(OR($A153="",$L153=""),"",ROUND(($L153-($A153+$B153))*1440,0)/60)</f>
        <v/>
      </c>
      <c r="N153" s="8">
        <f>IF(OR($A153="",$M153=""),"",IF($M153&lt;='Settings'!$B$7,"Yes","No"))</f>
        <v/>
      </c>
      <c r="O153" s="4" t="n"/>
      <c r="P153" s="13" t="n"/>
      <c r="Q153" s="16">
        <f>IF(OR($A153="",$P153=""),"",$P153-$A153)</f>
        <v/>
      </c>
      <c r="R153" s="4" t="n"/>
      <c r="S153" s="8">
        <f>IF($A153="","",IF($P153="","Open","Closed"))</f>
        <v/>
      </c>
    </row>
    <row r="154">
      <c r="A154" s="13" t="n"/>
      <c r="B154" s="5" t="n"/>
      <c r="C154" s="4" t="n"/>
      <c r="D154" s="4" t="n"/>
      <c r="E154" s="4" t="n"/>
      <c r="F154" s="8">
        <f>IF(OR($A154="",$B154=""),"",IF($B154&lt;'Settings'!$B$6,"Morning","Evening"))</f>
        <v/>
      </c>
      <c r="G154" s="4" t="n"/>
      <c r="H154" s="4" t="n"/>
      <c r="I154" s="4" t="n"/>
      <c r="J154" s="4" t="n"/>
      <c r="K154" s="4" t="n"/>
      <c r="L154" s="14" t="n"/>
      <c r="M154" s="15">
        <f>IF(OR($A154="",$L154=""),"",ROUND(($L154-($A154+$B154))*1440,0)/60)</f>
        <v/>
      </c>
      <c r="N154" s="8">
        <f>IF(OR($A154="",$M154=""),"",IF($M154&lt;='Settings'!$B$7,"Yes","No"))</f>
        <v/>
      </c>
      <c r="O154" s="4" t="n"/>
      <c r="P154" s="13" t="n"/>
      <c r="Q154" s="16">
        <f>IF(OR($A154="",$P154=""),"",$P154-$A154)</f>
        <v/>
      </c>
      <c r="R154" s="4" t="n"/>
      <c r="S154" s="8">
        <f>IF($A154="","",IF($P154="","Open","Closed"))</f>
        <v/>
      </c>
    </row>
    <row r="155">
      <c r="A155" s="13" t="n"/>
      <c r="B155" s="5" t="n"/>
      <c r="C155" s="4" t="n"/>
      <c r="D155" s="4" t="n"/>
      <c r="E155" s="4" t="n"/>
      <c r="F155" s="8">
        <f>IF(OR($A155="",$B155=""),"",IF($B155&lt;'Settings'!$B$6,"Morning","Evening"))</f>
        <v/>
      </c>
      <c r="G155" s="4" t="n"/>
      <c r="H155" s="4" t="n"/>
      <c r="I155" s="4" t="n"/>
      <c r="J155" s="4" t="n"/>
      <c r="K155" s="4" t="n"/>
      <c r="L155" s="14" t="n"/>
      <c r="M155" s="15">
        <f>IF(OR($A155="",$L155=""),"",ROUND(($L155-($A155+$B155))*1440,0)/60)</f>
        <v/>
      </c>
      <c r="N155" s="8">
        <f>IF(OR($A155="",$M155=""),"",IF($M155&lt;='Settings'!$B$7,"Yes","No"))</f>
        <v/>
      </c>
      <c r="O155" s="4" t="n"/>
      <c r="P155" s="13" t="n"/>
      <c r="Q155" s="16">
        <f>IF(OR($A155="",$P155=""),"",$P155-$A155)</f>
        <v/>
      </c>
      <c r="R155" s="4" t="n"/>
      <c r="S155" s="8">
        <f>IF($A155="","",IF($P155="","Open","Closed"))</f>
        <v/>
      </c>
    </row>
    <row r="156">
      <c r="A156" s="13" t="n"/>
      <c r="B156" s="5" t="n"/>
      <c r="C156" s="4" t="n"/>
      <c r="D156" s="4" t="n"/>
      <c r="E156" s="4" t="n"/>
      <c r="F156" s="8">
        <f>IF(OR($A156="",$B156=""),"",IF($B156&lt;'Settings'!$B$6,"Morning","Evening"))</f>
        <v/>
      </c>
      <c r="G156" s="4" t="n"/>
      <c r="H156" s="4" t="n"/>
      <c r="I156" s="4" t="n"/>
      <c r="J156" s="4" t="n"/>
      <c r="K156" s="4" t="n"/>
      <c r="L156" s="14" t="n"/>
      <c r="M156" s="15">
        <f>IF(OR($A156="",$L156=""),"",ROUND(($L156-($A156+$B156))*1440,0)/60)</f>
        <v/>
      </c>
      <c r="N156" s="8">
        <f>IF(OR($A156="",$M156=""),"",IF($M156&lt;='Settings'!$B$7,"Yes","No"))</f>
        <v/>
      </c>
      <c r="O156" s="4" t="n"/>
      <c r="P156" s="13" t="n"/>
      <c r="Q156" s="16">
        <f>IF(OR($A156="",$P156=""),"",$P156-$A156)</f>
        <v/>
      </c>
      <c r="R156" s="4" t="n"/>
      <c r="S156" s="8">
        <f>IF($A156="","",IF($P156="","Open","Closed"))</f>
        <v/>
      </c>
    </row>
    <row r="157">
      <c r="A157" s="13" t="n"/>
      <c r="B157" s="5" t="n"/>
      <c r="C157" s="4" t="n"/>
      <c r="D157" s="4" t="n"/>
      <c r="E157" s="4" t="n"/>
      <c r="F157" s="8">
        <f>IF(OR($A157="",$B157=""),"",IF($B157&lt;'Settings'!$B$6,"Morning","Evening"))</f>
        <v/>
      </c>
      <c r="G157" s="4" t="n"/>
      <c r="H157" s="4" t="n"/>
      <c r="I157" s="4" t="n"/>
      <c r="J157" s="4" t="n"/>
      <c r="K157" s="4" t="n"/>
      <c r="L157" s="14" t="n"/>
      <c r="M157" s="15">
        <f>IF(OR($A157="",$L157=""),"",ROUND(($L157-($A157+$B157))*1440,0)/60)</f>
        <v/>
      </c>
      <c r="N157" s="8">
        <f>IF(OR($A157="",$M157=""),"",IF($M157&lt;='Settings'!$B$7,"Yes","No"))</f>
        <v/>
      </c>
      <c r="O157" s="4" t="n"/>
      <c r="P157" s="13" t="n"/>
      <c r="Q157" s="16">
        <f>IF(OR($A157="",$P157=""),"",$P157-$A157)</f>
        <v/>
      </c>
      <c r="R157" s="4" t="n"/>
      <c r="S157" s="8">
        <f>IF($A157="","",IF($P157="","Open","Closed"))</f>
        <v/>
      </c>
    </row>
    <row r="158">
      <c r="A158" s="13" t="n"/>
      <c r="B158" s="5" t="n"/>
      <c r="C158" s="4" t="n"/>
      <c r="D158" s="4" t="n"/>
      <c r="E158" s="4" t="n"/>
      <c r="F158" s="8">
        <f>IF(OR($A158="",$B158=""),"",IF($B158&lt;'Settings'!$B$6,"Morning","Evening"))</f>
        <v/>
      </c>
      <c r="G158" s="4" t="n"/>
      <c r="H158" s="4" t="n"/>
      <c r="I158" s="4" t="n"/>
      <c r="J158" s="4" t="n"/>
      <c r="K158" s="4" t="n"/>
      <c r="L158" s="14" t="n"/>
      <c r="M158" s="15">
        <f>IF(OR($A158="",$L158=""),"",ROUND(($L158-($A158+$B158))*1440,0)/60)</f>
        <v/>
      </c>
      <c r="N158" s="8">
        <f>IF(OR($A158="",$M158=""),"",IF($M158&lt;='Settings'!$B$7,"Yes","No"))</f>
        <v/>
      </c>
      <c r="O158" s="4" t="n"/>
      <c r="P158" s="13" t="n"/>
      <c r="Q158" s="16">
        <f>IF(OR($A158="",$P158=""),"",$P158-$A158)</f>
        <v/>
      </c>
      <c r="R158" s="4" t="n"/>
      <c r="S158" s="8">
        <f>IF($A158="","",IF($P158="","Open","Closed"))</f>
        <v/>
      </c>
    </row>
    <row r="159">
      <c r="A159" s="13" t="n"/>
      <c r="B159" s="5" t="n"/>
      <c r="C159" s="4" t="n"/>
      <c r="D159" s="4" t="n"/>
      <c r="E159" s="4" t="n"/>
      <c r="F159" s="8">
        <f>IF(OR($A159="",$B159=""),"",IF($B159&lt;'Settings'!$B$6,"Morning","Evening"))</f>
        <v/>
      </c>
      <c r="G159" s="4" t="n"/>
      <c r="H159" s="4" t="n"/>
      <c r="I159" s="4" t="n"/>
      <c r="J159" s="4" t="n"/>
      <c r="K159" s="4" t="n"/>
      <c r="L159" s="14" t="n"/>
      <c r="M159" s="15">
        <f>IF(OR($A159="",$L159=""),"",ROUND(($L159-($A159+$B159))*1440,0)/60)</f>
        <v/>
      </c>
      <c r="N159" s="8">
        <f>IF(OR($A159="",$M159=""),"",IF($M159&lt;='Settings'!$B$7,"Yes","No"))</f>
        <v/>
      </c>
      <c r="O159" s="4" t="n"/>
      <c r="P159" s="13" t="n"/>
      <c r="Q159" s="16">
        <f>IF(OR($A159="",$P159=""),"",$P159-$A159)</f>
        <v/>
      </c>
      <c r="R159" s="4" t="n"/>
      <c r="S159" s="8">
        <f>IF($A159="","",IF($P159="","Open","Closed"))</f>
        <v/>
      </c>
    </row>
    <row r="160">
      <c r="A160" s="13" t="n"/>
      <c r="B160" s="5" t="n"/>
      <c r="C160" s="4" t="n"/>
      <c r="D160" s="4" t="n"/>
      <c r="E160" s="4" t="n"/>
      <c r="F160" s="8">
        <f>IF(OR($A160="",$B160=""),"",IF($B160&lt;'Settings'!$B$6,"Morning","Evening"))</f>
        <v/>
      </c>
      <c r="G160" s="4" t="n"/>
      <c r="H160" s="4" t="n"/>
      <c r="I160" s="4" t="n"/>
      <c r="J160" s="4" t="n"/>
      <c r="K160" s="4" t="n"/>
      <c r="L160" s="14" t="n"/>
      <c r="M160" s="15">
        <f>IF(OR($A160="",$L160=""),"",ROUND(($L160-($A160+$B160))*1440,0)/60)</f>
        <v/>
      </c>
      <c r="N160" s="8">
        <f>IF(OR($A160="",$M160=""),"",IF($M160&lt;='Settings'!$B$7,"Yes","No"))</f>
        <v/>
      </c>
      <c r="O160" s="4" t="n"/>
      <c r="P160" s="13" t="n"/>
      <c r="Q160" s="16">
        <f>IF(OR($A160="",$P160=""),"",$P160-$A160)</f>
        <v/>
      </c>
      <c r="R160" s="4" t="n"/>
      <c r="S160" s="8">
        <f>IF($A160="","",IF($P160="","Open","Closed"))</f>
        <v/>
      </c>
    </row>
    <row r="161">
      <c r="A161" s="13" t="n"/>
      <c r="B161" s="5" t="n"/>
      <c r="C161" s="4" t="n"/>
      <c r="D161" s="4" t="n"/>
      <c r="E161" s="4" t="n"/>
      <c r="F161" s="8">
        <f>IF(OR($A161="",$B161=""),"",IF($B161&lt;'Settings'!$B$6,"Morning","Evening"))</f>
        <v/>
      </c>
      <c r="G161" s="4" t="n"/>
      <c r="H161" s="4" t="n"/>
      <c r="I161" s="4" t="n"/>
      <c r="J161" s="4" t="n"/>
      <c r="K161" s="4" t="n"/>
      <c r="L161" s="14" t="n"/>
      <c r="M161" s="15">
        <f>IF(OR($A161="",$L161=""),"",ROUND(($L161-($A161+$B161))*1440,0)/60)</f>
        <v/>
      </c>
      <c r="N161" s="8">
        <f>IF(OR($A161="",$M161=""),"",IF($M161&lt;='Settings'!$B$7,"Yes","No"))</f>
        <v/>
      </c>
      <c r="O161" s="4" t="n"/>
      <c r="P161" s="13" t="n"/>
      <c r="Q161" s="16">
        <f>IF(OR($A161="",$P161=""),"",$P161-$A161)</f>
        <v/>
      </c>
      <c r="R161" s="4" t="n"/>
      <c r="S161" s="8">
        <f>IF($A161="","",IF($P161="","Open","Closed"))</f>
        <v/>
      </c>
    </row>
    <row r="162">
      <c r="A162" s="13" t="n"/>
      <c r="B162" s="5" t="n"/>
      <c r="C162" s="4" t="n"/>
      <c r="D162" s="4" t="n"/>
      <c r="E162" s="4" t="n"/>
      <c r="F162" s="8">
        <f>IF(OR($A162="",$B162=""),"",IF($B162&lt;'Settings'!$B$6,"Morning","Evening"))</f>
        <v/>
      </c>
      <c r="G162" s="4" t="n"/>
      <c r="H162" s="4" t="n"/>
      <c r="I162" s="4" t="n"/>
      <c r="J162" s="4" t="n"/>
      <c r="K162" s="4" t="n"/>
      <c r="L162" s="14" t="n"/>
      <c r="M162" s="15">
        <f>IF(OR($A162="",$L162=""),"",ROUND(($L162-($A162+$B162))*1440,0)/60)</f>
        <v/>
      </c>
      <c r="N162" s="8">
        <f>IF(OR($A162="",$M162=""),"",IF($M162&lt;='Settings'!$B$7,"Yes","No"))</f>
        <v/>
      </c>
      <c r="O162" s="4" t="n"/>
      <c r="P162" s="13" t="n"/>
      <c r="Q162" s="16">
        <f>IF(OR($A162="",$P162=""),"",$P162-$A162)</f>
        <v/>
      </c>
      <c r="R162" s="4" t="n"/>
      <c r="S162" s="8">
        <f>IF($A162="","",IF($P162="","Open","Closed"))</f>
        <v/>
      </c>
    </row>
    <row r="163">
      <c r="A163" s="13" t="n"/>
      <c r="B163" s="5" t="n"/>
      <c r="C163" s="4" t="n"/>
      <c r="D163" s="4" t="n"/>
      <c r="E163" s="4" t="n"/>
      <c r="F163" s="8">
        <f>IF(OR($A163="",$B163=""),"",IF($B163&lt;'Settings'!$B$6,"Morning","Evening"))</f>
        <v/>
      </c>
      <c r="G163" s="4" t="n"/>
      <c r="H163" s="4" t="n"/>
      <c r="I163" s="4" t="n"/>
      <c r="J163" s="4" t="n"/>
      <c r="K163" s="4" t="n"/>
      <c r="L163" s="14" t="n"/>
      <c r="M163" s="15">
        <f>IF(OR($A163="",$L163=""),"",ROUND(($L163-($A163+$B163))*1440,0)/60)</f>
        <v/>
      </c>
      <c r="N163" s="8">
        <f>IF(OR($A163="",$M163=""),"",IF($M163&lt;='Settings'!$B$7,"Yes","No"))</f>
        <v/>
      </c>
      <c r="O163" s="4" t="n"/>
      <c r="P163" s="13" t="n"/>
      <c r="Q163" s="16">
        <f>IF(OR($A163="",$P163=""),"",$P163-$A163)</f>
        <v/>
      </c>
      <c r="R163" s="4" t="n"/>
      <c r="S163" s="8">
        <f>IF($A163="","",IF($P163="","Open","Closed"))</f>
        <v/>
      </c>
    </row>
    <row r="164">
      <c r="A164" s="13" t="n"/>
      <c r="B164" s="5" t="n"/>
      <c r="C164" s="4" t="n"/>
      <c r="D164" s="4" t="n"/>
      <c r="E164" s="4" t="n"/>
      <c r="F164" s="8">
        <f>IF(OR($A164="",$B164=""),"",IF($B164&lt;'Settings'!$B$6,"Morning","Evening"))</f>
        <v/>
      </c>
      <c r="G164" s="4" t="n"/>
      <c r="H164" s="4" t="n"/>
      <c r="I164" s="4" t="n"/>
      <c r="J164" s="4" t="n"/>
      <c r="K164" s="4" t="n"/>
      <c r="L164" s="14" t="n"/>
      <c r="M164" s="15">
        <f>IF(OR($A164="",$L164=""),"",ROUND(($L164-($A164+$B164))*1440,0)/60)</f>
        <v/>
      </c>
      <c r="N164" s="8">
        <f>IF(OR($A164="",$M164=""),"",IF($M164&lt;='Settings'!$B$7,"Yes","No"))</f>
        <v/>
      </c>
      <c r="O164" s="4" t="n"/>
      <c r="P164" s="13" t="n"/>
      <c r="Q164" s="16">
        <f>IF(OR($A164="",$P164=""),"",$P164-$A164)</f>
        <v/>
      </c>
      <c r="R164" s="4" t="n"/>
      <c r="S164" s="8">
        <f>IF($A164="","",IF($P164="","Open","Closed"))</f>
        <v/>
      </c>
    </row>
    <row r="165">
      <c r="A165" s="13" t="n"/>
      <c r="B165" s="5" t="n"/>
      <c r="C165" s="4" t="n"/>
      <c r="D165" s="4" t="n"/>
      <c r="E165" s="4" t="n"/>
      <c r="F165" s="8">
        <f>IF(OR($A165="",$B165=""),"",IF($B165&lt;'Settings'!$B$6,"Morning","Evening"))</f>
        <v/>
      </c>
      <c r="G165" s="4" t="n"/>
      <c r="H165" s="4" t="n"/>
      <c r="I165" s="4" t="n"/>
      <c r="J165" s="4" t="n"/>
      <c r="K165" s="4" t="n"/>
      <c r="L165" s="14" t="n"/>
      <c r="M165" s="15">
        <f>IF(OR($A165="",$L165=""),"",ROUND(($L165-($A165+$B165))*1440,0)/60)</f>
        <v/>
      </c>
      <c r="N165" s="8">
        <f>IF(OR($A165="",$M165=""),"",IF($M165&lt;='Settings'!$B$7,"Yes","No"))</f>
        <v/>
      </c>
      <c r="O165" s="4" t="n"/>
      <c r="P165" s="13" t="n"/>
      <c r="Q165" s="16">
        <f>IF(OR($A165="",$P165=""),"",$P165-$A165)</f>
        <v/>
      </c>
      <c r="R165" s="4" t="n"/>
      <c r="S165" s="8">
        <f>IF($A165="","",IF($P165="","Open","Closed"))</f>
        <v/>
      </c>
    </row>
    <row r="166">
      <c r="A166" s="13" t="n"/>
      <c r="B166" s="5" t="n"/>
      <c r="C166" s="4" t="n"/>
      <c r="D166" s="4" t="n"/>
      <c r="E166" s="4" t="n"/>
      <c r="F166" s="8">
        <f>IF(OR($A166="",$B166=""),"",IF($B166&lt;'Settings'!$B$6,"Morning","Evening"))</f>
        <v/>
      </c>
      <c r="G166" s="4" t="n"/>
      <c r="H166" s="4" t="n"/>
      <c r="I166" s="4" t="n"/>
      <c r="J166" s="4" t="n"/>
      <c r="K166" s="4" t="n"/>
      <c r="L166" s="14" t="n"/>
      <c r="M166" s="15">
        <f>IF(OR($A166="",$L166=""),"",ROUND(($L166-($A166+$B166))*1440,0)/60)</f>
        <v/>
      </c>
      <c r="N166" s="8">
        <f>IF(OR($A166="",$M166=""),"",IF($M166&lt;='Settings'!$B$7,"Yes","No"))</f>
        <v/>
      </c>
      <c r="O166" s="4" t="n"/>
      <c r="P166" s="13" t="n"/>
      <c r="Q166" s="16">
        <f>IF(OR($A166="",$P166=""),"",$P166-$A166)</f>
        <v/>
      </c>
      <c r="R166" s="4" t="n"/>
      <c r="S166" s="8">
        <f>IF($A166="","",IF($P166="","Open","Closed"))</f>
        <v/>
      </c>
    </row>
    <row r="167">
      <c r="A167" s="13" t="n"/>
      <c r="B167" s="5" t="n"/>
      <c r="C167" s="4" t="n"/>
      <c r="D167" s="4" t="n"/>
      <c r="E167" s="4" t="n"/>
      <c r="F167" s="8">
        <f>IF(OR($A167="",$B167=""),"",IF($B167&lt;'Settings'!$B$6,"Morning","Evening"))</f>
        <v/>
      </c>
      <c r="G167" s="4" t="n"/>
      <c r="H167" s="4" t="n"/>
      <c r="I167" s="4" t="n"/>
      <c r="J167" s="4" t="n"/>
      <c r="K167" s="4" t="n"/>
      <c r="L167" s="14" t="n"/>
      <c r="M167" s="15">
        <f>IF(OR($A167="",$L167=""),"",ROUND(($L167-($A167+$B167))*1440,0)/60)</f>
        <v/>
      </c>
      <c r="N167" s="8">
        <f>IF(OR($A167="",$M167=""),"",IF($M167&lt;='Settings'!$B$7,"Yes","No"))</f>
        <v/>
      </c>
      <c r="O167" s="4" t="n"/>
      <c r="P167" s="13" t="n"/>
      <c r="Q167" s="16">
        <f>IF(OR($A167="",$P167=""),"",$P167-$A167)</f>
        <v/>
      </c>
      <c r="R167" s="4" t="n"/>
      <c r="S167" s="8">
        <f>IF($A167="","",IF($P167="","Open","Closed"))</f>
        <v/>
      </c>
    </row>
    <row r="168">
      <c r="A168" s="13" t="n"/>
      <c r="B168" s="5" t="n"/>
      <c r="C168" s="4" t="n"/>
      <c r="D168" s="4" t="n"/>
      <c r="E168" s="4" t="n"/>
      <c r="F168" s="8">
        <f>IF(OR($A168="",$B168=""),"",IF($B168&lt;'Settings'!$B$6,"Morning","Evening"))</f>
        <v/>
      </c>
      <c r="G168" s="4" t="n"/>
      <c r="H168" s="4" t="n"/>
      <c r="I168" s="4" t="n"/>
      <c r="J168" s="4" t="n"/>
      <c r="K168" s="4" t="n"/>
      <c r="L168" s="14" t="n"/>
      <c r="M168" s="15">
        <f>IF(OR($A168="",$L168=""),"",ROUND(($L168-($A168+$B168))*1440,0)/60)</f>
        <v/>
      </c>
      <c r="N168" s="8">
        <f>IF(OR($A168="",$M168=""),"",IF($M168&lt;='Settings'!$B$7,"Yes","No"))</f>
        <v/>
      </c>
      <c r="O168" s="4" t="n"/>
      <c r="P168" s="13" t="n"/>
      <c r="Q168" s="16">
        <f>IF(OR($A168="",$P168=""),"",$P168-$A168)</f>
        <v/>
      </c>
      <c r="R168" s="4" t="n"/>
      <c r="S168" s="8">
        <f>IF($A168="","",IF($P168="","Open","Closed"))</f>
        <v/>
      </c>
    </row>
    <row r="169">
      <c r="A169" s="13" t="n"/>
      <c r="B169" s="5" t="n"/>
      <c r="C169" s="4" t="n"/>
      <c r="D169" s="4" t="n"/>
      <c r="E169" s="4" t="n"/>
      <c r="F169" s="8">
        <f>IF(OR($A169="",$B169=""),"",IF($B169&lt;'Settings'!$B$6,"Morning","Evening"))</f>
        <v/>
      </c>
      <c r="G169" s="4" t="n"/>
      <c r="H169" s="4" t="n"/>
      <c r="I169" s="4" t="n"/>
      <c r="J169" s="4" t="n"/>
      <c r="K169" s="4" t="n"/>
      <c r="L169" s="14" t="n"/>
      <c r="M169" s="15">
        <f>IF(OR($A169="",$L169=""),"",ROUND(($L169-($A169+$B169))*1440,0)/60)</f>
        <v/>
      </c>
      <c r="N169" s="8">
        <f>IF(OR($A169="",$M169=""),"",IF($M169&lt;='Settings'!$B$7,"Yes","No"))</f>
        <v/>
      </c>
      <c r="O169" s="4" t="n"/>
      <c r="P169" s="13" t="n"/>
      <c r="Q169" s="16">
        <f>IF(OR($A169="",$P169=""),"",$P169-$A169)</f>
        <v/>
      </c>
      <c r="R169" s="4" t="n"/>
      <c r="S169" s="8">
        <f>IF($A169="","",IF($P169="","Open","Closed"))</f>
        <v/>
      </c>
    </row>
    <row r="170">
      <c r="A170" s="13" t="n"/>
      <c r="B170" s="5" t="n"/>
      <c r="C170" s="4" t="n"/>
      <c r="D170" s="4" t="n"/>
      <c r="E170" s="4" t="n"/>
      <c r="F170" s="8">
        <f>IF(OR($A170="",$B170=""),"",IF($B170&lt;'Settings'!$B$6,"Morning","Evening"))</f>
        <v/>
      </c>
      <c r="G170" s="4" t="n"/>
      <c r="H170" s="4" t="n"/>
      <c r="I170" s="4" t="n"/>
      <c r="J170" s="4" t="n"/>
      <c r="K170" s="4" t="n"/>
      <c r="L170" s="14" t="n"/>
      <c r="M170" s="15">
        <f>IF(OR($A170="",$L170=""),"",ROUND(($L170-($A170+$B170))*1440,0)/60)</f>
        <v/>
      </c>
      <c r="N170" s="8">
        <f>IF(OR($A170="",$M170=""),"",IF($M170&lt;='Settings'!$B$7,"Yes","No"))</f>
        <v/>
      </c>
      <c r="O170" s="4" t="n"/>
      <c r="P170" s="13" t="n"/>
      <c r="Q170" s="16">
        <f>IF(OR($A170="",$P170=""),"",$P170-$A170)</f>
        <v/>
      </c>
      <c r="R170" s="4" t="n"/>
      <c r="S170" s="8">
        <f>IF($A170="","",IF($P170="","Open","Closed"))</f>
        <v/>
      </c>
    </row>
    <row r="171">
      <c r="A171" s="13" t="n"/>
      <c r="B171" s="5" t="n"/>
      <c r="C171" s="4" t="n"/>
      <c r="D171" s="4" t="n"/>
      <c r="E171" s="4" t="n"/>
      <c r="F171" s="8">
        <f>IF(OR($A171="",$B171=""),"",IF($B171&lt;'Settings'!$B$6,"Morning","Evening"))</f>
        <v/>
      </c>
      <c r="G171" s="4" t="n"/>
      <c r="H171" s="4" t="n"/>
      <c r="I171" s="4" t="n"/>
      <c r="J171" s="4" t="n"/>
      <c r="K171" s="4" t="n"/>
      <c r="L171" s="14" t="n"/>
      <c r="M171" s="15">
        <f>IF(OR($A171="",$L171=""),"",ROUND(($L171-($A171+$B171))*1440,0)/60)</f>
        <v/>
      </c>
      <c r="N171" s="8">
        <f>IF(OR($A171="",$M171=""),"",IF($M171&lt;='Settings'!$B$7,"Yes","No"))</f>
        <v/>
      </c>
      <c r="O171" s="4" t="n"/>
      <c r="P171" s="13" t="n"/>
      <c r="Q171" s="16">
        <f>IF(OR($A171="",$P171=""),"",$P171-$A171)</f>
        <v/>
      </c>
      <c r="R171" s="4" t="n"/>
      <c r="S171" s="8">
        <f>IF($A171="","",IF($P171="","Open","Closed"))</f>
        <v/>
      </c>
    </row>
    <row r="172">
      <c r="A172" s="13" t="n"/>
      <c r="B172" s="5" t="n"/>
      <c r="C172" s="4" t="n"/>
      <c r="D172" s="4" t="n"/>
      <c r="E172" s="4" t="n"/>
      <c r="F172" s="8">
        <f>IF(OR($A172="",$B172=""),"",IF($B172&lt;'Settings'!$B$6,"Morning","Evening"))</f>
        <v/>
      </c>
      <c r="G172" s="4" t="n"/>
      <c r="H172" s="4" t="n"/>
      <c r="I172" s="4" t="n"/>
      <c r="J172" s="4" t="n"/>
      <c r="K172" s="4" t="n"/>
      <c r="L172" s="14" t="n"/>
      <c r="M172" s="15">
        <f>IF(OR($A172="",$L172=""),"",ROUND(($L172-($A172+$B172))*1440,0)/60)</f>
        <v/>
      </c>
      <c r="N172" s="8">
        <f>IF(OR($A172="",$M172=""),"",IF($M172&lt;='Settings'!$B$7,"Yes","No"))</f>
        <v/>
      </c>
      <c r="O172" s="4" t="n"/>
      <c r="P172" s="13" t="n"/>
      <c r="Q172" s="16">
        <f>IF(OR($A172="",$P172=""),"",$P172-$A172)</f>
        <v/>
      </c>
      <c r="R172" s="4" t="n"/>
      <c r="S172" s="8">
        <f>IF($A172="","",IF($P172="","Open","Closed"))</f>
        <v/>
      </c>
    </row>
    <row r="173">
      <c r="A173" s="13" t="n"/>
      <c r="B173" s="5" t="n"/>
      <c r="C173" s="4" t="n"/>
      <c r="D173" s="4" t="n"/>
      <c r="E173" s="4" t="n"/>
      <c r="F173" s="8">
        <f>IF(OR($A173="",$B173=""),"",IF($B173&lt;'Settings'!$B$6,"Morning","Evening"))</f>
        <v/>
      </c>
      <c r="G173" s="4" t="n"/>
      <c r="H173" s="4" t="n"/>
      <c r="I173" s="4" t="n"/>
      <c r="J173" s="4" t="n"/>
      <c r="K173" s="4" t="n"/>
      <c r="L173" s="14" t="n"/>
      <c r="M173" s="15">
        <f>IF(OR($A173="",$L173=""),"",ROUND(($L173-($A173+$B173))*1440,0)/60)</f>
        <v/>
      </c>
      <c r="N173" s="8">
        <f>IF(OR($A173="",$M173=""),"",IF($M173&lt;='Settings'!$B$7,"Yes","No"))</f>
        <v/>
      </c>
      <c r="O173" s="4" t="n"/>
      <c r="P173" s="13" t="n"/>
      <c r="Q173" s="16">
        <f>IF(OR($A173="",$P173=""),"",$P173-$A173)</f>
        <v/>
      </c>
      <c r="R173" s="4" t="n"/>
      <c r="S173" s="8">
        <f>IF($A173="","",IF($P173="","Open","Closed"))</f>
        <v/>
      </c>
    </row>
    <row r="174">
      <c r="A174" s="13" t="n"/>
      <c r="B174" s="5" t="n"/>
      <c r="C174" s="4" t="n"/>
      <c r="D174" s="4" t="n"/>
      <c r="E174" s="4" t="n"/>
      <c r="F174" s="8">
        <f>IF(OR($A174="",$B174=""),"",IF($B174&lt;'Settings'!$B$6,"Morning","Evening"))</f>
        <v/>
      </c>
      <c r="G174" s="4" t="n"/>
      <c r="H174" s="4" t="n"/>
      <c r="I174" s="4" t="n"/>
      <c r="J174" s="4" t="n"/>
      <c r="K174" s="4" t="n"/>
      <c r="L174" s="14" t="n"/>
      <c r="M174" s="15">
        <f>IF(OR($A174="",$L174=""),"",ROUND(($L174-($A174+$B174))*1440,0)/60)</f>
        <v/>
      </c>
      <c r="N174" s="8">
        <f>IF(OR($A174="",$M174=""),"",IF($M174&lt;='Settings'!$B$7,"Yes","No"))</f>
        <v/>
      </c>
      <c r="O174" s="4" t="n"/>
      <c r="P174" s="13" t="n"/>
      <c r="Q174" s="16">
        <f>IF(OR($A174="",$P174=""),"",$P174-$A174)</f>
        <v/>
      </c>
      <c r="R174" s="4" t="n"/>
      <c r="S174" s="8">
        <f>IF($A174="","",IF($P174="","Open","Closed"))</f>
        <v/>
      </c>
    </row>
    <row r="175">
      <c r="A175" s="13" t="n"/>
      <c r="B175" s="5" t="n"/>
      <c r="C175" s="4" t="n"/>
      <c r="D175" s="4" t="n"/>
      <c r="E175" s="4" t="n"/>
      <c r="F175" s="8">
        <f>IF(OR($A175="",$B175=""),"",IF($B175&lt;'Settings'!$B$6,"Morning","Evening"))</f>
        <v/>
      </c>
      <c r="G175" s="4" t="n"/>
      <c r="H175" s="4" t="n"/>
      <c r="I175" s="4" t="n"/>
      <c r="J175" s="4" t="n"/>
      <c r="K175" s="4" t="n"/>
      <c r="L175" s="14" t="n"/>
      <c r="M175" s="15">
        <f>IF(OR($A175="",$L175=""),"",ROUND(($L175-($A175+$B175))*1440,0)/60)</f>
        <v/>
      </c>
      <c r="N175" s="8">
        <f>IF(OR($A175="",$M175=""),"",IF($M175&lt;='Settings'!$B$7,"Yes","No"))</f>
        <v/>
      </c>
      <c r="O175" s="4" t="n"/>
      <c r="P175" s="13" t="n"/>
      <c r="Q175" s="16">
        <f>IF(OR($A175="",$P175=""),"",$P175-$A175)</f>
        <v/>
      </c>
      <c r="R175" s="4" t="n"/>
      <c r="S175" s="8">
        <f>IF($A175="","",IF($P175="","Open","Closed"))</f>
        <v/>
      </c>
    </row>
    <row r="176">
      <c r="A176" s="13" t="n"/>
      <c r="B176" s="5" t="n"/>
      <c r="C176" s="4" t="n"/>
      <c r="D176" s="4" t="n"/>
      <c r="E176" s="4" t="n"/>
      <c r="F176" s="8">
        <f>IF(OR($A176="",$B176=""),"",IF($B176&lt;'Settings'!$B$6,"Morning","Evening"))</f>
        <v/>
      </c>
      <c r="G176" s="4" t="n"/>
      <c r="H176" s="4" t="n"/>
      <c r="I176" s="4" t="n"/>
      <c r="J176" s="4" t="n"/>
      <c r="K176" s="4" t="n"/>
      <c r="L176" s="14" t="n"/>
      <c r="M176" s="15">
        <f>IF(OR($A176="",$L176=""),"",ROUND(($L176-($A176+$B176))*1440,0)/60)</f>
        <v/>
      </c>
      <c r="N176" s="8">
        <f>IF(OR($A176="",$M176=""),"",IF($M176&lt;='Settings'!$B$7,"Yes","No"))</f>
        <v/>
      </c>
      <c r="O176" s="4" t="n"/>
      <c r="P176" s="13" t="n"/>
      <c r="Q176" s="16">
        <f>IF(OR($A176="",$P176=""),"",$P176-$A176)</f>
        <v/>
      </c>
      <c r="R176" s="4" t="n"/>
      <c r="S176" s="8">
        <f>IF($A176="","",IF($P176="","Open","Closed"))</f>
        <v/>
      </c>
    </row>
    <row r="177">
      <c r="A177" s="13" t="n"/>
      <c r="B177" s="5" t="n"/>
      <c r="C177" s="4" t="n"/>
      <c r="D177" s="4" t="n"/>
      <c r="E177" s="4" t="n"/>
      <c r="F177" s="8">
        <f>IF(OR($A177="",$B177=""),"",IF($B177&lt;'Settings'!$B$6,"Morning","Evening"))</f>
        <v/>
      </c>
      <c r="G177" s="4" t="n"/>
      <c r="H177" s="4" t="n"/>
      <c r="I177" s="4" t="n"/>
      <c r="J177" s="4" t="n"/>
      <c r="K177" s="4" t="n"/>
      <c r="L177" s="14" t="n"/>
      <c r="M177" s="15">
        <f>IF(OR($A177="",$L177=""),"",ROUND(($L177-($A177+$B177))*1440,0)/60)</f>
        <v/>
      </c>
      <c r="N177" s="8">
        <f>IF(OR($A177="",$M177=""),"",IF($M177&lt;='Settings'!$B$7,"Yes","No"))</f>
        <v/>
      </c>
      <c r="O177" s="4" t="n"/>
      <c r="P177" s="13" t="n"/>
      <c r="Q177" s="16">
        <f>IF(OR($A177="",$P177=""),"",$P177-$A177)</f>
        <v/>
      </c>
      <c r="R177" s="4" t="n"/>
      <c r="S177" s="8">
        <f>IF($A177="","",IF($P177="","Open","Closed"))</f>
        <v/>
      </c>
    </row>
    <row r="178">
      <c r="A178" s="13" t="n"/>
      <c r="B178" s="5" t="n"/>
      <c r="C178" s="4" t="n"/>
      <c r="D178" s="4" t="n"/>
      <c r="E178" s="4" t="n"/>
      <c r="F178" s="8">
        <f>IF(OR($A178="",$B178=""),"",IF($B178&lt;'Settings'!$B$6,"Morning","Evening"))</f>
        <v/>
      </c>
      <c r="G178" s="4" t="n"/>
      <c r="H178" s="4" t="n"/>
      <c r="I178" s="4" t="n"/>
      <c r="J178" s="4" t="n"/>
      <c r="K178" s="4" t="n"/>
      <c r="L178" s="14" t="n"/>
      <c r="M178" s="15">
        <f>IF(OR($A178="",$L178=""),"",ROUND(($L178-($A178+$B178))*1440,0)/60)</f>
        <v/>
      </c>
      <c r="N178" s="8">
        <f>IF(OR($A178="",$M178=""),"",IF($M178&lt;='Settings'!$B$7,"Yes","No"))</f>
        <v/>
      </c>
      <c r="O178" s="4" t="n"/>
      <c r="P178" s="13" t="n"/>
      <c r="Q178" s="16">
        <f>IF(OR($A178="",$P178=""),"",$P178-$A178)</f>
        <v/>
      </c>
      <c r="R178" s="4" t="n"/>
      <c r="S178" s="8">
        <f>IF($A178="","",IF($P178="","Open","Closed"))</f>
        <v/>
      </c>
    </row>
    <row r="179">
      <c r="A179" s="13" t="n"/>
      <c r="B179" s="5" t="n"/>
      <c r="C179" s="4" t="n"/>
      <c r="D179" s="4" t="n"/>
      <c r="E179" s="4" t="n"/>
      <c r="F179" s="8">
        <f>IF(OR($A179="",$B179=""),"",IF($B179&lt;'Settings'!$B$6,"Morning","Evening"))</f>
        <v/>
      </c>
      <c r="G179" s="4" t="n"/>
      <c r="H179" s="4" t="n"/>
      <c r="I179" s="4" t="n"/>
      <c r="J179" s="4" t="n"/>
      <c r="K179" s="4" t="n"/>
      <c r="L179" s="14" t="n"/>
      <c r="M179" s="15">
        <f>IF(OR($A179="",$L179=""),"",ROUND(($L179-($A179+$B179))*1440,0)/60)</f>
        <v/>
      </c>
      <c r="N179" s="8">
        <f>IF(OR($A179="",$M179=""),"",IF($M179&lt;='Settings'!$B$7,"Yes","No"))</f>
        <v/>
      </c>
      <c r="O179" s="4" t="n"/>
      <c r="P179" s="13" t="n"/>
      <c r="Q179" s="16">
        <f>IF(OR($A179="",$P179=""),"",$P179-$A179)</f>
        <v/>
      </c>
      <c r="R179" s="4" t="n"/>
      <c r="S179" s="8">
        <f>IF($A179="","",IF($P179="","Open","Closed"))</f>
        <v/>
      </c>
    </row>
    <row r="180">
      <c r="A180" s="13" t="n"/>
      <c r="B180" s="5" t="n"/>
      <c r="C180" s="4" t="n"/>
      <c r="D180" s="4" t="n"/>
      <c r="E180" s="4" t="n"/>
      <c r="F180" s="8">
        <f>IF(OR($A180="",$B180=""),"",IF($B180&lt;'Settings'!$B$6,"Morning","Evening"))</f>
        <v/>
      </c>
      <c r="G180" s="4" t="n"/>
      <c r="H180" s="4" t="n"/>
      <c r="I180" s="4" t="n"/>
      <c r="J180" s="4" t="n"/>
      <c r="K180" s="4" t="n"/>
      <c r="L180" s="14" t="n"/>
      <c r="M180" s="15">
        <f>IF(OR($A180="",$L180=""),"",ROUND(($L180-($A180+$B180))*1440,0)/60)</f>
        <v/>
      </c>
      <c r="N180" s="8">
        <f>IF(OR($A180="",$M180=""),"",IF($M180&lt;='Settings'!$B$7,"Yes","No"))</f>
        <v/>
      </c>
      <c r="O180" s="4" t="n"/>
      <c r="P180" s="13" t="n"/>
      <c r="Q180" s="16">
        <f>IF(OR($A180="",$P180=""),"",$P180-$A180)</f>
        <v/>
      </c>
      <c r="R180" s="4" t="n"/>
      <c r="S180" s="8">
        <f>IF($A180="","",IF($P180="","Open","Closed"))</f>
        <v/>
      </c>
    </row>
    <row r="181">
      <c r="A181" s="13" t="n"/>
      <c r="B181" s="5" t="n"/>
      <c r="C181" s="4" t="n"/>
      <c r="D181" s="4" t="n"/>
      <c r="E181" s="4" t="n"/>
      <c r="F181" s="8">
        <f>IF(OR($A181="",$B181=""),"",IF($B181&lt;'Settings'!$B$6,"Morning","Evening"))</f>
        <v/>
      </c>
      <c r="G181" s="4" t="n"/>
      <c r="H181" s="4" t="n"/>
      <c r="I181" s="4" t="n"/>
      <c r="J181" s="4" t="n"/>
      <c r="K181" s="4" t="n"/>
      <c r="L181" s="14" t="n"/>
      <c r="M181" s="15">
        <f>IF(OR($A181="",$L181=""),"",ROUND(($L181-($A181+$B181))*1440,0)/60)</f>
        <v/>
      </c>
      <c r="N181" s="8">
        <f>IF(OR($A181="",$M181=""),"",IF($M181&lt;='Settings'!$B$7,"Yes","No"))</f>
        <v/>
      </c>
      <c r="O181" s="4" t="n"/>
      <c r="P181" s="13" t="n"/>
      <c r="Q181" s="16">
        <f>IF(OR($A181="",$P181=""),"",$P181-$A181)</f>
        <v/>
      </c>
      <c r="R181" s="4" t="n"/>
      <c r="S181" s="8">
        <f>IF($A181="","",IF($P181="","Open","Closed"))</f>
        <v/>
      </c>
    </row>
    <row r="182">
      <c r="A182" s="13" t="n"/>
      <c r="B182" s="5" t="n"/>
      <c r="C182" s="4" t="n"/>
      <c r="D182" s="4" t="n"/>
      <c r="E182" s="4" t="n"/>
      <c r="F182" s="8">
        <f>IF(OR($A182="",$B182=""),"",IF($B182&lt;'Settings'!$B$6,"Morning","Evening"))</f>
        <v/>
      </c>
      <c r="G182" s="4" t="n"/>
      <c r="H182" s="4" t="n"/>
      <c r="I182" s="4" t="n"/>
      <c r="J182" s="4" t="n"/>
      <c r="K182" s="4" t="n"/>
      <c r="L182" s="14" t="n"/>
      <c r="M182" s="15">
        <f>IF(OR($A182="",$L182=""),"",ROUND(($L182-($A182+$B182))*1440,0)/60)</f>
        <v/>
      </c>
      <c r="N182" s="8">
        <f>IF(OR($A182="",$M182=""),"",IF($M182&lt;='Settings'!$B$7,"Yes","No"))</f>
        <v/>
      </c>
      <c r="O182" s="4" t="n"/>
      <c r="P182" s="13" t="n"/>
      <c r="Q182" s="16">
        <f>IF(OR($A182="",$P182=""),"",$P182-$A182)</f>
        <v/>
      </c>
      <c r="R182" s="4" t="n"/>
      <c r="S182" s="8">
        <f>IF($A182="","",IF($P182="","Open","Closed"))</f>
        <v/>
      </c>
    </row>
    <row r="183">
      <c r="A183" s="13" t="n"/>
      <c r="B183" s="5" t="n"/>
      <c r="C183" s="4" t="n"/>
      <c r="D183" s="4" t="n"/>
      <c r="E183" s="4" t="n"/>
      <c r="F183" s="8">
        <f>IF(OR($A183="",$B183=""),"",IF($B183&lt;'Settings'!$B$6,"Morning","Evening"))</f>
        <v/>
      </c>
      <c r="G183" s="4" t="n"/>
      <c r="H183" s="4" t="n"/>
      <c r="I183" s="4" t="n"/>
      <c r="J183" s="4" t="n"/>
      <c r="K183" s="4" t="n"/>
      <c r="L183" s="14" t="n"/>
      <c r="M183" s="15">
        <f>IF(OR($A183="",$L183=""),"",ROUND(($L183-($A183+$B183))*1440,0)/60)</f>
        <v/>
      </c>
      <c r="N183" s="8">
        <f>IF(OR($A183="",$M183=""),"",IF($M183&lt;='Settings'!$B$7,"Yes","No"))</f>
        <v/>
      </c>
      <c r="O183" s="4" t="n"/>
      <c r="P183" s="13" t="n"/>
      <c r="Q183" s="16">
        <f>IF(OR($A183="",$P183=""),"",$P183-$A183)</f>
        <v/>
      </c>
      <c r="R183" s="4" t="n"/>
      <c r="S183" s="8">
        <f>IF($A183="","",IF($P183="","Open","Closed"))</f>
        <v/>
      </c>
    </row>
    <row r="184">
      <c r="A184" s="13" t="n"/>
      <c r="B184" s="5" t="n"/>
      <c r="C184" s="4" t="n"/>
      <c r="D184" s="4" t="n"/>
      <c r="E184" s="4" t="n"/>
      <c r="F184" s="8">
        <f>IF(OR($A184="",$B184=""),"",IF($B184&lt;'Settings'!$B$6,"Morning","Evening"))</f>
        <v/>
      </c>
      <c r="G184" s="4" t="n"/>
      <c r="H184" s="4" t="n"/>
      <c r="I184" s="4" t="n"/>
      <c r="J184" s="4" t="n"/>
      <c r="K184" s="4" t="n"/>
      <c r="L184" s="14" t="n"/>
      <c r="M184" s="15">
        <f>IF(OR($A184="",$L184=""),"",ROUND(($L184-($A184+$B184))*1440,0)/60)</f>
        <v/>
      </c>
      <c r="N184" s="8">
        <f>IF(OR($A184="",$M184=""),"",IF($M184&lt;='Settings'!$B$7,"Yes","No"))</f>
        <v/>
      </c>
      <c r="O184" s="4" t="n"/>
      <c r="P184" s="13" t="n"/>
      <c r="Q184" s="16">
        <f>IF(OR($A184="",$P184=""),"",$P184-$A184)</f>
        <v/>
      </c>
      <c r="R184" s="4" t="n"/>
      <c r="S184" s="8">
        <f>IF($A184="","",IF($P184="","Open","Closed"))</f>
        <v/>
      </c>
    </row>
    <row r="185">
      <c r="A185" s="13" t="n"/>
      <c r="B185" s="5" t="n"/>
      <c r="C185" s="4" t="n"/>
      <c r="D185" s="4" t="n"/>
      <c r="E185" s="4" t="n"/>
      <c r="F185" s="8">
        <f>IF(OR($A185="",$B185=""),"",IF($B185&lt;'Settings'!$B$6,"Morning","Evening"))</f>
        <v/>
      </c>
      <c r="G185" s="4" t="n"/>
      <c r="H185" s="4" t="n"/>
      <c r="I185" s="4" t="n"/>
      <c r="J185" s="4" t="n"/>
      <c r="K185" s="4" t="n"/>
      <c r="L185" s="14" t="n"/>
      <c r="M185" s="15">
        <f>IF(OR($A185="",$L185=""),"",ROUND(($L185-($A185+$B185))*1440,0)/60)</f>
        <v/>
      </c>
      <c r="N185" s="8">
        <f>IF(OR($A185="",$M185=""),"",IF($M185&lt;='Settings'!$B$7,"Yes","No"))</f>
        <v/>
      </c>
      <c r="O185" s="4" t="n"/>
      <c r="P185" s="13" t="n"/>
      <c r="Q185" s="16">
        <f>IF(OR($A185="",$P185=""),"",$P185-$A185)</f>
        <v/>
      </c>
      <c r="R185" s="4" t="n"/>
      <c r="S185" s="8">
        <f>IF($A185="","",IF($P185="","Open","Closed"))</f>
        <v/>
      </c>
    </row>
    <row r="186">
      <c r="A186" s="13" t="n"/>
      <c r="B186" s="5" t="n"/>
      <c r="C186" s="4" t="n"/>
      <c r="D186" s="4" t="n"/>
      <c r="E186" s="4" t="n"/>
      <c r="F186" s="8">
        <f>IF(OR($A186="",$B186=""),"",IF($B186&lt;'Settings'!$B$6,"Morning","Evening"))</f>
        <v/>
      </c>
      <c r="G186" s="4" t="n"/>
      <c r="H186" s="4" t="n"/>
      <c r="I186" s="4" t="n"/>
      <c r="J186" s="4" t="n"/>
      <c r="K186" s="4" t="n"/>
      <c r="L186" s="14" t="n"/>
      <c r="M186" s="15">
        <f>IF(OR($A186="",$L186=""),"",ROUND(($L186-($A186+$B186))*1440,0)/60)</f>
        <v/>
      </c>
      <c r="N186" s="8">
        <f>IF(OR($A186="",$M186=""),"",IF($M186&lt;='Settings'!$B$7,"Yes","No"))</f>
        <v/>
      </c>
      <c r="O186" s="4" t="n"/>
      <c r="P186" s="13" t="n"/>
      <c r="Q186" s="16">
        <f>IF(OR($A186="",$P186=""),"",$P186-$A186)</f>
        <v/>
      </c>
      <c r="R186" s="4" t="n"/>
      <c r="S186" s="8">
        <f>IF($A186="","",IF($P186="","Open","Closed"))</f>
        <v/>
      </c>
    </row>
    <row r="187">
      <c r="A187" s="13" t="n"/>
      <c r="B187" s="5" t="n"/>
      <c r="C187" s="4" t="n"/>
      <c r="D187" s="4" t="n"/>
      <c r="E187" s="4" t="n"/>
      <c r="F187" s="8">
        <f>IF(OR($A187="",$B187=""),"",IF($B187&lt;'Settings'!$B$6,"Morning","Evening"))</f>
        <v/>
      </c>
      <c r="G187" s="4" t="n"/>
      <c r="H187" s="4" t="n"/>
      <c r="I187" s="4" t="n"/>
      <c r="J187" s="4" t="n"/>
      <c r="K187" s="4" t="n"/>
      <c r="L187" s="14" t="n"/>
      <c r="M187" s="15">
        <f>IF(OR($A187="",$L187=""),"",ROUND(($L187-($A187+$B187))*1440,0)/60)</f>
        <v/>
      </c>
      <c r="N187" s="8">
        <f>IF(OR($A187="",$M187=""),"",IF($M187&lt;='Settings'!$B$7,"Yes","No"))</f>
        <v/>
      </c>
      <c r="O187" s="4" t="n"/>
      <c r="P187" s="13" t="n"/>
      <c r="Q187" s="16">
        <f>IF(OR($A187="",$P187=""),"",$P187-$A187)</f>
        <v/>
      </c>
      <c r="R187" s="4" t="n"/>
      <c r="S187" s="8">
        <f>IF($A187="","",IF($P187="","Open","Closed"))</f>
        <v/>
      </c>
    </row>
    <row r="188">
      <c r="A188" s="13" t="n"/>
      <c r="B188" s="5" t="n"/>
      <c r="C188" s="4" t="n"/>
      <c r="D188" s="4" t="n"/>
      <c r="E188" s="4" t="n"/>
      <c r="F188" s="8">
        <f>IF(OR($A188="",$B188=""),"",IF($B188&lt;'Settings'!$B$6,"Morning","Evening"))</f>
        <v/>
      </c>
      <c r="G188" s="4" t="n"/>
      <c r="H188" s="4" t="n"/>
      <c r="I188" s="4" t="n"/>
      <c r="J188" s="4" t="n"/>
      <c r="K188" s="4" t="n"/>
      <c r="L188" s="14" t="n"/>
      <c r="M188" s="15">
        <f>IF(OR($A188="",$L188=""),"",ROUND(($L188-($A188+$B188))*1440,0)/60)</f>
        <v/>
      </c>
      <c r="N188" s="8">
        <f>IF(OR($A188="",$M188=""),"",IF($M188&lt;='Settings'!$B$7,"Yes","No"))</f>
        <v/>
      </c>
      <c r="O188" s="4" t="n"/>
      <c r="P188" s="13" t="n"/>
      <c r="Q188" s="16">
        <f>IF(OR($A188="",$P188=""),"",$P188-$A188)</f>
        <v/>
      </c>
      <c r="R188" s="4" t="n"/>
      <c r="S188" s="8">
        <f>IF($A188="","",IF($P188="","Open","Closed"))</f>
        <v/>
      </c>
    </row>
    <row r="189">
      <c r="A189" s="13" t="n"/>
      <c r="B189" s="5" t="n"/>
      <c r="C189" s="4" t="n"/>
      <c r="D189" s="4" t="n"/>
      <c r="E189" s="4" t="n"/>
      <c r="F189" s="8">
        <f>IF(OR($A189="",$B189=""),"",IF($B189&lt;'Settings'!$B$6,"Morning","Evening"))</f>
        <v/>
      </c>
      <c r="G189" s="4" t="n"/>
      <c r="H189" s="4" t="n"/>
      <c r="I189" s="4" t="n"/>
      <c r="J189" s="4" t="n"/>
      <c r="K189" s="4" t="n"/>
      <c r="L189" s="14" t="n"/>
      <c r="M189" s="15">
        <f>IF(OR($A189="",$L189=""),"",ROUND(($L189-($A189+$B189))*1440,0)/60)</f>
        <v/>
      </c>
      <c r="N189" s="8">
        <f>IF(OR($A189="",$M189=""),"",IF($M189&lt;='Settings'!$B$7,"Yes","No"))</f>
        <v/>
      </c>
      <c r="O189" s="4" t="n"/>
      <c r="P189" s="13" t="n"/>
      <c r="Q189" s="16">
        <f>IF(OR($A189="",$P189=""),"",$P189-$A189)</f>
        <v/>
      </c>
      <c r="R189" s="4" t="n"/>
      <c r="S189" s="8">
        <f>IF($A189="","",IF($P189="","Open","Closed"))</f>
        <v/>
      </c>
    </row>
    <row r="190">
      <c r="A190" s="13" t="n"/>
      <c r="B190" s="5" t="n"/>
      <c r="C190" s="4" t="n"/>
      <c r="D190" s="4" t="n"/>
      <c r="E190" s="4" t="n"/>
      <c r="F190" s="8">
        <f>IF(OR($A190="",$B190=""),"",IF($B190&lt;'Settings'!$B$6,"Morning","Evening"))</f>
        <v/>
      </c>
      <c r="G190" s="4" t="n"/>
      <c r="H190" s="4" t="n"/>
      <c r="I190" s="4" t="n"/>
      <c r="J190" s="4" t="n"/>
      <c r="K190" s="4" t="n"/>
      <c r="L190" s="14" t="n"/>
      <c r="M190" s="15">
        <f>IF(OR($A190="",$L190=""),"",ROUND(($L190-($A190+$B190))*1440,0)/60)</f>
        <v/>
      </c>
      <c r="N190" s="8">
        <f>IF(OR($A190="",$M190=""),"",IF($M190&lt;='Settings'!$B$7,"Yes","No"))</f>
        <v/>
      </c>
      <c r="O190" s="4" t="n"/>
      <c r="P190" s="13" t="n"/>
      <c r="Q190" s="16">
        <f>IF(OR($A190="",$P190=""),"",$P190-$A190)</f>
        <v/>
      </c>
      <c r="R190" s="4" t="n"/>
      <c r="S190" s="8">
        <f>IF($A190="","",IF($P190="","Open","Closed"))</f>
        <v/>
      </c>
    </row>
    <row r="191">
      <c r="A191" s="13" t="n"/>
      <c r="B191" s="5" t="n"/>
      <c r="C191" s="4" t="n"/>
      <c r="D191" s="4" t="n"/>
      <c r="E191" s="4" t="n"/>
      <c r="F191" s="8">
        <f>IF(OR($A191="",$B191=""),"",IF($B191&lt;'Settings'!$B$6,"Morning","Evening"))</f>
        <v/>
      </c>
      <c r="G191" s="4" t="n"/>
      <c r="H191" s="4" t="n"/>
      <c r="I191" s="4" t="n"/>
      <c r="J191" s="4" t="n"/>
      <c r="K191" s="4" t="n"/>
      <c r="L191" s="14" t="n"/>
      <c r="M191" s="15">
        <f>IF(OR($A191="",$L191=""),"",ROUND(($L191-($A191+$B191))*1440,0)/60)</f>
        <v/>
      </c>
      <c r="N191" s="8">
        <f>IF(OR($A191="",$M191=""),"",IF($M191&lt;='Settings'!$B$7,"Yes","No"))</f>
        <v/>
      </c>
      <c r="O191" s="4" t="n"/>
      <c r="P191" s="13" t="n"/>
      <c r="Q191" s="16">
        <f>IF(OR($A191="",$P191=""),"",$P191-$A191)</f>
        <v/>
      </c>
      <c r="R191" s="4" t="n"/>
      <c r="S191" s="8">
        <f>IF($A191="","",IF($P191="","Open","Closed"))</f>
        <v/>
      </c>
    </row>
    <row r="192">
      <c r="A192" s="13" t="n"/>
      <c r="B192" s="5" t="n"/>
      <c r="C192" s="4" t="n"/>
      <c r="D192" s="4" t="n"/>
      <c r="E192" s="4" t="n"/>
      <c r="F192" s="8">
        <f>IF(OR($A192="",$B192=""),"",IF($B192&lt;'Settings'!$B$6,"Morning","Evening"))</f>
        <v/>
      </c>
      <c r="G192" s="4" t="n"/>
      <c r="H192" s="4" t="n"/>
      <c r="I192" s="4" t="n"/>
      <c r="J192" s="4" t="n"/>
      <c r="K192" s="4" t="n"/>
      <c r="L192" s="14" t="n"/>
      <c r="M192" s="15">
        <f>IF(OR($A192="",$L192=""),"",ROUND(($L192-($A192+$B192))*1440,0)/60)</f>
        <v/>
      </c>
      <c r="N192" s="8">
        <f>IF(OR($A192="",$M192=""),"",IF($M192&lt;='Settings'!$B$7,"Yes","No"))</f>
        <v/>
      </c>
      <c r="O192" s="4" t="n"/>
      <c r="P192" s="13" t="n"/>
      <c r="Q192" s="16">
        <f>IF(OR($A192="",$P192=""),"",$P192-$A192)</f>
        <v/>
      </c>
      <c r="R192" s="4" t="n"/>
      <c r="S192" s="8">
        <f>IF($A192="","",IF($P192="","Open","Closed"))</f>
        <v/>
      </c>
    </row>
    <row r="193">
      <c r="A193" s="13" t="n"/>
      <c r="B193" s="5" t="n"/>
      <c r="C193" s="4" t="n"/>
      <c r="D193" s="4" t="n"/>
      <c r="E193" s="4" t="n"/>
      <c r="F193" s="8">
        <f>IF(OR($A193="",$B193=""),"",IF($B193&lt;'Settings'!$B$6,"Morning","Evening"))</f>
        <v/>
      </c>
      <c r="G193" s="4" t="n"/>
      <c r="H193" s="4" t="n"/>
      <c r="I193" s="4" t="n"/>
      <c r="J193" s="4" t="n"/>
      <c r="K193" s="4" t="n"/>
      <c r="L193" s="14" t="n"/>
      <c r="M193" s="15">
        <f>IF(OR($A193="",$L193=""),"",ROUND(($L193-($A193+$B193))*1440,0)/60)</f>
        <v/>
      </c>
      <c r="N193" s="8">
        <f>IF(OR($A193="",$M193=""),"",IF($M193&lt;='Settings'!$B$7,"Yes","No"))</f>
        <v/>
      </c>
      <c r="O193" s="4" t="n"/>
      <c r="P193" s="13" t="n"/>
      <c r="Q193" s="16">
        <f>IF(OR($A193="",$P193=""),"",$P193-$A193)</f>
        <v/>
      </c>
      <c r="R193" s="4" t="n"/>
      <c r="S193" s="8">
        <f>IF($A193="","",IF($P193="","Open","Closed"))</f>
        <v/>
      </c>
    </row>
    <row r="194">
      <c r="A194" s="13" t="n"/>
      <c r="B194" s="5" t="n"/>
      <c r="C194" s="4" t="n"/>
      <c r="D194" s="4" t="n"/>
      <c r="E194" s="4" t="n"/>
      <c r="F194" s="8">
        <f>IF(OR($A194="",$B194=""),"",IF($B194&lt;'Settings'!$B$6,"Morning","Evening"))</f>
        <v/>
      </c>
      <c r="G194" s="4" t="n"/>
      <c r="H194" s="4" t="n"/>
      <c r="I194" s="4" t="n"/>
      <c r="J194" s="4" t="n"/>
      <c r="K194" s="4" t="n"/>
      <c r="L194" s="14" t="n"/>
      <c r="M194" s="15">
        <f>IF(OR($A194="",$L194=""),"",ROUND(($L194-($A194+$B194))*1440,0)/60)</f>
        <v/>
      </c>
      <c r="N194" s="8">
        <f>IF(OR($A194="",$M194=""),"",IF($M194&lt;='Settings'!$B$7,"Yes","No"))</f>
        <v/>
      </c>
      <c r="O194" s="4" t="n"/>
      <c r="P194" s="13" t="n"/>
      <c r="Q194" s="16">
        <f>IF(OR($A194="",$P194=""),"",$P194-$A194)</f>
        <v/>
      </c>
      <c r="R194" s="4" t="n"/>
      <c r="S194" s="8">
        <f>IF($A194="","",IF($P194="","Open","Closed"))</f>
        <v/>
      </c>
    </row>
    <row r="195">
      <c r="A195" s="13" t="n"/>
      <c r="B195" s="5" t="n"/>
      <c r="C195" s="4" t="n"/>
      <c r="D195" s="4" t="n"/>
      <c r="E195" s="4" t="n"/>
      <c r="F195" s="8">
        <f>IF(OR($A195="",$B195=""),"",IF($B195&lt;'Settings'!$B$6,"Morning","Evening"))</f>
        <v/>
      </c>
      <c r="G195" s="4" t="n"/>
      <c r="H195" s="4" t="n"/>
      <c r="I195" s="4" t="n"/>
      <c r="J195" s="4" t="n"/>
      <c r="K195" s="4" t="n"/>
      <c r="L195" s="14" t="n"/>
      <c r="M195" s="15">
        <f>IF(OR($A195="",$L195=""),"",ROUND(($L195-($A195+$B195))*1440,0)/60)</f>
        <v/>
      </c>
      <c r="N195" s="8">
        <f>IF(OR($A195="",$M195=""),"",IF($M195&lt;='Settings'!$B$7,"Yes","No"))</f>
        <v/>
      </c>
      <c r="O195" s="4" t="n"/>
      <c r="P195" s="13" t="n"/>
      <c r="Q195" s="16">
        <f>IF(OR($A195="",$P195=""),"",$P195-$A195)</f>
        <v/>
      </c>
      <c r="R195" s="4" t="n"/>
      <c r="S195" s="8">
        <f>IF($A195="","",IF($P195="","Open","Closed"))</f>
        <v/>
      </c>
    </row>
    <row r="196">
      <c r="A196" s="13" t="n"/>
      <c r="B196" s="5" t="n"/>
      <c r="C196" s="4" t="n"/>
      <c r="D196" s="4" t="n"/>
      <c r="E196" s="4" t="n"/>
      <c r="F196" s="8">
        <f>IF(OR($A196="",$B196=""),"",IF($B196&lt;'Settings'!$B$6,"Morning","Evening"))</f>
        <v/>
      </c>
      <c r="G196" s="4" t="n"/>
      <c r="H196" s="4" t="n"/>
      <c r="I196" s="4" t="n"/>
      <c r="J196" s="4" t="n"/>
      <c r="K196" s="4" t="n"/>
      <c r="L196" s="14" t="n"/>
      <c r="M196" s="15">
        <f>IF(OR($A196="",$L196=""),"",ROUND(($L196-($A196+$B196))*1440,0)/60)</f>
        <v/>
      </c>
      <c r="N196" s="8">
        <f>IF(OR($A196="",$M196=""),"",IF($M196&lt;='Settings'!$B$7,"Yes","No"))</f>
        <v/>
      </c>
      <c r="O196" s="4" t="n"/>
      <c r="P196" s="13" t="n"/>
      <c r="Q196" s="16">
        <f>IF(OR($A196="",$P196=""),"",$P196-$A196)</f>
        <v/>
      </c>
      <c r="R196" s="4" t="n"/>
      <c r="S196" s="8">
        <f>IF($A196="","",IF($P196="","Open","Closed"))</f>
        <v/>
      </c>
    </row>
    <row r="197">
      <c r="A197" s="13" t="n"/>
      <c r="B197" s="5" t="n"/>
      <c r="C197" s="4" t="n"/>
      <c r="D197" s="4" t="n"/>
      <c r="E197" s="4" t="n"/>
      <c r="F197" s="8">
        <f>IF(OR($A197="",$B197=""),"",IF($B197&lt;'Settings'!$B$6,"Morning","Evening"))</f>
        <v/>
      </c>
      <c r="G197" s="4" t="n"/>
      <c r="H197" s="4" t="n"/>
      <c r="I197" s="4" t="n"/>
      <c r="J197" s="4" t="n"/>
      <c r="K197" s="4" t="n"/>
      <c r="L197" s="14" t="n"/>
      <c r="M197" s="15">
        <f>IF(OR($A197="",$L197=""),"",ROUND(($L197-($A197+$B197))*1440,0)/60)</f>
        <v/>
      </c>
      <c r="N197" s="8">
        <f>IF(OR($A197="",$M197=""),"",IF($M197&lt;='Settings'!$B$7,"Yes","No"))</f>
        <v/>
      </c>
      <c r="O197" s="4" t="n"/>
      <c r="P197" s="13" t="n"/>
      <c r="Q197" s="16">
        <f>IF(OR($A197="",$P197=""),"",$P197-$A197)</f>
        <v/>
      </c>
      <c r="R197" s="4" t="n"/>
      <c r="S197" s="8">
        <f>IF($A197="","",IF($P197="","Open","Closed"))</f>
        <v/>
      </c>
    </row>
    <row r="198">
      <c r="A198" s="13" t="n"/>
      <c r="B198" s="5" t="n"/>
      <c r="C198" s="4" t="n"/>
      <c r="D198" s="4" t="n"/>
      <c r="E198" s="4" t="n"/>
      <c r="F198" s="8">
        <f>IF(OR($A198="",$B198=""),"",IF($B198&lt;'Settings'!$B$6,"Morning","Evening"))</f>
        <v/>
      </c>
      <c r="G198" s="4" t="n"/>
      <c r="H198" s="4" t="n"/>
      <c r="I198" s="4" t="n"/>
      <c r="J198" s="4" t="n"/>
      <c r="K198" s="4" t="n"/>
      <c r="L198" s="14" t="n"/>
      <c r="M198" s="15">
        <f>IF(OR($A198="",$L198=""),"",ROUND(($L198-($A198+$B198))*1440,0)/60)</f>
        <v/>
      </c>
      <c r="N198" s="8">
        <f>IF(OR($A198="",$M198=""),"",IF($M198&lt;='Settings'!$B$7,"Yes","No"))</f>
        <v/>
      </c>
      <c r="O198" s="4" t="n"/>
      <c r="P198" s="13" t="n"/>
      <c r="Q198" s="16">
        <f>IF(OR($A198="",$P198=""),"",$P198-$A198)</f>
        <v/>
      </c>
      <c r="R198" s="4" t="n"/>
      <c r="S198" s="8">
        <f>IF($A198="","",IF($P198="","Open","Closed"))</f>
        <v/>
      </c>
    </row>
    <row r="199">
      <c r="A199" s="13" t="n"/>
      <c r="B199" s="5" t="n"/>
      <c r="C199" s="4" t="n"/>
      <c r="D199" s="4" t="n"/>
      <c r="E199" s="4" t="n"/>
      <c r="F199" s="8">
        <f>IF(OR($A199="",$B199=""),"",IF($B199&lt;'Settings'!$B$6,"Morning","Evening"))</f>
        <v/>
      </c>
      <c r="G199" s="4" t="n"/>
      <c r="H199" s="4" t="n"/>
      <c r="I199" s="4" t="n"/>
      <c r="J199" s="4" t="n"/>
      <c r="K199" s="4" t="n"/>
      <c r="L199" s="14" t="n"/>
      <c r="M199" s="15">
        <f>IF(OR($A199="",$L199=""),"",ROUND(($L199-($A199+$B199))*1440,0)/60)</f>
        <v/>
      </c>
      <c r="N199" s="8">
        <f>IF(OR($A199="",$M199=""),"",IF($M199&lt;='Settings'!$B$7,"Yes","No"))</f>
        <v/>
      </c>
      <c r="O199" s="4" t="n"/>
      <c r="P199" s="13" t="n"/>
      <c r="Q199" s="16">
        <f>IF(OR($A199="",$P199=""),"",$P199-$A199)</f>
        <v/>
      </c>
      <c r="R199" s="4" t="n"/>
      <c r="S199" s="8">
        <f>IF($A199="","",IF($P199="","Open","Closed"))</f>
        <v/>
      </c>
    </row>
    <row r="200">
      <c r="A200" s="13" t="n"/>
      <c r="B200" s="5" t="n"/>
      <c r="C200" s="4" t="n"/>
      <c r="D200" s="4" t="n"/>
      <c r="E200" s="4" t="n"/>
      <c r="F200" s="8">
        <f>IF(OR($A200="",$B200=""),"",IF($B200&lt;'Settings'!$B$6,"Morning","Evening"))</f>
        <v/>
      </c>
      <c r="G200" s="4" t="n"/>
      <c r="H200" s="4" t="n"/>
      <c r="I200" s="4" t="n"/>
      <c r="J200" s="4" t="n"/>
      <c r="K200" s="4" t="n"/>
      <c r="L200" s="14" t="n"/>
      <c r="M200" s="15">
        <f>IF(OR($A200="",$L200=""),"",ROUND(($L200-($A200+$B200))*1440,0)/60)</f>
        <v/>
      </c>
      <c r="N200" s="8">
        <f>IF(OR($A200="",$M200=""),"",IF($M200&lt;='Settings'!$B$7,"Yes","No"))</f>
        <v/>
      </c>
      <c r="O200" s="4" t="n"/>
      <c r="P200" s="13" t="n"/>
      <c r="Q200" s="16">
        <f>IF(OR($A200="",$P200=""),"",$P200-$A200)</f>
        <v/>
      </c>
      <c r="R200" s="4" t="n"/>
      <c r="S200" s="8">
        <f>IF($A200="","",IF($P200="","Open","Closed"))</f>
        <v/>
      </c>
    </row>
    <row r="201">
      <c r="A201" s="13" t="n"/>
      <c r="B201" s="5" t="n"/>
      <c r="C201" s="4" t="n"/>
      <c r="D201" s="4" t="n"/>
      <c r="E201" s="4" t="n"/>
      <c r="F201" s="8">
        <f>IF(OR($A201="",$B201=""),"",IF($B201&lt;'Settings'!$B$6,"Morning","Evening"))</f>
        <v/>
      </c>
      <c r="G201" s="4" t="n"/>
      <c r="H201" s="4" t="n"/>
      <c r="I201" s="4" t="n"/>
      <c r="J201" s="4" t="n"/>
      <c r="K201" s="4" t="n"/>
      <c r="L201" s="14" t="n"/>
      <c r="M201" s="15">
        <f>IF(OR($A201="",$L201=""),"",ROUND(($L201-($A201+$B201))*1440,0)/60)</f>
        <v/>
      </c>
      <c r="N201" s="8">
        <f>IF(OR($A201="",$M201=""),"",IF($M201&lt;='Settings'!$B$7,"Yes","No"))</f>
        <v/>
      </c>
      <c r="O201" s="4" t="n"/>
      <c r="P201" s="13" t="n"/>
      <c r="Q201" s="16">
        <f>IF(OR($A201="",$P201=""),"",$P201-$A201)</f>
        <v/>
      </c>
      <c r="R201" s="4" t="n"/>
      <c r="S201" s="8">
        <f>IF($A201="","",IF($P201="","Open","Closed"))</f>
        <v/>
      </c>
    </row>
    <row r="202">
      <c r="A202" s="13" t="n"/>
      <c r="B202" s="5" t="n"/>
      <c r="C202" s="4" t="n"/>
      <c r="D202" s="4" t="n"/>
      <c r="E202" s="4" t="n"/>
      <c r="F202" s="8">
        <f>IF(OR($A202="",$B202=""),"",IF($B202&lt;'Settings'!$B$6,"Morning","Evening"))</f>
        <v/>
      </c>
      <c r="G202" s="4" t="n"/>
      <c r="H202" s="4" t="n"/>
      <c r="I202" s="4" t="n"/>
      <c r="J202" s="4" t="n"/>
      <c r="K202" s="4" t="n"/>
      <c r="L202" s="14" t="n"/>
      <c r="M202" s="15">
        <f>IF(OR($A202="",$L202=""),"",ROUND(($L202-($A202+$B202))*1440,0)/60)</f>
        <v/>
      </c>
      <c r="N202" s="8">
        <f>IF(OR($A202="",$M202=""),"",IF($M202&lt;='Settings'!$B$7,"Yes","No"))</f>
        <v/>
      </c>
      <c r="O202" s="4" t="n"/>
      <c r="P202" s="13" t="n"/>
      <c r="Q202" s="16">
        <f>IF(OR($A202="",$P202=""),"",$P202-$A202)</f>
        <v/>
      </c>
      <c r="R202" s="4" t="n"/>
      <c r="S202" s="8">
        <f>IF($A202="","",IF($P202="","Open","Closed"))</f>
        <v/>
      </c>
    </row>
    <row r="203">
      <c r="A203" s="13" t="n"/>
      <c r="B203" s="5" t="n"/>
      <c r="C203" s="4" t="n"/>
      <c r="D203" s="4" t="n"/>
      <c r="E203" s="4" t="n"/>
      <c r="F203" s="8">
        <f>IF(OR($A203="",$B203=""),"",IF($B203&lt;'Settings'!$B$6,"Morning","Evening"))</f>
        <v/>
      </c>
      <c r="G203" s="4" t="n"/>
      <c r="H203" s="4" t="n"/>
      <c r="I203" s="4" t="n"/>
      <c r="J203" s="4" t="n"/>
      <c r="K203" s="4" t="n"/>
      <c r="L203" s="14" t="n"/>
      <c r="M203" s="15">
        <f>IF(OR($A203="",$L203=""),"",ROUND(($L203-($A203+$B203))*1440,0)/60)</f>
        <v/>
      </c>
      <c r="N203" s="8">
        <f>IF(OR($A203="",$M203=""),"",IF($M203&lt;='Settings'!$B$7,"Yes","No"))</f>
        <v/>
      </c>
      <c r="O203" s="4" t="n"/>
      <c r="P203" s="13" t="n"/>
      <c r="Q203" s="16">
        <f>IF(OR($A203="",$P203=""),"",$P203-$A203)</f>
        <v/>
      </c>
      <c r="R203" s="4" t="n"/>
      <c r="S203" s="8">
        <f>IF($A203="","",IF($P203="","Open","Closed"))</f>
        <v/>
      </c>
    </row>
    <row r="204">
      <c r="A204" s="13" t="n"/>
      <c r="B204" s="5" t="n"/>
      <c r="C204" s="4" t="n"/>
      <c r="D204" s="4" t="n"/>
      <c r="E204" s="4" t="n"/>
      <c r="F204" s="8">
        <f>IF(OR($A204="",$B204=""),"",IF($B204&lt;'Settings'!$B$6,"Morning","Evening"))</f>
        <v/>
      </c>
      <c r="G204" s="4" t="n"/>
      <c r="H204" s="4" t="n"/>
      <c r="I204" s="4" t="n"/>
      <c r="J204" s="4" t="n"/>
      <c r="K204" s="4" t="n"/>
      <c r="L204" s="14" t="n"/>
      <c r="M204" s="15">
        <f>IF(OR($A204="",$L204=""),"",ROUND(($L204-($A204+$B204))*1440,0)/60)</f>
        <v/>
      </c>
      <c r="N204" s="8">
        <f>IF(OR($A204="",$M204=""),"",IF($M204&lt;='Settings'!$B$7,"Yes","No"))</f>
        <v/>
      </c>
      <c r="O204" s="4" t="n"/>
      <c r="P204" s="13" t="n"/>
      <c r="Q204" s="16">
        <f>IF(OR($A204="",$P204=""),"",$P204-$A204)</f>
        <v/>
      </c>
      <c r="R204" s="4" t="n"/>
      <c r="S204" s="8">
        <f>IF($A204="","",IF($P204="","Open","Closed"))</f>
        <v/>
      </c>
    </row>
    <row r="205">
      <c r="A205" s="13" t="n"/>
      <c r="B205" s="5" t="n"/>
      <c r="C205" s="4" t="n"/>
      <c r="D205" s="4" t="n"/>
      <c r="E205" s="4" t="n"/>
      <c r="F205" s="8">
        <f>IF(OR($A205="",$B205=""),"",IF($B205&lt;'Settings'!$B$6,"Morning","Evening"))</f>
        <v/>
      </c>
      <c r="G205" s="4" t="n"/>
      <c r="H205" s="4" t="n"/>
      <c r="I205" s="4" t="n"/>
      <c r="J205" s="4" t="n"/>
      <c r="K205" s="4" t="n"/>
      <c r="L205" s="14" t="n"/>
      <c r="M205" s="15">
        <f>IF(OR($A205="",$L205=""),"",ROUND(($L205-($A205+$B205))*1440,0)/60)</f>
        <v/>
      </c>
      <c r="N205" s="8">
        <f>IF(OR($A205="",$M205=""),"",IF($M205&lt;='Settings'!$B$7,"Yes","No"))</f>
        <v/>
      </c>
      <c r="O205" s="4" t="n"/>
      <c r="P205" s="13" t="n"/>
      <c r="Q205" s="16">
        <f>IF(OR($A205="",$P205=""),"",$P205-$A205)</f>
        <v/>
      </c>
      <c r="R205" s="4" t="n"/>
      <c r="S205" s="8">
        <f>IF($A205="","",IF($P205="","Open","Closed"))</f>
        <v/>
      </c>
    </row>
    <row r="206">
      <c r="A206" s="13" t="n"/>
      <c r="B206" s="5" t="n"/>
      <c r="C206" s="4" t="n"/>
      <c r="D206" s="4" t="n"/>
      <c r="E206" s="4" t="n"/>
      <c r="F206" s="8">
        <f>IF(OR($A206="",$B206=""),"",IF($B206&lt;'Settings'!$B$6,"Morning","Evening"))</f>
        <v/>
      </c>
      <c r="G206" s="4" t="n"/>
      <c r="H206" s="4" t="n"/>
      <c r="I206" s="4" t="n"/>
      <c r="J206" s="4" t="n"/>
      <c r="K206" s="4" t="n"/>
      <c r="L206" s="14" t="n"/>
      <c r="M206" s="15">
        <f>IF(OR($A206="",$L206=""),"",ROUND(($L206-($A206+$B206))*1440,0)/60)</f>
        <v/>
      </c>
      <c r="N206" s="8">
        <f>IF(OR($A206="",$M206=""),"",IF($M206&lt;='Settings'!$B$7,"Yes","No"))</f>
        <v/>
      </c>
      <c r="O206" s="4" t="n"/>
      <c r="P206" s="13" t="n"/>
      <c r="Q206" s="16">
        <f>IF(OR($A206="",$P206=""),"",$P206-$A206)</f>
        <v/>
      </c>
      <c r="R206" s="4" t="n"/>
      <c r="S206" s="8">
        <f>IF($A206="","",IF($P206="","Open","Closed"))</f>
        <v/>
      </c>
    </row>
    <row r="207">
      <c r="A207" s="13" t="n"/>
      <c r="B207" s="5" t="n"/>
      <c r="C207" s="4" t="n"/>
      <c r="D207" s="4" t="n"/>
      <c r="E207" s="4" t="n"/>
      <c r="F207" s="8">
        <f>IF(OR($A207="",$B207=""),"",IF($B207&lt;'Settings'!$B$6,"Morning","Evening"))</f>
        <v/>
      </c>
      <c r="G207" s="4" t="n"/>
      <c r="H207" s="4" t="n"/>
      <c r="I207" s="4" t="n"/>
      <c r="J207" s="4" t="n"/>
      <c r="K207" s="4" t="n"/>
      <c r="L207" s="14" t="n"/>
      <c r="M207" s="15">
        <f>IF(OR($A207="",$L207=""),"",ROUND(($L207-($A207+$B207))*1440,0)/60)</f>
        <v/>
      </c>
      <c r="N207" s="8">
        <f>IF(OR($A207="",$M207=""),"",IF($M207&lt;='Settings'!$B$7,"Yes","No"))</f>
        <v/>
      </c>
      <c r="O207" s="4" t="n"/>
      <c r="P207" s="13" t="n"/>
      <c r="Q207" s="16">
        <f>IF(OR($A207="",$P207=""),"",$P207-$A207)</f>
        <v/>
      </c>
      <c r="R207" s="4" t="n"/>
      <c r="S207" s="8">
        <f>IF($A207="","",IF($P207="","Open","Closed"))</f>
        <v/>
      </c>
    </row>
    <row r="208">
      <c r="A208" s="13" t="n"/>
      <c r="B208" s="5" t="n"/>
      <c r="C208" s="4" t="n"/>
      <c r="D208" s="4" t="n"/>
      <c r="E208" s="4" t="n"/>
      <c r="F208" s="8">
        <f>IF(OR($A208="",$B208=""),"",IF($B208&lt;'Settings'!$B$6,"Morning","Evening"))</f>
        <v/>
      </c>
      <c r="G208" s="4" t="n"/>
      <c r="H208" s="4" t="n"/>
      <c r="I208" s="4" t="n"/>
      <c r="J208" s="4" t="n"/>
      <c r="K208" s="4" t="n"/>
      <c r="L208" s="14" t="n"/>
      <c r="M208" s="15">
        <f>IF(OR($A208="",$L208=""),"",ROUND(($L208-($A208+$B208))*1440,0)/60)</f>
        <v/>
      </c>
      <c r="N208" s="8">
        <f>IF(OR($A208="",$M208=""),"",IF($M208&lt;='Settings'!$B$7,"Yes","No"))</f>
        <v/>
      </c>
      <c r="O208" s="4" t="n"/>
      <c r="P208" s="13" t="n"/>
      <c r="Q208" s="16">
        <f>IF(OR($A208="",$P208=""),"",$P208-$A208)</f>
        <v/>
      </c>
      <c r="R208" s="4" t="n"/>
      <c r="S208" s="8">
        <f>IF($A208="","",IF($P208="","Open","Closed"))</f>
        <v/>
      </c>
    </row>
    <row r="209">
      <c r="A209" s="13" t="n"/>
      <c r="B209" s="5" t="n"/>
      <c r="C209" s="4" t="n"/>
      <c r="D209" s="4" t="n"/>
      <c r="E209" s="4" t="n"/>
      <c r="F209" s="8">
        <f>IF(OR($A209="",$B209=""),"",IF($B209&lt;'Settings'!$B$6,"Morning","Evening"))</f>
        <v/>
      </c>
      <c r="G209" s="4" t="n"/>
      <c r="H209" s="4" t="n"/>
      <c r="I209" s="4" t="n"/>
      <c r="J209" s="4" t="n"/>
      <c r="K209" s="4" t="n"/>
      <c r="L209" s="14" t="n"/>
      <c r="M209" s="15">
        <f>IF(OR($A209="",$L209=""),"",ROUND(($L209-($A209+$B209))*1440,0)/60)</f>
        <v/>
      </c>
      <c r="N209" s="8">
        <f>IF(OR($A209="",$M209=""),"",IF($M209&lt;='Settings'!$B$7,"Yes","No"))</f>
        <v/>
      </c>
      <c r="O209" s="4" t="n"/>
      <c r="P209" s="13" t="n"/>
      <c r="Q209" s="16">
        <f>IF(OR($A209="",$P209=""),"",$P209-$A209)</f>
        <v/>
      </c>
      <c r="R209" s="4" t="n"/>
      <c r="S209" s="8">
        <f>IF($A209="","",IF($P209="","Open","Closed"))</f>
        <v/>
      </c>
    </row>
    <row r="210">
      <c r="A210" s="13" t="n"/>
      <c r="B210" s="5" t="n"/>
      <c r="C210" s="4" t="n"/>
      <c r="D210" s="4" t="n"/>
      <c r="E210" s="4" t="n"/>
      <c r="F210" s="8">
        <f>IF(OR($A210="",$B210=""),"",IF($B210&lt;'Settings'!$B$6,"Morning","Evening"))</f>
        <v/>
      </c>
      <c r="G210" s="4" t="n"/>
      <c r="H210" s="4" t="n"/>
      <c r="I210" s="4" t="n"/>
      <c r="J210" s="4" t="n"/>
      <c r="K210" s="4" t="n"/>
      <c r="L210" s="14" t="n"/>
      <c r="M210" s="15">
        <f>IF(OR($A210="",$L210=""),"",ROUND(($L210-($A210+$B210))*1440,0)/60)</f>
        <v/>
      </c>
      <c r="N210" s="8">
        <f>IF(OR($A210="",$M210=""),"",IF($M210&lt;='Settings'!$B$7,"Yes","No"))</f>
        <v/>
      </c>
      <c r="O210" s="4" t="n"/>
      <c r="P210" s="13" t="n"/>
      <c r="Q210" s="16">
        <f>IF(OR($A210="",$P210=""),"",$P210-$A210)</f>
        <v/>
      </c>
      <c r="R210" s="4" t="n"/>
      <c r="S210" s="8">
        <f>IF($A210="","",IF($P210="","Open","Closed"))</f>
        <v/>
      </c>
    </row>
    <row r="211">
      <c r="A211" s="13" t="n"/>
      <c r="B211" s="5" t="n"/>
      <c r="C211" s="4" t="n"/>
      <c r="D211" s="4" t="n"/>
      <c r="E211" s="4" t="n"/>
      <c r="F211" s="8">
        <f>IF(OR($A211="",$B211=""),"",IF($B211&lt;'Settings'!$B$6,"Morning","Evening"))</f>
        <v/>
      </c>
      <c r="G211" s="4" t="n"/>
      <c r="H211" s="4" t="n"/>
      <c r="I211" s="4" t="n"/>
      <c r="J211" s="4" t="n"/>
      <c r="K211" s="4" t="n"/>
      <c r="L211" s="14" t="n"/>
      <c r="M211" s="15">
        <f>IF(OR($A211="",$L211=""),"",ROUND(($L211-($A211+$B211))*1440,0)/60)</f>
        <v/>
      </c>
      <c r="N211" s="8">
        <f>IF(OR($A211="",$M211=""),"",IF($M211&lt;='Settings'!$B$7,"Yes","No"))</f>
        <v/>
      </c>
      <c r="O211" s="4" t="n"/>
      <c r="P211" s="13" t="n"/>
      <c r="Q211" s="16">
        <f>IF(OR($A211="",$P211=""),"",$P211-$A211)</f>
        <v/>
      </c>
      <c r="R211" s="4" t="n"/>
      <c r="S211" s="8">
        <f>IF($A211="","",IF($P211="","Open","Closed"))</f>
        <v/>
      </c>
    </row>
    <row r="212">
      <c r="A212" s="13" t="n"/>
      <c r="B212" s="5" t="n"/>
      <c r="C212" s="4" t="n"/>
      <c r="D212" s="4" t="n"/>
      <c r="E212" s="4" t="n"/>
      <c r="F212" s="8">
        <f>IF(OR($A212="",$B212=""),"",IF($B212&lt;'Settings'!$B$6,"Morning","Evening"))</f>
        <v/>
      </c>
      <c r="G212" s="4" t="n"/>
      <c r="H212" s="4" t="n"/>
      <c r="I212" s="4" t="n"/>
      <c r="J212" s="4" t="n"/>
      <c r="K212" s="4" t="n"/>
      <c r="L212" s="14" t="n"/>
      <c r="M212" s="15">
        <f>IF(OR($A212="",$L212=""),"",ROUND(($L212-($A212+$B212))*1440,0)/60)</f>
        <v/>
      </c>
      <c r="N212" s="8">
        <f>IF(OR($A212="",$M212=""),"",IF($M212&lt;='Settings'!$B$7,"Yes","No"))</f>
        <v/>
      </c>
      <c r="O212" s="4" t="n"/>
      <c r="P212" s="13" t="n"/>
      <c r="Q212" s="16">
        <f>IF(OR($A212="",$P212=""),"",$P212-$A212)</f>
        <v/>
      </c>
      <c r="R212" s="4" t="n"/>
      <c r="S212" s="8">
        <f>IF($A212="","",IF($P212="","Open","Closed"))</f>
        <v/>
      </c>
    </row>
    <row r="213">
      <c r="A213" s="13" t="n"/>
      <c r="B213" s="5" t="n"/>
      <c r="C213" s="4" t="n"/>
      <c r="D213" s="4" t="n"/>
      <c r="E213" s="4" t="n"/>
      <c r="F213" s="8">
        <f>IF(OR($A213="",$B213=""),"",IF($B213&lt;'Settings'!$B$6,"Morning","Evening"))</f>
        <v/>
      </c>
      <c r="G213" s="4" t="n"/>
      <c r="H213" s="4" t="n"/>
      <c r="I213" s="4" t="n"/>
      <c r="J213" s="4" t="n"/>
      <c r="K213" s="4" t="n"/>
      <c r="L213" s="14" t="n"/>
      <c r="M213" s="15">
        <f>IF(OR($A213="",$L213=""),"",ROUND(($L213-($A213+$B213))*1440,0)/60)</f>
        <v/>
      </c>
      <c r="N213" s="8">
        <f>IF(OR($A213="",$M213=""),"",IF($M213&lt;='Settings'!$B$7,"Yes","No"))</f>
        <v/>
      </c>
      <c r="O213" s="4" t="n"/>
      <c r="P213" s="13" t="n"/>
      <c r="Q213" s="16">
        <f>IF(OR($A213="",$P213=""),"",$P213-$A213)</f>
        <v/>
      </c>
      <c r="R213" s="4" t="n"/>
      <c r="S213" s="8">
        <f>IF($A213="","",IF($P213="","Open","Closed"))</f>
        <v/>
      </c>
    </row>
    <row r="214">
      <c r="A214" s="13" t="n"/>
      <c r="B214" s="5" t="n"/>
      <c r="C214" s="4" t="n"/>
      <c r="D214" s="4" t="n"/>
      <c r="E214" s="4" t="n"/>
      <c r="F214" s="8">
        <f>IF(OR($A214="",$B214=""),"",IF($B214&lt;'Settings'!$B$6,"Morning","Evening"))</f>
        <v/>
      </c>
      <c r="G214" s="4" t="n"/>
      <c r="H214" s="4" t="n"/>
      <c r="I214" s="4" t="n"/>
      <c r="J214" s="4" t="n"/>
      <c r="K214" s="4" t="n"/>
      <c r="L214" s="14" t="n"/>
      <c r="M214" s="15">
        <f>IF(OR($A214="",$L214=""),"",ROUND(($L214-($A214+$B214))*1440,0)/60)</f>
        <v/>
      </c>
      <c r="N214" s="8">
        <f>IF(OR($A214="",$M214=""),"",IF($M214&lt;='Settings'!$B$7,"Yes","No"))</f>
        <v/>
      </c>
      <c r="O214" s="4" t="n"/>
      <c r="P214" s="13" t="n"/>
      <c r="Q214" s="16">
        <f>IF(OR($A214="",$P214=""),"",$P214-$A214)</f>
        <v/>
      </c>
      <c r="R214" s="4" t="n"/>
      <c r="S214" s="8">
        <f>IF($A214="","",IF($P214="","Open","Closed"))</f>
        <v/>
      </c>
    </row>
    <row r="215">
      <c r="A215" s="13" t="n"/>
      <c r="B215" s="5" t="n"/>
      <c r="C215" s="4" t="n"/>
      <c r="D215" s="4" t="n"/>
      <c r="E215" s="4" t="n"/>
      <c r="F215" s="8">
        <f>IF(OR($A215="",$B215=""),"",IF($B215&lt;'Settings'!$B$6,"Morning","Evening"))</f>
        <v/>
      </c>
      <c r="G215" s="4" t="n"/>
      <c r="H215" s="4" t="n"/>
      <c r="I215" s="4" t="n"/>
      <c r="J215" s="4" t="n"/>
      <c r="K215" s="4" t="n"/>
      <c r="L215" s="14" t="n"/>
      <c r="M215" s="15">
        <f>IF(OR($A215="",$L215=""),"",ROUND(($L215-($A215+$B215))*1440,0)/60)</f>
        <v/>
      </c>
      <c r="N215" s="8">
        <f>IF(OR($A215="",$M215=""),"",IF($M215&lt;='Settings'!$B$7,"Yes","No"))</f>
        <v/>
      </c>
      <c r="O215" s="4" t="n"/>
      <c r="P215" s="13" t="n"/>
      <c r="Q215" s="16">
        <f>IF(OR($A215="",$P215=""),"",$P215-$A215)</f>
        <v/>
      </c>
      <c r="R215" s="4" t="n"/>
      <c r="S215" s="8">
        <f>IF($A215="","",IF($P215="","Open","Closed"))</f>
        <v/>
      </c>
    </row>
    <row r="216">
      <c r="A216" s="13" t="n"/>
      <c r="B216" s="5" t="n"/>
      <c r="C216" s="4" t="n"/>
      <c r="D216" s="4" t="n"/>
      <c r="E216" s="4" t="n"/>
      <c r="F216" s="8">
        <f>IF(OR($A216="",$B216=""),"",IF($B216&lt;'Settings'!$B$6,"Morning","Evening"))</f>
        <v/>
      </c>
      <c r="G216" s="4" t="n"/>
      <c r="H216" s="4" t="n"/>
      <c r="I216" s="4" t="n"/>
      <c r="J216" s="4" t="n"/>
      <c r="K216" s="4" t="n"/>
      <c r="L216" s="14" t="n"/>
      <c r="M216" s="15">
        <f>IF(OR($A216="",$L216=""),"",ROUND(($L216-($A216+$B216))*1440,0)/60)</f>
        <v/>
      </c>
      <c r="N216" s="8">
        <f>IF(OR($A216="",$M216=""),"",IF($M216&lt;='Settings'!$B$7,"Yes","No"))</f>
        <v/>
      </c>
      <c r="O216" s="4" t="n"/>
      <c r="P216" s="13" t="n"/>
      <c r="Q216" s="16">
        <f>IF(OR($A216="",$P216=""),"",$P216-$A216)</f>
        <v/>
      </c>
      <c r="R216" s="4" t="n"/>
      <c r="S216" s="8">
        <f>IF($A216="","",IF($P216="","Open","Closed"))</f>
        <v/>
      </c>
    </row>
    <row r="217">
      <c r="A217" s="13" t="n"/>
      <c r="B217" s="5" t="n"/>
      <c r="C217" s="4" t="n"/>
      <c r="D217" s="4" t="n"/>
      <c r="E217" s="4" t="n"/>
      <c r="F217" s="8">
        <f>IF(OR($A217="",$B217=""),"",IF($B217&lt;'Settings'!$B$6,"Morning","Evening"))</f>
        <v/>
      </c>
      <c r="G217" s="4" t="n"/>
      <c r="H217" s="4" t="n"/>
      <c r="I217" s="4" t="n"/>
      <c r="J217" s="4" t="n"/>
      <c r="K217" s="4" t="n"/>
      <c r="L217" s="14" t="n"/>
      <c r="M217" s="15">
        <f>IF(OR($A217="",$L217=""),"",ROUND(($L217-($A217+$B217))*1440,0)/60)</f>
        <v/>
      </c>
      <c r="N217" s="8">
        <f>IF(OR($A217="",$M217=""),"",IF($M217&lt;='Settings'!$B$7,"Yes","No"))</f>
        <v/>
      </c>
      <c r="O217" s="4" t="n"/>
      <c r="P217" s="13" t="n"/>
      <c r="Q217" s="16">
        <f>IF(OR($A217="",$P217=""),"",$P217-$A217)</f>
        <v/>
      </c>
      <c r="R217" s="4" t="n"/>
      <c r="S217" s="8">
        <f>IF($A217="","",IF($P217="","Open","Closed"))</f>
        <v/>
      </c>
    </row>
    <row r="218">
      <c r="A218" s="13" t="n"/>
      <c r="B218" s="5" t="n"/>
      <c r="C218" s="4" t="n"/>
      <c r="D218" s="4" t="n"/>
      <c r="E218" s="4" t="n"/>
      <c r="F218" s="8">
        <f>IF(OR($A218="",$B218=""),"",IF($B218&lt;'Settings'!$B$6,"Morning","Evening"))</f>
        <v/>
      </c>
      <c r="G218" s="4" t="n"/>
      <c r="H218" s="4" t="n"/>
      <c r="I218" s="4" t="n"/>
      <c r="J218" s="4" t="n"/>
      <c r="K218" s="4" t="n"/>
      <c r="L218" s="14" t="n"/>
      <c r="M218" s="15">
        <f>IF(OR($A218="",$L218=""),"",ROUND(($L218-($A218+$B218))*1440,0)/60)</f>
        <v/>
      </c>
      <c r="N218" s="8">
        <f>IF(OR($A218="",$M218=""),"",IF($M218&lt;='Settings'!$B$7,"Yes","No"))</f>
        <v/>
      </c>
      <c r="O218" s="4" t="n"/>
      <c r="P218" s="13" t="n"/>
      <c r="Q218" s="16">
        <f>IF(OR($A218="",$P218=""),"",$P218-$A218)</f>
        <v/>
      </c>
      <c r="R218" s="4" t="n"/>
      <c r="S218" s="8">
        <f>IF($A218="","",IF($P218="","Open","Closed"))</f>
        <v/>
      </c>
    </row>
    <row r="219">
      <c r="A219" s="13" t="n"/>
      <c r="B219" s="5" t="n"/>
      <c r="C219" s="4" t="n"/>
      <c r="D219" s="4" t="n"/>
      <c r="E219" s="4" t="n"/>
      <c r="F219" s="8">
        <f>IF(OR($A219="",$B219=""),"",IF($B219&lt;'Settings'!$B$6,"Morning","Evening"))</f>
        <v/>
      </c>
      <c r="G219" s="4" t="n"/>
      <c r="H219" s="4" t="n"/>
      <c r="I219" s="4" t="n"/>
      <c r="J219" s="4" t="n"/>
      <c r="K219" s="4" t="n"/>
      <c r="L219" s="14" t="n"/>
      <c r="M219" s="15">
        <f>IF(OR($A219="",$L219=""),"",ROUND(($L219-($A219+$B219))*1440,0)/60)</f>
        <v/>
      </c>
      <c r="N219" s="8">
        <f>IF(OR($A219="",$M219=""),"",IF($M219&lt;='Settings'!$B$7,"Yes","No"))</f>
        <v/>
      </c>
      <c r="O219" s="4" t="n"/>
      <c r="P219" s="13" t="n"/>
      <c r="Q219" s="16">
        <f>IF(OR($A219="",$P219=""),"",$P219-$A219)</f>
        <v/>
      </c>
      <c r="R219" s="4" t="n"/>
      <c r="S219" s="8">
        <f>IF($A219="","",IF($P219="","Open","Closed"))</f>
        <v/>
      </c>
    </row>
    <row r="220">
      <c r="A220" s="13" t="n"/>
      <c r="B220" s="5" t="n"/>
      <c r="C220" s="4" t="n"/>
      <c r="D220" s="4" t="n"/>
      <c r="E220" s="4" t="n"/>
      <c r="F220" s="8">
        <f>IF(OR($A220="",$B220=""),"",IF($B220&lt;'Settings'!$B$6,"Morning","Evening"))</f>
        <v/>
      </c>
      <c r="G220" s="4" t="n"/>
      <c r="H220" s="4" t="n"/>
      <c r="I220" s="4" t="n"/>
      <c r="J220" s="4" t="n"/>
      <c r="K220" s="4" t="n"/>
      <c r="L220" s="14" t="n"/>
      <c r="M220" s="15">
        <f>IF(OR($A220="",$L220=""),"",ROUND(($L220-($A220+$B220))*1440,0)/60)</f>
        <v/>
      </c>
      <c r="N220" s="8">
        <f>IF(OR($A220="",$M220=""),"",IF($M220&lt;='Settings'!$B$7,"Yes","No"))</f>
        <v/>
      </c>
      <c r="O220" s="4" t="n"/>
      <c r="P220" s="13" t="n"/>
      <c r="Q220" s="16">
        <f>IF(OR($A220="",$P220=""),"",$P220-$A220)</f>
        <v/>
      </c>
      <c r="R220" s="4" t="n"/>
      <c r="S220" s="8">
        <f>IF($A220="","",IF($P220="","Open","Closed"))</f>
        <v/>
      </c>
    </row>
    <row r="221">
      <c r="A221" s="13" t="n"/>
      <c r="B221" s="5" t="n"/>
      <c r="C221" s="4" t="n"/>
      <c r="D221" s="4" t="n"/>
      <c r="E221" s="4" t="n"/>
      <c r="F221" s="8">
        <f>IF(OR($A221="",$B221=""),"",IF($B221&lt;'Settings'!$B$6,"Morning","Evening"))</f>
        <v/>
      </c>
      <c r="G221" s="4" t="n"/>
      <c r="H221" s="4" t="n"/>
      <c r="I221" s="4" t="n"/>
      <c r="J221" s="4" t="n"/>
      <c r="K221" s="4" t="n"/>
      <c r="L221" s="14" t="n"/>
      <c r="M221" s="15">
        <f>IF(OR($A221="",$L221=""),"",ROUND(($L221-($A221+$B221))*1440,0)/60)</f>
        <v/>
      </c>
      <c r="N221" s="8">
        <f>IF(OR($A221="",$M221=""),"",IF($M221&lt;='Settings'!$B$7,"Yes","No"))</f>
        <v/>
      </c>
      <c r="O221" s="4" t="n"/>
      <c r="P221" s="13" t="n"/>
      <c r="Q221" s="16">
        <f>IF(OR($A221="",$P221=""),"",$P221-$A221)</f>
        <v/>
      </c>
      <c r="R221" s="4" t="n"/>
      <c r="S221" s="8">
        <f>IF($A221="","",IF($P221="","Open","Closed"))</f>
        <v/>
      </c>
    </row>
    <row r="222">
      <c r="A222" s="13" t="n"/>
      <c r="B222" s="5" t="n"/>
      <c r="C222" s="4" t="n"/>
      <c r="D222" s="4" t="n"/>
      <c r="E222" s="4" t="n"/>
      <c r="F222" s="8">
        <f>IF(OR($A222="",$B222=""),"",IF($B222&lt;'Settings'!$B$6,"Morning","Evening"))</f>
        <v/>
      </c>
      <c r="G222" s="4" t="n"/>
      <c r="H222" s="4" t="n"/>
      <c r="I222" s="4" t="n"/>
      <c r="J222" s="4" t="n"/>
      <c r="K222" s="4" t="n"/>
      <c r="L222" s="14" t="n"/>
      <c r="M222" s="15">
        <f>IF(OR($A222="",$L222=""),"",ROUND(($L222-($A222+$B222))*1440,0)/60)</f>
        <v/>
      </c>
      <c r="N222" s="8">
        <f>IF(OR($A222="",$M222=""),"",IF($M222&lt;='Settings'!$B$7,"Yes","No"))</f>
        <v/>
      </c>
      <c r="O222" s="4" t="n"/>
      <c r="P222" s="13" t="n"/>
      <c r="Q222" s="16">
        <f>IF(OR($A222="",$P222=""),"",$P222-$A222)</f>
        <v/>
      </c>
      <c r="R222" s="4" t="n"/>
      <c r="S222" s="8">
        <f>IF($A222="","",IF($P222="","Open","Closed"))</f>
        <v/>
      </c>
    </row>
    <row r="223">
      <c r="A223" s="13" t="n"/>
      <c r="B223" s="5" t="n"/>
      <c r="C223" s="4" t="n"/>
      <c r="D223" s="4" t="n"/>
      <c r="E223" s="4" t="n"/>
      <c r="F223" s="8">
        <f>IF(OR($A223="",$B223=""),"",IF($B223&lt;'Settings'!$B$6,"Morning","Evening"))</f>
        <v/>
      </c>
      <c r="G223" s="4" t="n"/>
      <c r="H223" s="4" t="n"/>
      <c r="I223" s="4" t="n"/>
      <c r="J223" s="4" t="n"/>
      <c r="K223" s="4" t="n"/>
      <c r="L223" s="14" t="n"/>
      <c r="M223" s="15">
        <f>IF(OR($A223="",$L223=""),"",ROUND(($L223-($A223+$B223))*1440,0)/60)</f>
        <v/>
      </c>
      <c r="N223" s="8">
        <f>IF(OR($A223="",$M223=""),"",IF($M223&lt;='Settings'!$B$7,"Yes","No"))</f>
        <v/>
      </c>
      <c r="O223" s="4" t="n"/>
      <c r="P223" s="13" t="n"/>
      <c r="Q223" s="16">
        <f>IF(OR($A223="",$P223=""),"",$P223-$A223)</f>
        <v/>
      </c>
      <c r="R223" s="4" t="n"/>
      <c r="S223" s="8">
        <f>IF($A223="","",IF($P223="","Open","Closed"))</f>
        <v/>
      </c>
    </row>
    <row r="224">
      <c r="A224" s="13" t="n"/>
      <c r="B224" s="5" t="n"/>
      <c r="C224" s="4" t="n"/>
      <c r="D224" s="4" t="n"/>
      <c r="E224" s="4" t="n"/>
      <c r="F224" s="8">
        <f>IF(OR($A224="",$B224=""),"",IF($B224&lt;'Settings'!$B$6,"Morning","Evening"))</f>
        <v/>
      </c>
      <c r="G224" s="4" t="n"/>
      <c r="H224" s="4" t="n"/>
      <c r="I224" s="4" t="n"/>
      <c r="J224" s="4" t="n"/>
      <c r="K224" s="4" t="n"/>
      <c r="L224" s="14" t="n"/>
      <c r="M224" s="15">
        <f>IF(OR($A224="",$L224=""),"",ROUND(($L224-($A224+$B224))*1440,0)/60)</f>
        <v/>
      </c>
      <c r="N224" s="8">
        <f>IF(OR($A224="",$M224=""),"",IF($M224&lt;='Settings'!$B$7,"Yes","No"))</f>
        <v/>
      </c>
      <c r="O224" s="4" t="n"/>
      <c r="P224" s="13" t="n"/>
      <c r="Q224" s="16">
        <f>IF(OR($A224="",$P224=""),"",$P224-$A224)</f>
        <v/>
      </c>
      <c r="R224" s="4" t="n"/>
      <c r="S224" s="8">
        <f>IF($A224="","",IF($P224="","Open","Closed"))</f>
        <v/>
      </c>
    </row>
    <row r="225">
      <c r="A225" s="13" t="n"/>
      <c r="B225" s="5" t="n"/>
      <c r="C225" s="4" t="n"/>
      <c r="D225" s="4" t="n"/>
      <c r="E225" s="4" t="n"/>
      <c r="F225" s="8">
        <f>IF(OR($A225="",$B225=""),"",IF($B225&lt;'Settings'!$B$6,"Morning","Evening"))</f>
        <v/>
      </c>
      <c r="G225" s="4" t="n"/>
      <c r="H225" s="4" t="n"/>
      <c r="I225" s="4" t="n"/>
      <c r="J225" s="4" t="n"/>
      <c r="K225" s="4" t="n"/>
      <c r="L225" s="14" t="n"/>
      <c r="M225" s="15">
        <f>IF(OR($A225="",$L225=""),"",ROUND(($L225-($A225+$B225))*1440,0)/60)</f>
        <v/>
      </c>
      <c r="N225" s="8">
        <f>IF(OR($A225="",$M225=""),"",IF($M225&lt;='Settings'!$B$7,"Yes","No"))</f>
        <v/>
      </c>
      <c r="O225" s="4" t="n"/>
      <c r="P225" s="13" t="n"/>
      <c r="Q225" s="16">
        <f>IF(OR($A225="",$P225=""),"",$P225-$A225)</f>
        <v/>
      </c>
      <c r="R225" s="4" t="n"/>
      <c r="S225" s="8">
        <f>IF($A225="","",IF($P225="","Open","Closed"))</f>
        <v/>
      </c>
    </row>
    <row r="226">
      <c r="A226" s="13" t="n"/>
      <c r="B226" s="5" t="n"/>
      <c r="C226" s="4" t="n"/>
      <c r="D226" s="4" t="n"/>
      <c r="E226" s="4" t="n"/>
      <c r="F226" s="8">
        <f>IF(OR($A226="",$B226=""),"",IF($B226&lt;'Settings'!$B$6,"Morning","Evening"))</f>
        <v/>
      </c>
      <c r="G226" s="4" t="n"/>
      <c r="H226" s="4" t="n"/>
      <c r="I226" s="4" t="n"/>
      <c r="J226" s="4" t="n"/>
      <c r="K226" s="4" t="n"/>
      <c r="L226" s="14" t="n"/>
      <c r="M226" s="15">
        <f>IF(OR($A226="",$L226=""),"",ROUND(($L226-($A226+$B226))*1440,0)/60)</f>
        <v/>
      </c>
      <c r="N226" s="8">
        <f>IF(OR($A226="",$M226=""),"",IF($M226&lt;='Settings'!$B$7,"Yes","No"))</f>
        <v/>
      </c>
      <c r="O226" s="4" t="n"/>
      <c r="P226" s="13" t="n"/>
      <c r="Q226" s="16">
        <f>IF(OR($A226="",$P226=""),"",$P226-$A226)</f>
        <v/>
      </c>
      <c r="R226" s="4" t="n"/>
      <c r="S226" s="8">
        <f>IF($A226="","",IF($P226="","Open","Closed"))</f>
        <v/>
      </c>
    </row>
    <row r="227">
      <c r="A227" s="13" t="n"/>
      <c r="B227" s="5" t="n"/>
      <c r="C227" s="4" t="n"/>
      <c r="D227" s="4" t="n"/>
      <c r="E227" s="4" t="n"/>
      <c r="F227" s="8">
        <f>IF(OR($A227="",$B227=""),"",IF($B227&lt;'Settings'!$B$6,"Morning","Evening"))</f>
        <v/>
      </c>
      <c r="G227" s="4" t="n"/>
      <c r="H227" s="4" t="n"/>
      <c r="I227" s="4" t="n"/>
      <c r="J227" s="4" t="n"/>
      <c r="K227" s="4" t="n"/>
      <c r="L227" s="14" t="n"/>
      <c r="M227" s="15">
        <f>IF(OR($A227="",$L227=""),"",ROUND(($L227-($A227+$B227))*1440,0)/60)</f>
        <v/>
      </c>
      <c r="N227" s="8">
        <f>IF(OR($A227="",$M227=""),"",IF($M227&lt;='Settings'!$B$7,"Yes","No"))</f>
        <v/>
      </c>
      <c r="O227" s="4" t="n"/>
      <c r="P227" s="13" t="n"/>
      <c r="Q227" s="16">
        <f>IF(OR($A227="",$P227=""),"",$P227-$A227)</f>
        <v/>
      </c>
      <c r="R227" s="4" t="n"/>
      <c r="S227" s="8">
        <f>IF($A227="","",IF($P227="","Open","Closed"))</f>
        <v/>
      </c>
    </row>
    <row r="228">
      <c r="A228" s="13" t="n"/>
      <c r="B228" s="5" t="n"/>
      <c r="C228" s="4" t="n"/>
      <c r="D228" s="4" t="n"/>
      <c r="E228" s="4" t="n"/>
      <c r="F228" s="8">
        <f>IF(OR($A228="",$B228=""),"",IF($B228&lt;'Settings'!$B$6,"Morning","Evening"))</f>
        <v/>
      </c>
      <c r="G228" s="4" t="n"/>
      <c r="H228" s="4" t="n"/>
      <c r="I228" s="4" t="n"/>
      <c r="J228" s="4" t="n"/>
      <c r="K228" s="4" t="n"/>
      <c r="L228" s="14" t="n"/>
      <c r="M228" s="15">
        <f>IF(OR($A228="",$L228=""),"",ROUND(($L228-($A228+$B228))*1440,0)/60)</f>
        <v/>
      </c>
      <c r="N228" s="8">
        <f>IF(OR($A228="",$M228=""),"",IF($M228&lt;='Settings'!$B$7,"Yes","No"))</f>
        <v/>
      </c>
      <c r="O228" s="4" t="n"/>
      <c r="P228" s="13" t="n"/>
      <c r="Q228" s="16">
        <f>IF(OR($A228="",$P228=""),"",$P228-$A228)</f>
        <v/>
      </c>
      <c r="R228" s="4" t="n"/>
      <c r="S228" s="8">
        <f>IF($A228="","",IF($P228="","Open","Closed"))</f>
        <v/>
      </c>
    </row>
    <row r="229">
      <c r="A229" s="13" t="n"/>
      <c r="B229" s="5" t="n"/>
      <c r="C229" s="4" t="n"/>
      <c r="D229" s="4" t="n"/>
      <c r="E229" s="4" t="n"/>
      <c r="F229" s="8">
        <f>IF(OR($A229="",$B229=""),"",IF($B229&lt;'Settings'!$B$6,"Morning","Evening"))</f>
        <v/>
      </c>
      <c r="G229" s="4" t="n"/>
      <c r="H229" s="4" t="n"/>
      <c r="I229" s="4" t="n"/>
      <c r="J229" s="4" t="n"/>
      <c r="K229" s="4" t="n"/>
      <c r="L229" s="14" t="n"/>
      <c r="M229" s="15">
        <f>IF(OR($A229="",$L229=""),"",ROUND(($L229-($A229+$B229))*1440,0)/60)</f>
        <v/>
      </c>
      <c r="N229" s="8">
        <f>IF(OR($A229="",$M229=""),"",IF($M229&lt;='Settings'!$B$7,"Yes","No"))</f>
        <v/>
      </c>
      <c r="O229" s="4" t="n"/>
      <c r="P229" s="13" t="n"/>
      <c r="Q229" s="16">
        <f>IF(OR($A229="",$P229=""),"",$P229-$A229)</f>
        <v/>
      </c>
      <c r="R229" s="4" t="n"/>
      <c r="S229" s="8">
        <f>IF($A229="","",IF($P229="","Open","Closed"))</f>
        <v/>
      </c>
    </row>
    <row r="230">
      <c r="A230" s="13" t="n"/>
      <c r="B230" s="5" t="n"/>
      <c r="C230" s="4" t="n"/>
      <c r="D230" s="4" t="n"/>
      <c r="E230" s="4" t="n"/>
      <c r="F230" s="8">
        <f>IF(OR($A230="",$B230=""),"",IF($B230&lt;'Settings'!$B$6,"Morning","Evening"))</f>
        <v/>
      </c>
      <c r="G230" s="4" t="n"/>
      <c r="H230" s="4" t="n"/>
      <c r="I230" s="4" t="n"/>
      <c r="J230" s="4" t="n"/>
      <c r="K230" s="4" t="n"/>
      <c r="L230" s="14" t="n"/>
      <c r="M230" s="15">
        <f>IF(OR($A230="",$L230=""),"",ROUND(($L230-($A230+$B230))*1440,0)/60)</f>
        <v/>
      </c>
      <c r="N230" s="8">
        <f>IF(OR($A230="",$M230=""),"",IF($M230&lt;='Settings'!$B$7,"Yes","No"))</f>
        <v/>
      </c>
      <c r="O230" s="4" t="n"/>
      <c r="P230" s="13" t="n"/>
      <c r="Q230" s="16">
        <f>IF(OR($A230="",$P230=""),"",$P230-$A230)</f>
        <v/>
      </c>
      <c r="R230" s="4" t="n"/>
      <c r="S230" s="8">
        <f>IF($A230="","",IF($P230="","Open","Closed"))</f>
        <v/>
      </c>
    </row>
    <row r="231">
      <c r="A231" s="13" t="n"/>
      <c r="B231" s="5" t="n"/>
      <c r="C231" s="4" t="n"/>
      <c r="D231" s="4" t="n"/>
      <c r="E231" s="4" t="n"/>
      <c r="F231" s="8">
        <f>IF(OR($A231="",$B231=""),"",IF($B231&lt;'Settings'!$B$6,"Morning","Evening"))</f>
        <v/>
      </c>
      <c r="G231" s="4" t="n"/>
      <c r="H231" s="4" t="n"/>
      <c r="I231" s="4" t="n"/>
      <c r="J231" s="4" t="n"/>
      <c r="K231" s="4" t="n"/>
      <c r="L231" s="14" t="n"/>
      <c r="M231" s="15">
        <f>IF(OR($A231="",$L231=""),"",ROUND(($L231-($A231+$B231))*1440,0)/60)</f>
        <v/>
      </c>
      <c r="N231" s="8">
        <f>IF(OR($A231="",$M231=""),"",IF($M231&lt;='Settings'!$B$7,"Yes","No"))</f>
        <v/>
      </c>
      <c r="O231" s="4" t="n"/>
      <c r="P231" s="13" t="n"/>
      <c r="Q231" s="16">
        <f>IF(OR($A231="",$P231=""),"",$P231-$A231)</f>
        <v/>
      </c>
      <c r="R231" s="4" t="n"/>
      <c r="S231" s="8">
        <f>IF($A231="","",IF($P231="","Open","Closed"))</f>
        <v/>
      </c>
    </row>
    <row r="232">
      <c r="A232" s="13" t="n"/>
      <c r="B232" s="5" t="n"/>
      <c r="C232" s="4" t="n"/>
      <c r="D232" s="4" t="n"/>
      <c r="E232" s="4" t="n"/>
      <c r="F232" s="8">
        <f>IF(OR($A232="",$B232=""),"",IF($B232&lt;'Settings'!$B$6,"Morning","Evening"))</f>
        <v/>
      </c>
      <c r="G232" s="4" t="n"/>
      <c r="H232" s="4" t="n"/>
      <c r="I232" s="4" t="n"/>
      <c r="J232" s="4" t="n"/>
      <c r="K232" s="4" t="n"/>
      <c r="L232" s="14" t="n"/>
      <c r="M232" s="15">
        <f>IF(OR($A232="",$L232=""),"",ROUND(($L232-($A232+$B232))*1440,0)/60)</f>
        <v/>
      </c>
      <c r="N232" s="8">
        <f>IF(OR($A232="",$M232=""),"",IF($M232&lt;='Settings'!$B$7,"Yes","No"))</f>
        <v/>
      </c>
      <c r="O232" s="4" t="n"/>
      <c r="P232" s="13" t="n"/>
      <c r="Q232" s="16">
        <f>IF(OR($A232="",$P232=""),"",$P232-$A232)</f>
        <v/>
      </c>
      <c r="R232" s="4" t="n"/>
      <c r="S232" s="8">
        <f>IF($A232="","",IF($P232="","Open","Closed"))</f>
        <v/>
      </c>
    </row>
    <row r="233">
      <c r="A233" s="13" t="n"/>
      <c r="B233" s="5" t="n"/>
      <c r="C233" s="4" t="n"/>
      <c r="D233" s="4" t="n"/>
      <c r="E233" s="4" t="n"/>
      <c r="F233" s="8">
        <f>IF(OR($A233="",$B233=""),"",IF($B233&lt;'Settings'!$B$6,"Morning","Evening"))</f>
        <v/>
      </c>
      <c r="G233" s="4" t="n"/>
      <c r="H233" s="4" t="n"/>
      <c r="I233" s="4" t="n"/>
      <c r="J233" s="4" t="n"/>
      <c r="K233" s="4" t="n"/>
      <c r="L233" s="14" t="n"/>
      <c r="M233" s="15">
        <f>IF(OR($A233="",$L233=""),"",ROUND(($L233-($A233+$B233))*1440,0)/60)</f>
        <v/>
      </c>
      <c r="N233" s="8">
        <f>IF(OR($A233="",$M233=""),"",IF($M233&lt;='Settings'!$B$7,"Yes","No"))</f>
        <v/>
      </c>
      <c r="O233" s="4" t="n"/>
      <c r="P233" s="13" t="n"/>
      <c r="Q233" s="16">
        <f>IF(OR($A233="",$P233=""),"",$P233-$A233)</f>
        <v/>
      </c>
      <c r="R233" s="4" t="n"/>
      <c r="S233" s="8">
        <f>IF($A233="","",IF($P233="","Open","Closed"))</f>
        <v/>
      </c>
    </row>
    <row r="234">
      <c r="A234" s="13" t="n"/>
      <c r="B234" s="5" t="n"/>
      <c r="C234" s="4" t="n"/>
      <c r="D234" s="4" t="n"/>
      <c r="E234" s="4" t="n"/>
      <c r="F234" s="8">
        <f>IF(OR($A234="",$B234=""),"",IF($B234&lt;'Settings'!$B$6,"Morning","Evening"))</f>
        <v/>
      </c>
      <c r="G234" s="4" t="n"/>
      <c r="H234" s="4" t="n"/>
      <c r="I234" s="4" t="n"/>
      <c r="J234" s="4" t="n"/>
      <c r="K234" s="4" t="n"/>
      <c r="L234" s="14" t="n"/>
      <c r="M234" s="15">
        <f>IF(OR($A234="",$L234=""),"",ROUND(($L234-($A234+$B234))*1440,0)/60)</f>
        <v/>
      </c>
      <c r="N234" s="8">
        <f>IF(OR($A234="",$M234=""),"",IF($M234&lt;='Settings'!$B$7,"Yes","No"))</f>
        <v/>
      </c>
      <c r="O234" s="4" t="n"/>
      <c r="P234" s="13" t="n"/>
      <c r="Q234" s="16">
        <f>IF(OR($A234="",$P234=""),"",$P234-$A234)</f>
        <v/>
      </c>
      <c r="R234" s="4" t="n"/>
      <c r="S234" s="8">
        <f>IF($A234="","",IF($P234="","Open","Closed"))</f>
        <v/>
      </c>
    </row>
    <row r="235">
      <c r="A235" s="13" t="n"/>
      <c r="B235" s="5" t="n"/>
      <c r="C235" s="4" t="n"/>
      <c r="D235" s="4" t="n"/>
      <c r="E235" s="4" t="n"/>
      <c r="F235" s="8">
        <f>IF(OR($A235="",$B235=""),"",IF($B235&lt;'Settings'!$B$6,"Morning","Evening"))</f>
        <v/>
      </c>
      <c r="G235" s="4" t="n"/>
      <c r="H235" s="4" t="n"/>
      <c r="I235" s="4" t="n"/>
      <c r="J235" s="4" t="n"/>
      <c r="K235" s="4" t="n"/>
      <c r="L235" s="14" t="n"/>
      <c r="M235" s="15">
        <f>IF(OR($A235="",$L235=""),"",ROUND(($L235-($A235+$B235))*1440,0)/60)</f>
        <v/>
      </c>
      <c r="N235" s="8">
        <f>IF(OR($A235="",$M235=""),"",IF($M235&lt;='Settings'!$B$7,"Yes","No"))</f>
        <v/>
      </c>
      <c r="O235" s="4" t="n"/>
      <c r="P235" s="13" t="n"/>
      <c r="Q235" s="16">
        <f>IF(OR($A235="",$P235=""),"",$P235-$A235)</f>
        <v/>
      </c>
      <c r="R235" s="4" t="n"/>
      <c r="S235" s="8">
        <f>IF($A235="","",IF($P235="","Open","Closed"))</f>
        <v/>
      </c>
    </row>
    <row r="236">
      <c r="A236" s="13" t="n"/>
      <c r="B236" s="5" t="n"/>
      <c r="C236" s="4" t="n"/>
      <c r="D236" s="4" t="n"/>
      <c r="E236" s="4" t="n"/>
      <c r="F236" s="8">
        <f>IF(OR($A236="",$B236=""),"",IF($B236&lt;'Settings'!$B$6,"Morning","Evening"))</f>
        <v/>
      </c>
      <c r="G236" s="4" t="n"/>
      <c r="H236" s="4" t="n"/>
      <c r="I236" s="4" t="n"/>
      <c r="J236" s="4" t="n"/>
      <c r="K236" s="4" t="n"/>
      <c r="L236" s="14" t="n"/>
      <c r="M236" s="15">
        <f>IF(OR($A236="",$L236=""),"",ROUND(($L236-($A236+$B236))*1440,0)/60)</f>
        <v/>
      </c>
      <c r="N236" s="8">
        <f>IF(OR($A236="",$M236=""),"",IF($M236&lt;='Settings'!$B$7,"Yes","No"))</f>
        <v/>
      </c>
      <c r="O236" s="4" t="n"/>
      <c r="P236" s="13" t="n"/>
      <c r="Q236" s="16">
        <f>IF(OR($A236="",$P236=""),"",$P236-$A236)</f>
        <v/>
      </c>
      <c r="R236" s="4" t="n"/>
      <c r="S236" s="8">
        <f>IF($A236="","",IF($P236="","Open","Closed"))</f>
        <v/>
      </c>
    </row>
    <row r="237">
      <c r="A237" s="13" t="n"/>
      <c r="B237" s="5" t="n"/>
      <c r="C237" s="4" t="n"/>
      <c r="D237" s="4" t="n"/>
      <c r="E237" s="4" t="n"/>
      <c r="F237" s="8">
        <f>IF(OR($A237="",$B237=""),"",IF($B237&lt;'Settings'!$B$6,"Morning","Evening"))</f>
        <v/>
      </c>
      <c r="G237" s="4" t="n"/>
      <c r="H237" s="4" t="n"/>
      <c r="I237" s="4" t="n"/>
      <c r="J237" s="4" t="n"/>
      <c r="K237" s="4" t="n"/>
      <c r="L237" s="14" t="n"/>
      <c r="M237" s="15">
        <f>IF(OR($A237="",$L237=""),"",ROUND(($L237-($A237+$B237))*1440,0)/60)</f>
        <v/>
      </c>
      <c r="N237" s="8">
        <f>IF(OR($A237="",$M237=""),"",IF($M237&lt;='Settings'!$B$7,"Yes","No"))</f>
        <v/>
      </c>
      <c r="O237" s="4" t="n"/>
      <c r="P237" s="13" t="n"/>
      <c r="Q237" s="16">
        <f>IF(OR($A237="",$P237=""),"",$P237-$A237)</f>
        <v/>
      </c>
      <c r="R237" s="4" t="n"/>
      <c r="S237" s="8">
        <f>IF($A237="","",IF($P237="","Open","Closed"))</f>
        <v/>
      </c>
    </row>
    <row r="238">
      <c r="A238" s="13" t="n"/>
      <c r="B238" s="5" t="n"/>
      <c r="C238" s="4" t="n"/>
      <c r="D238" s="4" t="n"/>
      <c r="E238" s="4" t="n"/>
      <c r="F238" s="8">
        <f>IF(OR($A238="",$B238=""),"",IF($B238&lt;'Settings'!$B$6,"Morning","Evening"))</f>
        <v/>
      </c>
      <c r="G238" s="4" t="n"/>
      <c r="H238" s="4" t="n"/>
      <c r="I238" s="4" t="n"/>
      <c r="J238" s="4" t="n"/>
      <c r="K238" s="4" t="n"/>
      <c r="L238" s="14" t="n"/>
      <c r="M238" s="15">
        <f>IF(OR($A238="",$L238=""),"",ROUND(($L238-($A238+$B238))*1440,0)/60)</f>
        <v/>
      </c>
      <c r="N238" s="8">
        <f>IF(OR($A238="",$M238=""),"",IF($M238&lt;='Settings'!$B$7,"Yes","No"))</f>
        <v/>
      </c>
      <c r="O238" s="4" t="n"/>
      <c r="P238" s="13" t="n"/>
      <c r="Q238" s="16">
        <f>IF(OR($A238="",$P238=""),"",$P238-$A238)</f>
        <v/>
      </c>
      <c r="R238" s="4" t="n"/>
      <c r="S238" s="8">
        <f>IF($A238="","",IF($P238="","Open","Closed"))</f>
        <v/>
      </c>
    </row>
    <row r="239">
      <c r="A239" s="13" t="n"/>
      <c r="B239" s="5" t="n"/>
      <c r="C239" s="4" t="n"/>
      <c r="D239" s="4" t="n"/>
      <c r="E239" s="4" t="n"/>
      <c r="F239" s="8">
        <f>IF(OR($A239="",$B239=""),"",IF($B239&lt;'Settings'!$B$6,"Morning","Evening"))</f>
        <v/>
      </c>
      <c r="G239" s="4" t="n"/>
      <c r="H239" s="4" t="n"/>
      <c r="I239" s="4" t="n"/>
      <c r="J239" s="4" t="n"/>
      <c r="K239" s="4" t="n"/>
      <c r="L239" s="14" t="n"/>
      <c r="M239" s="15">
        <f>IF(OR($A239="",$L239=""),"",ROUND(($L239-($A239+$B239))*1440,0)/60)</f>
        <v/>
      </c>
      <c r="N239" s="8">
        <f>IF(OR($A239="",$M239=""),"",IF($M239&lt;='Settings'!$B$7,"Yes","No"))</f>
        <v/>
      </c>
      <c r="O239" s="4" t="n"/>
      <c r="P239" s="13" t="n"/>
      <c r="Q239" s="16">
        <f>IF(OR($A239="",$P239=""),"",$P239-$A239)</f>
        <v/>
      </c>
      <c r="R239" s="4" t="n"/>
      <c r="S239" s="8">
        <f>IF($A239="","",IF($P239="","Open","Closed"))</f>
        <v/>
      </c>
    </row>
    <row r="240">
      <c r="A240" s="13" t="n"/>
      <c r="B240" s="5" t="n"/>
      <c r="C240" s="4" t="n"/>
      <c r="D240" s="4" t="n"/>
      <c r="E240" s="4" t="n"/>
      <c r="F240" s="8">
        <f>IF(OR($A240="",$B240=""),"",IF($B240&lt;'Settings'!$B$6,"Morning","Evening"))</f>
        <v/>
      </c>
      <c r="G240" s="4" t="n"/>
      <c r="H240" s="4" t="n"/>
      <c r="I240" s="4" t="n"/>
      <c r="J240" s="4" t="n"/>
      <c r="K240" s="4" t="n"/>
      <c r="L240" s="14" t="n"/>
      <c r="M240" s="15">
        <f>IF(OR($A240="",$L240=""),"",ROUND(($L240-($A240+$B240))*1440,0)/60)</f>
        <v/>
      </c>
      <c r="N240" s="8">
        <f>IF(OR($A240="",$M240=""),"",IF($M240&lt;='Settings'!$B$7,"Yes","No"))</f>
        <v/>
      </c>
      <c r="O240" s="4" t="n"/>
      <c r="P240" s="13" t="n"/>
      <c r="Q240" s="16">
        <f>IF(OR($A240="",$P240=""),"",$P240-$A240)</f>
        <v/>
      </c>
      <c r="R240" s="4" t="n"/>
      <c r="S240" s="8">
        <f>IF($A240="","",IF($P240="","Open","Closed"))</f>
        <v/>
      </c>
    </row>
    <row r="241">
      <c r="A241" s="13" t="n"/>
      <c r="B241" s="5" t="n"/>
      <c r="C241" s="4" t="n"/>
      <c r="D241" s="4" t="n"/>
      <c r="E241" s="4" t="n"/>
      <c r="F241" s="8">
        <f>IF(OR($A241="",$B241=""),"",IF($B241&lt;'Settings'!$B$6,"Morning","Evening"))</f>
        <v/>
      </c>
      <c r="G241" s="4" t="n"/>
      <c r="H241" s="4" t="n"/>
      <c r="I241" s="4" t="n"/>
      <c r="J241" s="4" t="n"/>
      <c r="K241" s="4" t="n"/>
      <c r="L241" s="14" t="n"/>
      <c r="M241" s="15">
        <f>IF(OR($A241="",$L241=""),"",ROUND(($L241-($A241+$B241))*1440,0)/60)</f>
        <v/>
      </c>
      <c r="N241" s="8">
        <f>IF(OR($A241="",$M241=""),"",IF($M241&lt;='Settings'!$B$7,"Yes","No"))</f>
        <v/>
      </c>
      <c r="O241" s="4" t="n"/>
      <c r="P241" s="13" t="n"/>
      <c r="Q241" s="16">
        <f>IF(OR($A241="",$P241=""),"",$P241-$A241)</f>
        <v/>
      </c>
      <c r="R241" s="4" t="n"/>
      <c r="S241" s="8">
        <f>IF($A241="","",IF($P241="","Open","Closed"))</f>
        <v/>
      </c>
    </row>
    <row r="242">
      <c r="A242" s="13" t="n"/>
      <c r="B242" s="5" t="n"/>
      <c r="C242" s="4" t="n"/>
      <c r="D242" s="4" t="n"/>
      <c r="E242" s="4" t="n"/>
      <c r="F242" s="8">
        <f>IF(OR($A242="",$B242=""),"",IF($B242&lt;'Settings'!$B$6,"Morning","Evening"))</f>
        <v/>
      </c>
      <c r="G242" s="4" t="n"/>
      <c r="H242" s="4" t="n"/>
      <c r="I242" s="4" t="n"/>
      <c r="J242" s="4" t="n"/>
      <c r="K242" s="4" t="n"/>
      <c r="L242" s="14" t="n"/>
      <c r="M242" s="15">
        <f>IF(OR($A242="",$L242=""),"",ROUND(($L242-($A242+$B242))*1440,0)/60)</f>
        <v/>
      </c>
      <c r="N242" s="8">
        <f>IF(OR($A242="",$M242=""),"",IF($M242&lt;='Settings'!$B$7,"Yes","No"))</f>
        <v/>
      </c>
      <c r="O242" s="4" t="n"/>
      <c r="P242" s="13" t="n"/>
      <c r="Q242" s="16">
        <f>IF(OR($A242="",$P242=""),"",$P242-$A242)</f>
        <v/>
      </c>
      <c r="R242" s="4" t="n"/>
      <c r="S242" s="8">
        <f>IF($A242="","",IF($P242="","Open","Closed"))</f>
        <v/>
      </c>
    </row>
    <row r="243">
      <c r="A243" s="13" t="n"/>
      <c r="B243" s="5" t="n"/>
      <c r="C243" s="4" t="n"/>
      <c r="D243" s="4" t="n"/>
      <c r="E243" s="4" t="n"/>
      <c r="F243" s="8">
        <f>IF(OR($A243="",$B243=""),"",IF($B243&lt;'Settings'!$B$6,"Morning","Evening"))</f>
        <v/>
      </c>
      <c r="G243" s="4" t="n"/>
      <c r="H243" s="4" t="n"/>
      <c r="I243" s="4" t="n"/>
      <c r="J243" s="4" t="n"/>
      <c r="K243" s="4" t="n"/>
      <c r="L243" s="14" t="n"/>
      <c r="M243" s="15">
        <f>IF(OR($A243="",$L243=""),"",ROUND(($L243-($A243+$B243))*1440,0)/60)</f>
        <v/>
      </c>
      <c r="N243" s="8">
        <f>IF(OR($A243="",$M243=""),"",IF($M243&lt;='Settings'!$B$7,"Yes","No"))</f>
        <v/>
      </c>
      <c r="O243" s="4" t="n"/>
      <c r="P243" s="13" t="n"/>
      <c r="Q243" s="16">
        <f>IF(OR($A243="",$P243=""),"",$P243-$A243)</f>
        <v/>
      </c>
      <c r="R243" s="4" t="n"/>
      <c r="S243" s="8">
        <f>IF($A243="","",IF($P243="","Open","Closed"))</f>
        <v/>
      </c>
    </row>
    <row r="244">
      <c r="A244" s="13" t="n"/>
      <c r="B244" s="5" t="n"/>
      <c r="C244" s="4" t="n"/>
      <c r="D244" s="4" t="n"/>
      <c r="E244" s="4" t="n"/>
      <c r="F244" s="8">
        <f>IF(OR($A244="",$B244=""),"",IF($B244&lt;'Settings'!$B$6,"Morning","Evening"))</f>
        <v/>
      </c>
      <c r="G244" s="4" t="n"/>
      <c r="H244" s="4" t="n"/>
      <c r="I244" s="4" t="n"/>
      <c r="J244" s="4" t="n"/>
      <c r="K244" s="4" t="n"/>
      <c r="L244" s="14" t="n"/>
      <c r="M244" s="15">
        <f>IF(OR($A244="",$L244=""),"",ROUND(($L244-($A244+$B244))*1440,0)/60)</f>
        <v/>
      </c>
      <c r="N244" s="8">
        <f>IF(OR($A244="",$M244=""),"",IF($M244&lt;='Settings'!$B$7,"Yes","No"))</f>
        <v/>
      </c>
      <c r="O244" s="4" t="n"/>
      <c r="P244" s="13" t="n"/>
      <c r="Q244" s="16">
        <f>IF(OR($A244="",$P244=""),"",$P244-$A244)</f>
        <v/>
      </c>
      <c r="R244" s="4" t="n"/>
      <c r="S244" s="8">
        <f>IF($A244="","",IF($P244="","Open","Closed"))</f>
        <v/>
      </c>
    </row>
    <row r="245">
      <c r="A245" s="13" t="n"/>
      <c r="B245" s="5" t="n"/>
      <c r="C245" s="4" t="n"/>
      <c r="D245" s="4" t="n"/>
      <c r="E245" s="4" t="n"/>
      <c r="F245" s="8">
        <f>IF(OR($A245="",$B245=""),"",IF($B245&lt;'Settings'!$B$6,"Morning","Evening"))</f>
        <v/>
      </c>
      <c r="G245" s="4" t="n"/>
      <c r="H245" s="4" t="n"/>
      <c r="I245" s="4" t="n"/>
      <c r="J245" s="4" t="n"/>
      <c r="K245" s="4" t="n"/>
      <c r="L245" s="14" t="n"/>
      <c r="M245" s="15">
        <f>IF(OR($A245="",$L245=""),"",ROUND(($L245-($A245+$B245))*1440,0)/60)</f>
        <v/>
      </c>
      <c r="N245" s="8">
        <f>IF(OR($A245="",$M245=""),"",IF($M245&lt;='Settings'!$B$7,"Yes","No"))</f>
        <v/>
      </c>
      <c r="O245" s="4" t="n"/>
      <c r="P245" s="13" t="n"/>
      <c r="Q245" s="16">
        <f>IF(OR($A245="",$P245=""),"",$P245-$A245)</f>
        <v/>
      </c>
      <c r="R245" s="4" t="n"/>
      <c r="S245" s="8">
        <f>IF($A245="","",IF($P245="","Open","Closed"))</f>
        <v/>
      </c>
    </row>
    <row r="246">
      <c r="A246" s="13" t="n"/>
      <c r="B246" s="5" t="n"/>
      <c r="C246" s="4" t="n"/>
      <c r="D246" s="4" t="n"/>
      <c r="E246" s="4" t="n"/>
      <c r="F246" s="8">
        <f>IF(OR($A246="",$B246=""),"",IF($B246&lt;'Settings'!$B$6,"Morning","Evening"))</f>
        <v/>
      </c>
      <c r="G246" s="4" t="n"/>
      <c r="H246" s="4" t="n"/>
      <c r="I246" s="4" t="n"/>
      <c r="J246" s="4" t="n"/>
      <c r="K246" s="4" t="n"/>
      <c r="L246" s="14" t="n"/>
      <c r="M246" s="15">
        <f>IF(OR($A246="",$L246=""),"",ROUND(($L246-($A246+$B246))*1440,0)/60)</f>
        <v/>
      </c>
      <c r="N246" s="8">
        <f>IF(OR($A246="",$M246=""),"",IF($M246&lt;='Settings'!$B$7,"Yes","No"))</f>
        <v/>
      </c>
      <c r="O246" s="4" t="n"/>
      <c r="P246" s="13" t="n"/>
      <c r="Q246" s="16">
        <f>IF(OR($A246="",$P246=""),"",$P246-$A246)</f>
        <v/>
      </c>
      <c r="R246" s="4" t="n"/>
      <c r="S246" s="8">
        <f>IF($A246="","",IF($P246="","Open","Closed"))</f>
        <v/>
      </c>
    </row>
    <row r="247">
      <c r="A247" s="13" t="n"/>
      <c r="B247" s="5" t="n"/>
      <c r="C247" s="4" t="n"/>
      <c r="D247" s="4" t="n"/>
      <c r="E247" s="4" t="n"/>
      <c r="F247" s="8">
        <f>IF(OR($A247="",$B247=""),"",IF($B247&lt;'Settings'!$B$6,"Morning","Evening"))</f>
        <v/>
      </c>
      <c r="G247" s="4" t="n"/>
      <c r="H247" s="4" t="n"/>
      <c r="I247" s="4" t="n"/>
      <c r="J247" s="4" t="n"/>
      <c r="K247" s="4" t="n"/>
      <c r="L247" s="14" t="n"/>
      <c r="M247" s="15">
        <f>IF(OR($A247="",$L247=""),"",ROUND(($L247-($A247+$B247))*1440,0)/60)</f>
        <v/>
      </c>
      <c r="N247" s="8">
        <f>IF(OR($A247="",$M247=""),"",IF($M247&lt;='Settings'!$B$7,"Yes","No"))</f>
        <v/>
      </c>
      <c r="O247" s="4" t="n"/>
      <c r="P247" s="13" t="n"/>
      <c r="Q247" s="16">
        <f>IF(OR($A247="",$P247=""),"",$P247-$A247)</f>
        <v/>
      </c>
      <c r="R247" s="4" t="n"/>
      <c r="S247" s="8">
        <f>IF($A247="","",IF($P247="","Open","Closed"))</f>
        <v/>
      </c>
    </row>
    <row r="248">
      <c r="A248" s="13" t="n"/>
      <c r="B248" s="5" t="n"/>
      <c r="C248" s="4" t="n"/>
      <c r="D248" s="4" t="n"/>
      <c r="E248" s="4" t="n"/>
      <c r="F248" s="8">
        <f>IF(OR($A248="",$B248=""),"",IF($B248&lt;'Settings'!$B$6,"Morning","Evening"))</f>
        <v/>
      </c>
      <c r="G248" s="4" t="n"/>
      <c r="H248" s="4" t="n"/>
      <c r="I248" s="4" t="n"/>
      <c r="J248" s="4" t="n"/>
      <c r="K248" s="4" t="n"/>
      <c r="L248" s="14" t="n"/>
      <c r="M248" s="15">
        <f>IF(OR($A248="",$L248=""),"",ROUND(($L248-($A248+$B248))*1440,0)/60)</f>
        <v/>
      </c>
      <c r="N248" s="8">
        <f>IF(OR($A248="",$M248=""),"",IF($M248&lt;='Settings'!$B$7,"Yes","No"))</f>
        <v/>
      </c>
      <c r="O248" s="4" t="n"/>
      <c r="P248" s="13" t="n"/>
      <c r="Q248" s="16">
        <f>IF(OR($A248="",$P248=""),"",$P248-$A248)</f>
        <v/>
      </c>
      <c r="R248" s="4" t="n"/>
      <c r="S248" s="8">
        <f>IF($A248="","",IF($P248="","Open","Closed"))</f>
        <v/>
      </c>
    </row>
    <row r="249">
      <c r="A249" s="13" t="n"/>
      <c r="B249" s="5" t="n"/>
      <c r="C249" s="4" t="n"/>
      <c r="D249" s="4" t="n"/>
      <c r="E249" s="4" t="n"/>
      <c r="F249" s="8">
        <f>IF(OR($A249="",$B249=""),"",IF($B249&lt;'Settings'!$B$6,"Morning","Evening"))</f>
        <v/>
      </c>
      <c r="G249" s="4" t="n"/>
      <c r="H249" s="4" t="n"/>
      <c r="I249" s="4" t="n"/>
      <c r="J249" s="4" t="n"/>
      <c r="K249" s="4" t="n"/>
      <c r="L249" s="14" t="n"/>
      <c r="M249" s="15">
        <f>IF(OR($A249="",$L249=""),"",ROUND(($L249-($A249+$B249))*1440,0)/60)</f>
        <v/>
      </c>
      <c r="N249" s="8">
        <f>IF(OR($A249="",$M249=""),"",IF($M249&lt;='Settings'!$B$7,"Yes","No"))</f>
        <v/>
      </c>
      <c r="O249" s="4" t="n"/>
      <c r="P249" s="13" t="n"/>
      <c r="Q249" s="16">
        <f>IF(OR($A249="",$P249=""),"",$P249-$A249)</f>
        <v/>
      </c>
      <c r="R249" s="4" t="n"/>
      <c r="S249" s="8">
        <f>IF($A249="","",IF($P249="","Open","Closed"))</f>
        <v/>
      </c>
    </row>
    <row r="250">
      <c r="A250" s="13" t="n"/>
      <c r="B250" s="5" t="n"/>
      <c r="C250" s="4" t="n"/>
      <c r="D250" s="4" t="n"/>
      <c r="E250" s="4" t="n"/>
      <c r="F250" s="8">
        <f>IF(OR($A250="",$B250=""),"",IF($B250&lt;'Settings'!$B$6,"Morning","Evening"))</f>
        <v/>
      </c>
      <c r="G250" s="4" t="n"/>
      <c r="H250" s="4" t="n"/>
      <c r="I250" s="4" t="n"/>
      <c r="J250" s="4" t="n"/>
      <c r="K250" s="4" t="n"/>
      <c r="L250" s="14" t="n"/>
      <c r="M250" s="15">
        <f>IF(OR($A250="",$L250=""),"",ROUND(($L250-($A250+$B250))*1440,0)/60)</f>
        <v/>
      </c>
      <c r="N250" s="8">
        <f>IF(OR($A250="",$M250=""),"",IF($M250&lt;='Settings'!$B$7,"Yes","No"))</f>
        <v/>
      </c>
      <c r="O250" s="4" t="n"/>
      <c r="P250" s="13" t="n"/>
      <c r="Q250" s="16">
        <f>IF(OR($A250="",$P250=""),"",$P250-$A250)</f>
        <v/>
      </c>
      <c r="R250" s="4" t="n"/>
      <c r="S250" s="8">
        <f>IF($A250="","",IF($P250="","Open","Closed"))</f>
        <v/>
      </c>
    </row>
    <row r="251">
      <c r="A251" s="13" t="n"/>
      <c r="B251" s="5" t="n"/>
      <c r="C251" s="4" t="n"/>
      <c r="D251" s="4" t="n"/>
      <c r="E251" s="4" t="n"/>
      <c r="F251" s="8">
        <f>IF(OR($A251="",$B251=""),"",IF($B251&lt;'Settings'!$B$6,"Morning","Evening"))</f>
        <v/>
      </c>
      <c r="G251" s="4" t="n"/>
      <c r="H251" s="4" t="n"/>
      <c r="I251" s="4" t="n"/>
      <c r="J251" s="4" t="n"/>
      <c r="K251" s="4" t="n"/>
      <c r="L251" s="14" t="n"/>
      <c r="M251" s="15">
        <f>IF(OR($A251="",$L251=""),"",ROUND(($L251-($A251+$B251))*1440,0)/60)</f>
        <v/>
      </c>
      <c r="N251" s="8">
        <f>IF(OR($A251="",$M251=""),"",IF($M251&lt;='Settings'!$B$7,"Yes","No"))</f>
        <v/>
      </c>
      <c r="O251" s="4" t="n"/>
      <c r="P251" s="13" t="n"/>
      <c r="Q251" s="16">
        <f>IF(OR($A251="",$P251=""),"",$P251-$A251)</f>
        <v/>
      </c>
      <c r="R251" s="4" t="n"/>
      <c r="S251" s="8">
        <f>IF($A251="","",IF($P251="","Open","Closed"))</f>
        <v/>
      </c>
    </row>
    <row r="252">
      <c r="A252" s="13" t="n"/>
      <c r="B252" s="5" t="n"/>
      <c r="C252" s="4" t="n"/>
      <c r="D252" s="4" t="n"/>
      <c r="E252" s="4" t="n"/>
      <c r="F252" s="8">
        <f>IF(OR($A252="",$B252=""),"",IF($B252&lt;'Settings'!$B$6,"Morning","Evening"))</f>
        <v/>
      </c>
      <c r="G252" s="4" t="n"/>
      <c r="H252" s="4" t="n"/>
      <c r="I252" s="4" t="n"/>
      <c r="J252" s="4" t="n"/>
      <c r="K252" s="4" t="n"/>
      <c r="L252" s="14" t="n"/>
      <c r="M252" s="15">
        <f>IF(OR($A252="",$L252=""),"",ROUND(($L252-($A252+$B252))*1440,0)/60)</f>
        <v/>
      </c>
      <c r="N252" s="8">
        <f>IF(OR($A252="",$M252=""),"",IF($M252&lt;='Settings'!$B$7,"Yes","No"))</f>
        <v/>
      </c>
      <c r="O252" s="4" t="n"/>
      <c r="P252" s="13" t="n"/>
      <c r="Q252" s="16">
        <f>IF(OR($A252="",$P252=""),"",$P252-$A252)</f>
        <v/>
      </c>
      <c r="R252" s="4" t="n"/>
      <c r="S252" s="8">
        <f>IF($A252="","",IF($P252="","Open","Closed"))</f>
        <v/>
      </c>
    </row>
    <row r="253">
      <c r="A253" s="13" t="n"/>
      <c r="B253" s="5" t="n"/>
      <c r="C253" s="4" t="n"/>
      <c r="D253" s="4" t="n"/>
      <c r="E253" s="4" t="n"/>
      <c r="F253" s="8">
        <f>IF(OR($A253="",$B253=""),"",IF($B253&lt;'Settings'!$B$6,"Morning","Evening"))</f>
        <v/>
      </c>
      <c r="G253" s="4" t="n"/>
      <c r="H253" s="4" t="n"/>
      <c r="I253" s="4" t="n"/>
      <c r="J253" s="4" t="n"/>
      <c r="K253" s="4" t="n"/>
      <c r="L253" s="14" t="n"/>
      <c r="M253" s="15">
        <f>IF(OR($A253="",$L253=""),"",ROUND(($L253-($A253+$B253))*1440,0)/60)</f>
        <v/>
      </c>
      <c r="N253" s="8">
        <f>IF(OR($A253="",$M253=""),"",IF($M253&lt;='Settings'!$B$7,"Yes","No"))</f>
        <v/>
      </c>
      <c r="O253" s="4" t="n"/>
      <c r="P253" s="13" t="n"/>
      <c r="Q253" s="16">
        <f>IF(OR($A253="",$P253=""),"",$P253-$A253)</f>
        <v/>
      </c>
      <c r="R253" s="4" t="n"/>
      <c r="S253" s="8">
        <f>IF($A253="","",IF($P253="","Open","Closed"))</f>
        <v/>
      </c>
    </row>
    <row r="254">
      <c r="A254" s="13" t="n"/>
      <c r="B254" s="5" t="n"/>
      <c r="C254" s="4" t="n"/>
      <c r="D254" s="4" t="n"/>
      <c r="E254" s="4" t="n"/>
      <c r="F254" s="8">
        <f>IF(OR($A254="",$B254=""),"",IF($B254&lt;'Settings'!$B$6,"Morning","Evening"))</f>
        <v/>
      </c>
      <c r="G254" s="4" t="n"/>
      <c r="H254" s="4" t="n"/>
      <c r="I254" s="4" t="n"/>
      <c r="J254" s="4" t="n"/>
      <c r="K254" s="4" t="n"/>
      <c r="L254" s="14" t="n"/>
      <c r="M254" s="15">
        <f>IF(OR($A254="",$L254=""),"",ROUND(($L254-($A254+$B254))*1440,0)/60)</f>
        <v/>
      </c>
      <c r="N254" s="8">
        <f>IF(OR($A254="",$M254=""),"",IF($M254&lt;='Settings'!$B$7,"Yes","No"))</f>
        <v/>
      </c>
      <c r="O254" s="4" t="n"/>
      <c r="P254" s="13" t="n"/>
      <c r="Q254" s="16">
        <f>IF(OR($A254="",$P254=""),"",$P254-$A254)</f>
        <v/>
      </c>
      <c r="R254" s="4" t="n"/>
      <c r="S254" s="8">
        <f>IF($A254="","",IF($P254="","Open","Closed"))</f>
        <v/>
      </c>
    </row>
    <row r="255">
      <c r="A255" s="13" t="n"/>
      <c r="B255" s="5" t="n"/>
      <c r="C255" s="4" t="n"/>
      <c r="D255" s="4" t="n"/>
      <c r="E255" s="4" t="n"/>
      <c r="F255" s="8">
        <f>IF(OR($A255="",$B255=""),"",IF($B255&lt;'Settings'!$B$6,"Morning","Evening"))</f>
        <v/>
      </c>
      <c r="G255" s="4" t="n"/>
      <c r="H255" s="4" t="n"/>
      <c r="I255" s="4" t="n"/>
      <c r="J255" s="4" t="n"/>
      <c r="K255" s="4" t="n"/>
      <c r="L255" s="14" t="n"/>
      <c r="M255" s="15">
        <f>IF(OR($A255="",$L255=""),"",ROUND(($L255-($A255+$B255))*1440,0)/60)</f>
        <v/>
      </c>
      <c r="N255" s="8">
        <f>IF(OR($A255="",$M255=""),"",IF($M255&lt;='Settings'!$B$7,"Yes","No"))</f>
        <v/>
      </c>
      <c r="O255" s="4" t="n"/>
      <c r="P255" s="13" t="n"/>
      <c r="Q255" s="16">
        <f>IF(OR($A255="",$P255=""),"",$P255-$A255)</f>
        <v/>
      </c>
      <c r="R255" s="4" t="n"/>
      <c r="S255" s="8">
        <f>IF($A255="","",IF($P255="","Open","Closed"))</f>
        <v/>
      </c>
    </row>
    <row r="256">
      <c r="A256" s="13" t="n"/>
      <c r="B256" s="5" t="n"/>
      <c r="C256" s="4" t="n"/>
      <c r="D256" s="4" t="n"/>
      <c r="E256" s="4" t="n"/>
      <c r="F256" s="8">
        <f>IF(OR($A256="",$B256=""),"",IF($B256&lt;'Settings'!$B$6,"Morning","Evening"))</f>
        <v/>
      </c>
      <c r="G256" s="4" t="n"/>
      <c r="H256" s="4" t="n"/>
      <c r="I256" s="4" t="n"/>
      <c r="J256" s="4" t="n"/>
      <c r="K256" s="4" t="n"/>
      <c r="L256" s="14" t="n"/>
      <c r="M256" s="15">
        <f>IF(OR($A256="",$L256=""),"",ROUND(($L256-($A256+$B256))*1440,0)/60)</f>
        <v/>
      </c>
      <c r="N256" s="8">
        <f>IF(OR($A256="",$M256=""),"",IF($M256&lt;='Settings'!$B$7,"Yes","No"))</f>
        <v/>
      </c>
      <c r="O256" s="4" t="n"/>
      <c r="P256" s="13" t="n"/>
      <c r="Q256" s="16">
        <f>IF(OR($A256="",$P256=""),"",$P256-$A256)</f>
        <v/>
      </c>
      <c r="R256" s="4" t="n"/>
      <c r="S256" s="8">
        <f>IF($A256="","",IF($P256="","Open","Closed"))</f>
        <v/>
      </c>
    </row>
    <row r="257">
      <c r="A257" s="13" t="n"/>
      <c r="B257" s="5" t="n"/>
      <c r="C257" s="4" t="n"/>
      <c r="D257" s="4" t="n"/>
      <c r="E257" s="4" t="n"/>
      <c r="F257" s="8">
        <f>IF(OR($A257="",$B257=""),"",IF($B257&lt;'Settings'!$B$6,"Morning","Evening"))</f>
        <v/>
      </c>
      <c r="G257" s="4" t="n"/>
      <c r="H257" s="4" t="n"/>
      <c r="I257" s="4" t="n"/>
      <c r="J257" s="4" t="n"/>
      <c r="K257" s="4" t="n"/>
      <c r="L257" s="14" t="n"/>
      <c r="M257" s="15">
        <f>IF(OR($A257="",$L257=""),"",ROUND(($L257-($A257+$B257))*1440,0)/60)</f>
        <v/>
      </c>
      <c r="N257" s="8">
        <f>IF(OR($A257="",$M257=""),"",IF($M257&lt;='Settings'!$B$7,"Yes","No"))</f>
        <v/>
      </c>
      <c r="O257" s="4" t="n"/>
      <c r="P257" s="13" t="n"/>
      <c r="Q257" s="16">
        <f>IF(OR($A257="",$P257=""),"",$P257-$A257)</f>
        <v/>
      </c>
      <c r="R257" s="4" t="n"/>
      <c r="S257" s="8">
        <f>IF($A257="","",IF($P257="","Open","Closed"))</f>
        <v/>
      </c>
    </row>
    <row r="258">
      <c r="A258" s="13" t="n"/>
      <c r="B258" s="5" t="n"/>
      <c r="C258" s="4" t="n"/>
      <c r="D258" s="4" t="n"/>
      <c r="E258" s="4" t="n"/>
      <c r="F258" s="8">
        <f>IF(OR($A258="",$B258=""),"",IF($B258&lt;'Settings'!$B$6,"Morning","Evening"))</f>
        <v/>
      </c>
      <c r="G258" s="4" t="n"/>
      <c r="H258" s="4" t="n"/>
      <c r="I258" s="4" t="n"/>
      <c r="J258" s="4" t="n"/>
      <c r="K258" s="4" t="n"/>
      <c r="L258" s="14" t="n"/>
      <c r="M258" s="15">
        <f>IF(OR($A258="",$L258=""),"",ROUND(($L258-($A258+$B258))*1440,0)/60)</f>
        <v/>
      </c>
      <c r="N258" s="8">
        <f>IF(OR($A258="",$M258=""),"",IF($M258&lt;='Settings'!$B$7,"Yes","No"))</f>
        <v/>
      </c>
      <c r="O258" s="4" t="n"/>
      <c r="P258" s="13" t="n"/>
      <c r="Q258" s="16">
        <f>IF(OR($A258="",$P258=""),"",$P258-$A258)</f>
        <v/>
      </c>
      <c r="R258" s="4" t="n"/>
      <c r="S258" s="8">
        <f>IF($A258="","",IF($P258="","Open","Closed"))</f>
        <v/>
      </c>
    </row>
    <row r="259">
      <c r="A259" s="13" t="n"/>
      <c r="B259" s="5" t="n"/>
      <c r="C259" s="4" t="n"/>
      <c r="D259" s="4" t="n"/>
      <c r="E259" s="4" t="n"/>
      <c r="F259" s="8">
        <f>IF(OR($A259="",$B259=""),"",IF($B259&lt;'Settings'!$B$6,"Morning","Evening"))</f>
        <v/>
      </c>
      <c r="G259" s="4" t="n"/>
      <c r="H259" s="4" t="n"/>
      <c r="I259" s="4" t="n"/>
      <c r="J259" s="4" t="n"/>
      <c r="K259" s="4" t="n"/>
      <c r="L259" s="14" t="n"/>
      <c r="M259" s="15">
        <f>IF(OR($A259="",$L259=""),"",ROUND(($L259-($A259+$B259))*1440,0)/60)</f>
        <v/>
      </c>
      <c r="N259" s="8">
        <f>IF(OR($A259="",$M259=""),"",IF($M259&lt;='Settings'!$B$7,"Yes","No"))</f>
        <v/>
      </c>
      <c r="O259" s="4" t="n"/>
      <c r="P259" s="13" t="n"/>
      <c r="Q259" s="16">
        <f>IF(OR($A259="",$P259=""),"",$P259-$A259)</f>
        <v/>
      </c>
      <c r="R259" s="4" t="n"/>
      <c r="S259" s="8">
        <f>IF($A259="","",IF($P259="","Open","Closed"))</f>
        <v/>
      </c>
    </row>
    <row r="260">
      <c r="A260" s="13" t="n"/>
      <c r="B260" s="5" t="n"/>
      <c r="C260" s="4" t="n"/>
      <c r="D260" s="4" t="n"/>
      <c r="E260" s="4" t="n"/>
      <c r="F260" s="8">
        <f>IF(OR($A260="",$B260=""),"",IF($B260&lt;'Settings'!$B$6,"Morning","Evening"))</f>
        <v/>
      </c>
      <c r="G260" s="4" t="n"/>
      <c r="H260" s="4" t="n"/>
      <c r="I260" s="4" t="n"/>
      <c r="J260" s="4" t="n"/>
      <c r="K260" s="4" t="n"/>
      <c r="L260" s="14" t="n"/>
      <c r="M260" s="15">
        <f>IF(OR($A260="",$L260=""),"",ROUND(($L260-($A260+$B260))*1440,0)/60)</f>
        <v/>
      </c>
      <c r="N260" s="8">
        <f>IF(OR($A260="",$M260=""),"",IF($M260&lt;='Settings'!$B$7,"Yes","No"))</f>
        <v/>
      </c>
      <c r="O260" s="4" t="n"/>
      <c r="P260" s="13" t="n"/>
      <c r="Q260" s="16">
        <f>IF(OR($A260="",$P260=""),"",$P260-$A260)</f>
        <v/>
      </c>
      <c r="R260" s="4" t="n"/>
      <c r="S260" s="8">
        <f>IF($A260="","",IF($P260="","Open","Closed"))</f>
        <v/>
      </c>
    </row>
    <row r="261">
      <c r="A261" s="13" t="n"/>
      <c r="B261" s="5" t="n"/>
      <c r="C261" s="4" t="n"/>
      <c r="D261" s="4" t="n"/>
      <c r="E261" s="4" t="n"/>
      <c r="F261" s="8">
        <f>IF(OR($A261="",$B261=""),"",IF($B261&lt;'Settings'!$B$6,"Morning","Evening"))</f>
        <v/>
      </c>
      <c r="G261" s="4" t="n"/>
      <c r="H261" s="4" t="n"/>
      <c r="I261" s="4" t="n"/>
      <c r="J261" s="4" t="n"/>
      <c r="K261" s="4" t="n"/>
      <c r="L261" s="14" t="n"/>
      <c r="M261" s="15">
        <f>IF(OR($A261="",$L261=""),"",ROUND(($L261-($A261+$B261))*1440,0)/60)</f>
        <v/>
      </c>
      <c r="N261" s="8">
        <f>IF(OR($A261="",$M261=""),"",IF($M261&lt;='Settings'!$B$7,"Yes","No"))</f>
        <v/>
      </c>
      <c r="O261" s="4" t="n"/>
      <c r="P261" s="13" t="n"/>
      <c r="Q261" s="16">
        <f>IF(OR($A261="",$P261=""),"",$P261-$A261)</f>
        <v/>
      </c>
      <c r="R261" s="4" t="n"/>
      <c r="S261" s="8">
        <f>IF($A261="","",IF($P261="","Open","Closed"))</f>
        <v/>
      </c>
    </row>
    <row r="262">
      <c r="A262" s="13" t="n"/>
      <c r="B262" s="5" t="n"/>
      <c r="C262" s="4" t="n"/>
      <c r="D262" s="4" t="n"/>
      <c r="E262" s="4" t="n"/>
      <c r="F262" s="8">
        <f>IF(OR($A262="",$B262=""),"",IF($B262&lt;'Settings'!$B$6,"Morning","Evening"))</f>
        <v/>
      </c>
      <c r="G262" s="4" t="n"/>
      <c r="H262" s="4" t="n"/>
      <c r="I262" s="4" t="n"/>
      <c r="J262" s="4" t="n"/>
      <c r="K262" s="4" t="n"/>
      <c r="L262" s="14" t="n"/>
      <c r="M262" s="15">
        <f>IF(OR($A262="",$L262=""),"",ROUND(($L262-($A262+$B262))*1440,0)/60)</f>
        <v/>
      </c>
      <c r="N262" s="8">
        <f>IF(OR($A262="",$M262=""),"",IF($M262&lt;='Settings'!$B$7,"Yes","No"))</f>
        <v/>
      </c>
      <c r="O262" s="4" t="n"/>
      <c r="P262" s="13" t="n"/>
      <c r="Q262" s="16">
        <f>IF(OR($A262="",$P262=""),"",$P262-$A262)</f>
        <v/>
      </c>
      <c r="R262" s="4" t="n"/>
      <c r="S262" s="8">
        <f>IF($A262="","",IF($P262="","Open","Closed"))</f>
        <v/>
      </c>
    </row>
    <row r="263">
      <c r="A263" s="13" t="n"/>
      <c r="B263" s="5" t="n"/>
      <c r="C263" s="4" t="n"/>
      <c r="D263" s="4" t="n"/>
      <c r="E263" s="4" t="n"/>
      <c r="F263" s="8">
        <f>IF(OR($A263="",$B263=""),"",IF($B263&lt;'Settings'!$B$6,"Morning","Evening"))</f>
        <v/>
      </c>
      <c r="G263" s="4" t="n"/>
      <c r="H263" s="4" t="n"/>
      <c r="I263" s="4" t="n"/>
      <c r="J263" s="4" t="n"/>
      <c r="K263" s="4" t="n"/>
      <c r="L263" s="14" t="n"/>
      <c r="M263" s="15">
        <f>IF(OR($A263="",$L263=""),"",ROUND(($L263-($A263+$B263))*1440,0)/60)</f>
        <v/>
      </c>
      <c r="N263" s="8">
        <f>IF(OR($A263="",$M263=""),"",IF($M263&lt;='Settings'!$B$7,"Yes","No"))</f>
        <v/>
      </c>
      <c r="O263" s="4" t="n"/>
      <c r="P263" s="13" t="n"/>
      <c r="Q263" s="16">
        <f>IF(OR($A263="",$P263=""),"",$P263-$A263)</f>
        <v/>
      </c>
      <c r="R263" s="4" t="n"/>
      <c r="S263" s="8">
        <f>IF($A263="","",IF($P263="","Open","Closed"))</f>
        <v/>
      </c>
    </row>
    <row r="264">
      <c r="A264" s="13" t="n"/>
      <c r="B264" s="5" t="n"/>
      <c r="C264" s="4" t="n"/>
      <c r="D264" s="4" t="n"/>
      <c r="E264" s="4" t="n"/>
      <c r="F264" s="8">
        <f>IF(OR($A264="",$B264=""),"",IF($B264&lt;'Settings'!$B$6,"Morning","Evening"))</f>
        <v/>
      </c>
      <c r="G264" s="4" t="n"/>
      <c r="H264" s="4" t="n"/>
      <c r="I264" s="4" t="n"/>
      <c r="J264" s="4" t="n"/>
      <c r="K264" s="4" t="n"/>
      <c r="L264" s="14" t="n"/>
      <c r="M264" s="15">
        <f>IF(OR($A264="",$L264=""),"",ROUND(($L264-($A264+$B264))*1440,0)/60)</f>
        <v/>
      </c>
      <c r="N264" s="8">
        <f>IF(OR($A264="",$M264=""),"",IF($M264&lt;='Settings'!$B$7,"Yes","No"))</f>
        <v/>
      </c>
      <c r="O264" s="4" t="n"/>
      <c r="P264" s="13" t="n"/>
      <c r="Q264" s="16">
        <f>IF(OR($A264="",$P264=""),"",$P264-$A264)</f>
        <v/>
      </c>
      <c r="R264" s="4" t="n"/>
      <c r="S264" s="8">
        <f>IF($A264="","",IF($P264="","Open","Closed"))</f>
        <v/>
      </c>
    </row>
    <row r="265">
      <c r="A265" s="13" t="n"/>
      <c r="B265" s="5" t="n"/>
      <c r="C265" s="4" t="n"/>
      <c r="D265" s="4" t="n"/>
      <c r="E265" s="4" t="n"/>
      <c r="F265" s="8">
        <f>IF(OR($A265="",$B265=""),"",IF($B265&lt;'Settings'!$B$6,"Morning","Evening"))</f>
        <v/>
      </c>
      <c r="G265" s="4" t="n"/>
      <c r="H265" s="4" t="n"/>
      <c r="I265" s="4" t="n"/>
      <c r="J265" s="4" t="n"/>
      <c r="K265" s="4" t="n"/>
      <c r="L265" s="14" t="n"/>
      <c r="M265" s="15">
        <f>IF(OR($A265="",$L265=""),"",ROUND(($L265-($A265+$B265))*1440,0)/60)</f>
        <v/>
      </c>
      <c r="N265" s="8">
        <f>IF(OR($A265="",$M265=""),"",IF($M265&lt;='Settings'!$B$7,"Yes","No"))</f>
        <v/>
      </c>
      <c r="O265" s="4" t="n"/>
      <c r="P265" s="13" t="n"/>
      <c r="Q265" s="16">
        <f>IF(OR($A265="",$P265=""),"",$P265-$A265)</f>
        <v/>
      </c>
      <c r="R265" s="4" t="n"/>
      <c r="S265" s="8">
        <f>IF($A265="","",IF($P265="","Open","Closed"))</f>
        <v/>
      </c>
    </row>
    <row r="266">
      <c r="A266" s="13" t="n"/>
      <c r="B266" s="5" t="n"/>
      <c r="C266" s="4" t="n"/>
      <c r="D266" s="4" t="n"/>
      <c r="E266" s="4" t="n"/>
      <c r="F266" s="8">
        <f>IF(OR($A266="",$B266=""),"",IF($B266&lt;'Settings'!$B$6,"Morning","Evening"))</f>
        <v/>
      </c>
      <c r="G266" s="4" t="n"/>
      <c r="H266" s="4" t="n"/>
      <c r="I266" s="4" t="n"/>
      <c r="J266" s="4" t="n"/>
      <c r="K266" s="4" t="n"/>
      <c r="L266" s="14" t="n"/>
      <c r="M266" s="15">
        <f>IF(OR($A266="",$L266=""),"",ROUND(($L266-($A266+$B266))*1440,0)/60)</f>
        <v/>
      </c>
      <c r="N266" s="8">
        <f>IF(OR($A266="",$M266=""),"",IF($M266&lt;='Settings'!$B$7,"Yes","No"))</f>
        <v/>
      </c>
      <c r="O266" s="4" t="n"/>
      <c r="P266" s="13" t="n"/>
      <c r="Q266" s="16">
        <f>IF(OR($A266="",$P266=""),"",$P266-$A266)</f>
        <v/>
      </c>
      <c r="R266" s="4" t="n"/>
      <c r="S266" s="8">
        <f>IF($A266="","",IF($P266="","Open","Closed"))</f>
        <v/>
      </c>
    </row>
    <row r="267">
      <c r="A267" s="13" t="n"/>
      <c r="B267" s="5" t="n"/>
      <c r="C267" s="4" t="n"/>
      <c r="D267" s="4" t="n"/>
      <c r="E267" s="4" t="n"/>
      <c r="F267" s="8">
        <f>IF(OR($A267="",$B267=""),"",IF($B267&lt;'Settings'!$B$6,"Morning","Evening"))</f>
        <v/>
      </c>
      <c r="G267" s="4" t="n"/>
      <c r="H267" s="4" t="n"/>
      <c r="I267" s="4" t="n"/>
      <c r="J267" s="4" t="n"/>
      <c r="K267" s="4" t="n"/>
      <c r="L267" s="14" t="n"/>
      <c r="M267" s="15">
        <f>IF(OR($A267="",$L267=""),"",ROUND(($L267-($A267+$B267))*1440,0)/60)</f>
        <v/>
      </c>
      <c r="N267" s="8">
        <f>IF(OR($A267="",$M267=""),"",IF($M267&lt;='Settings'!$B$7,"Yes","No"))</f>
        <v/>
      </c>
      <c r="O267" s="4" t="n"/>
      <c r="P267" s="13" t="n"/>
      <c r="Q267" s="16">
        <f>IF(OR($A267="",$P267=""),"",$P267-$A267)</f>
        <v/>
      </c>
      <c r="R267" s="4" t="n"/>
      <c r="S267" s="8">
        <f>IF($A267="","",IF($P267="","Open","Closed"))</f>
        <v/>
      </c>
    </row>
    <row r="268">
      <c r="A268" s="13" t="n"/>
      <c r="B268" s="5" t="n"/>
      <c r="C268" s="4" t="n"/>
      <c r="D268" s="4" t="n"/>
      <c r="E268" s="4" t="n"/>
      <c r="F268" s="8">
        <f>IF(OR($A268="",$B268=""),"",IF($B268&lt;'Settings'!$B$6,"Morning","Evening"))</f>
        <v/>
      </c>
      <c r="G268" s="4" t="n"/>
      <c r="H268" s="4" t="n"/>
      <c r="I268" s="4" t="n"/>
      <c r="J268" s="4" t="n"/>
      <c r="K268" s="4" t="n"/>
      <c r="L268" s="14" t="n"/>
      <c r="M268" s="15">
        <f>IF(OR($A268="",$L268=""),"",ROUND(($L268-($A268+$B268))*1440,0)/60)</f>
        <v/>
      </c>
      <c r="N268" s="8">
        <f>IF(OR($A268="",$M268=""),"",IF($M268&lt;='Settings'!$B$7,"Yes","No"))</f>
        <v/>
      </c>
      <c r="O268" s="4" t="n"/>
      <c r="P268" s="13" t="n"/>
      <c r="Q268" s="16">
        <f>IF(OR($A268="",$P268=""),"",$P268-$A268)</f>
        <v/>
      </c>
      <c r="R268" s="4" t="n"/>
      <c r="S268" s="8">
        <f>IF($A268="","",IF($P268="","Open","Closed"))</f>
        <v/>
      </c>
    </row>
    <row r="269">
      <c r="A269" s="13" t="n"/>
      <c r="B269" s="5" t="n"/>
      <c r="C269" s="4" t="n"/>
      <c r="D269" s="4" t="n"/>
      <c r="E269" s="4" t="n"/>
      <c r="F269" s="8">
        <f>IF(OR($A269="",$B269=""),"",IF($B269&lt;'Settings'!$B$6,"Morning","Evening"))</f>
        <v/>
      </c>
      <c r="G269" s="4" t="n"/>
      <c r="H269" s="4" t="n"/>
      <c r="I269" s="4" t="n"/>
      <c r="J269" s="4" t="n"/>
      <c r="K269" s="4" t="n"/>
      <c r="L269" s="14" t="n"/>
      <c r="M269" s="15">
        <f>IF(OR($A269="",$L269=""),"",ROUND(($L269-($A269+$B269))*1440,0)/60)</f>
        <v/>
      </c>
      <c r="N269" s="8">
        <f>IF(OR($A269="",$M269=""),"",IF($M269&lt;='Settings'!$B$7,"Yes","No"))</f>
        <v/>
      </c>
      <c r="O269" s="4" t="n"/>
      <c r="P269" s="13" t="n"/>
      <c r="Q269" s="16">
        <f>IF(OR($A269="",$P269=""),"",$P269-$A269)</f>
        <v/>
      </c>
      <c r="R269" s="4" t="n"/>
      <c r="S269" s="8">
        <f>IF($A269="","",IF($P269="","Open","Closed"))</f>
        <v/>
      </c>
    </row>
    <row r="270">
      <c r="A270" s="13" t="n"/>
      <c r="B270" s="5" t="n"/>
      <c r="C270" s="4" t="n"/>
      <c r="D270" s="4" t="n"/>
      <c r="E270" s="4" t="n"/>
      <c r="F270" s="8">
        <f>IF(OR($A270="",$B270=""),"",IF($B270&lt;'Settings'!$B$6,"Morning","Evening"))</f>
        <v/>
      </c>
      <c r="G270" s="4" t="n"/>
      <c r="H270" s="4" t="n"/>
      <c r="I270" s="4" t="n"/>
      <c r="J270" s="4" t="n"/>
      <c r="K270" s="4" t="n"/>
      <c r="L270" s="14" t="n"/>
      <c r="M270" s="15">
        <f>IF(OR($A270="",$L270=""),"",ROUND(($L270-($A270+$B270))*1440,0)/60)</f>
        <v/>
      </c>
      <c r="N270" s="8">
        <f>IF(OR($A270="",$M270=""),"",IF($M270&lt;='Settings'!$B$7,"Yes","No"))</f>
        <v/>
      </c>
      <c r="O270" s="4" t="n"/>
      <c r="P270" s="13" t="n"/>
      <c r="Q270" s="16">
        <f>IF(OR($A270="",$P270=""),"",$P270-$A270)</f>
        <v/>
      </c>
      <c r="R270" s="4" t="n"/>
      <c r="S270" s="8">
        <f>IF($A270="","",IF($P270="","Open","Closed"))</f>
        <v/>
      </c>
    </row>
    <row r="271">
      <c r="A271" s="13" t="n"/>
      <c r="B271" s="5" t="n"/>
      <c r="C271" s="4" t="n"/>
      <c r="D271" s="4" t="n"/>
      <c r="E271" s="4" t="n"/>
      <c r="F271" s="8">
        <f>IF(OR($A271="",$B271=""),"",IF($B271&lt;'Settings'!$B$6,"Morning","Evening"))</f>
        <v/>
      </c>
      <c r="G271" s="4" t="n"/>
      <c r="H271" s="4" t="n"/>
      <c r="I271" s="4" t="n"/>
      <c r="J271" s="4" t="n"/>
      <c r="K271" s="4" t="n"/>
      <c r="L271" s="14" t="n"/>
      <c r="M271" s="15">
        <f>IF(OR($A271="",$L271=""),"",ROUND(($L271-($A271+$B271))*1440,0)/60)</f>
        <v/>
      </c>
      <c r="N271" s="8">
        <f>IF(OR($A271="",$M271=""),"",IF($M271&lt;='Settings'!$B$7,"Yes","No"))</f>
        <v/>
      </c>
      <c r="O271" s="4" t="n"/>
      <c r="P271" s="13" t="n"/>
      <c r="Q271" s="16">
        <f>IF(OR($A271="",$P271=""),"",$P271-$A271)</f>
        <v/>
      </c>
      <c r="R271" s="4" t="n"/>
      <c r="S271" s="8">
        <f>IF($A271="","",IF($P271="","Open","Closed"))</f>
        <v/>
      </c>
    </row>
    <row r="272">
      <c r="A272" s="13" t="n"/>
      <c r="B272" s="5" t="n"/>
      <c r="C272" s="4" t="n"/>
      <c r="D272" s="4" t="n"/>
      <c r="E272" s="4" t="n"/>
      <c r="F272" s="8">
        <f>IF(OR($A272="",$B272=""),"",IF($B272&lt;'Settings'!$B$6,"Morning","Evening"))</f>
        <v/>
      </c>
      <c r="G272" s="4" t="n"/>
      <c r="H272" s="4" t="n"/>
      <c r="I272" s="4" t="n"/>
      <c r="J272" s="4" t="n"/>
      <c r="K272" s="4" t="n"/>
      <c r="L272" s="14" t="n"/>
      <c r="M272" s="15">
        <f>IF(OR($A272="",$L272=""),"",ROUND(($L272-($A272+$B272))*1440,0)/60)</f>
        <v/>
      </c>
      <c r="N272" s="8">
        <f>IF(OR($A272="",$M272=""),"",IF($M272&lt;='Settings'!$B$7,"Yes","No"))</f>
        <v/>
      </c>
      <c r="O272" s="4" t="n"/>
      <c r="P272" s="13" t="n"/>
      <c r="Q272" s="16">
        <f>IF(OR($A272="",$P272=""),"",$P272-$A272)</f>
        <v/>
      </c>
      <c r="R272" s="4" t="n"/>
      <c r="S272" s="8">
        <f>IF($A272="","",IF($P272="","Open","Closed"))</f>
        <v/>
      </c>
    </row>
    <row r="273">
      <c r="A273" s="13" t="n"/>
      <c r="B273" s="5" t="n"/>
      <c r="C273" s="4" t="n"/>
      <c r="D273" s="4" t="n"/>
      <c r="E273" s="4" t="n"/>
      <c r="F273" s="8">
        <f>IF(OR($A273="",$B273=""),"",IF($B273&lt;'Settings'!$B$6,"Morning","Evening"))</f>
        <v/>
      </c>
      <c r="G273" s="4" t="n"/>
      <c r="H273" s="4" t="n"/>
      <c r="I273" s="4" t="n"/>
      <c r="J273" s="4" t="n"/>
      <c r="K273" s="4" t="n"/>
      <c r="L273" s="14" t="n"/>
      <c r="M273" s="15">
        <f>IF(OR($A273="",$L273=""),"",ROUND(($L273-($A273+$B273))*1440,0)/60)</f>
        <v/>
      </c>
      <c r="N273" s="8">
        <f>IF(OR($A273="",$M273=""),"",IF($M273&lt;='Settings'!$B$7,"Yes","No"))</f>
        <v/>
      </c>
      <c r="O273" s="4" t="n"/>
      <c r="P273" s="13" t="n"/>
      <c r="Q273" s="16">
        <f>IF(OR($A273="",$P273=""),"",$P273-$A273)</f>
        <v/>
      </c>
      <c r="R273" s="4" t="n"/>
      <c r="S273" s="8">
        <f>IF($A273="","",IF($P273="","Open","Closed"))</f>
        <v/>
      </c>
    </row>
    <row r="274">
      <c r="A274" s="13" t="n"/>
      <c r="B274" s="5" t="n"/>
      <c r="C274" s="4" t="n"/>
      <c r="D274" s="4" t="n"/>
      <c r="E274" s="4" t="n"/>
      <c r="F274" s="8">
        <f>IF(OR($A274="",$B274=""),"",IF($B274&lt;'Settings'!$B$6,"Morning","Evening"))</f>
        <v/>
      </c>
      <c r="G274" s="4" t="n"/>
      <c r="H274" s="4" t="n"/>
      <c r="I274" s="4" t="n"/>
      <c r="J274" s="4" t="n"/>
      <c r="K274" s="4" t="n"/>
      <c r="L274" s="14" t="n"/>
      <c r="M274" s="15">
        <f>IF(OR($A274="",$L274=""),"",ROUND(($L274-($A274+$B274))*1440,0)/60)</f>
        <v/>
      </c>
      <c r="N274" s="8">
        <f>IF(OR($A274="",$M274=""),"",IF($M274&lt;='Settings'!$B$7,"Yes","No"))</f>
        <v/>
      </c>
      <c r="O274" s="4" t="n"/>
      <c r="P274" s="13" t="n"/>
      <c r="Q274" s="16">
        <f>IF(OR($A274="",$P274=""),"",$P274-$A274)</f>
        <v/>
      </c>
      <c r="R274" s="4" t="n"/>
      <c r="S274" s="8">
        <f>IF($A274="","",IF($P274="","Open","Closed"))</f>
        <v/>
      </c>
    </row>
    <row r="275">
      <c r="A275" s="13" t="n"/>
      <c r="B275" s="5" t="n"/>
      <c r="C275" s="4" t="n"/>
      <c r="D275" s="4" t="n"/>
      <c r="E275" s="4" t="n"/>
      <c r="F275" s="8">
        <f>IF(OR($A275="",$B275=""),"",IF($B275&lt;'Settings'!$B$6,"Morning","Evening"))</f>
        <v/>
      </c>
      <c r="G275" s="4" t="n"/>
      <c r="H275" s="4" t="n"/>
      <c r="I275" s="4" t="n"/>
      <c r="J275" s="4" t="n"/>
      <c r="K275" s="4" t="n"/>
      <c r="L275" s="14" t="n"/>
      <c r="M275" s="15">
        <f>IF(OR($A275="",$L275=""),"",ROUND(($L275-($A275+$B275))*1440,0)/60)</f>
        <v/>
      </c>
      <c r="N275" s="8">
        <f>IF(OR($A275="",$M275=""),"",IF($M275&lt;='Settings'!$B$7,"Yes","No"))</f>
        <v/>
      </c>
      <c r="O275" s="4" t="n"/>
      <c r="P275" s="13" t="n"/>
      <c r="Q275" s="16">
        <f>IF(OR($A275="",$P275=""),"",$P275-$A275)</f>
        <v/>
      </c>
      <c r="R275" s="4" t="n"/>
      <c r="S275" s="8">
        <f>IF($A275="","",IF($P275="","Open","Closed"))</f>
        <v/>
      </c>
    </row>
    <row r="276">
      <c r="A276" s="13" t="n"/>
      <c r="B276" s="5" t="n"/>
      <c r="C276" s="4" t="n"/>
      <c r="D276" s="4" t="n"/>
      <c r="E276" s="4" t="n"/>
      <c r="F276" s="8">
        <f>IF(OR($A276="",$B276=""),"",IF($B276&lt;'Settings'!$B$6,"Morning","Evening"))</f>
        <v/>
      </c>
      <c r="G276" s="4" t="n"/>
      <c r="H276" s="4" t="n"/>
      <c r="I276" s="4" t="n"/>
      <c r="J276" s="4" t="n"/>
      <c r="K276" s="4" t="n"/>
      <c r="L276" s="14" t="n"/>
      <c r="M276" s="15">
        <f>IF(OR($A276="",$L276=""),"",ROUND(($L276-($A276+$B276))*1440,0)/60)</f>
        <v/>
      </c>
      <c r="N276" s="8">
        <f>IF(OR($A276="",$M276=""),"",IF($M276&lt;='Settings'!$B$7,"Yes","No"))</f>
        <v/>
      </c>
      <c r="O276" s="4" t="n"/>
      <c r="P276" s="13" t="n"/>
      <c r="Q276" s="16">
        <f>IF(OR($A276="",$P276=""),"",$P276-$A276)</f>
        <v/>
      </c>
      <c r="R276" s="4" t="n"/>
      <c r="S276" s="8">
        <f>IF($A276="","",IF($P276="","Open","Closed"))</f>
        <v/>
      </c>
    </row>
    <row r="277">
      <c r="A277" s="13" t="n"/>
      <c r="B277" s="5" t="n"/>
      <c r="C277" s="4" t="n"/>
      <c r="D277" s="4" t="n"/>
      <c r="E277" s="4" t="n"/>
      <c r="F277" s="8">
        <f>IF(OR($A277="",$B277=""),"",IF($B277&lt;'Settings'!$B$6,"Morning","Evening"))</f>
        <v/>
      </c>
      <c r="G277" s="4" t="n"/>
      <c r="H277" s="4" t="n"/>
      <c r="I277" s="4" t="n"/>
      <c r="J277" s="4" t="n"/>
      <c r="K277" s="4" t="n"/>
      <c r="L277" s="14" t="n"/>
      <c r="M277" s="15">
        <f>IF(OR($A277="",$L277=""),"",ROUND(($L277-($A277+$B277))*1440,0)/60)</f>
        <v/>
      </c>
      <c r="N277" s="8">
        <f>IF(OR($A277="",$M277=""),"",IF($M277&lt;='Settings'!$B$7,"Yes","No"))</f>
        <v/>
      </c>
      <c r="O277" s="4" t="n"/>
      <c r="P277" s="13" t="n"/>
      <c r="Q277" s="16">
        <f>IF(OR($A277="",$P277=""),"",$P277-$A277)</f>
        <v/>
      </c>
      <c r="R277" s="4" t="n"/>
      <c r="S277" s="8">
        <f>IF($A277="","",IF($P277="","Open","Closed"))</f>
        <v/>
      </c>
    </row>
    <row r="278">
      <c r="A278" s="13" t="n"/>
      <c r="B278" s="5" t="n"/>
      <c r="C278" s="4" t="n"/>
      <c r="D278" s="4" t="n"/>
      <c r="E278" s="4" t="n"/>
      <c r="F278" s="8">
        <f>IF(OR($A278="",$B278=""),"",IF($B278&lt;'Settings'!$B$6,"Morning","Evening"))</f>
        <v/>
      </c>
      <c r="G278" s="4" t="n"/>
      <c r="H278" s="4" t="n"/>
      <c r="I278" s="4" t="n"/>
      <c r="J278" s="4" t="n"/>
      <c r="K278" s="4" t="n"/>
      <c r="L278" s="14" t="n"/>
      <c r="M278" s="15">
        <f>IF(OR($A278="",$L278=""),"",ROUND(($L278-($A278+$B278))*1440,0)/60)</f>
        <v/>
      </c>
      <c r="N278" s="8">
        <f>IF(OR($A278="",$M278=""),"",IF($M278&lt;='Settings'!$B$7,"Yes","No"))</f>
        <v/>
      </c>
      <c r="O278" s="4" t="n"/>
      <c r="P278" s="13" t="n"/>
      <c r="Q278" s="16">
        <f>IF(OR($A278="",$P278=""),"",$P278-$A278)</f>
        <v/>
      </c>
      <c r="R278" s="4" t="n"/>
      <c r="S278" s="8">
        <f>IF($A278="","",IF($P278="","Open","Closed"))</f>
        <v/>
      </c>
    </row>
    <row r="279">
      <c r="A279" s="13" t="n"/>
      <c r="B279" s="5" t="n"/>
      <c r="C279" s="4" t="n"/>
      <c r="D279" s="4" t="n"/>
      <c r="E279" s="4" t="n"/>
      <c r="F279" s="8">
        <f>IF(OR($A279="",$B279=""),"",IF($B279&lt;'Settings'!$B$6,"Morning","Evening"))</f>
        <v/>
      </c>
      <c r="G279" s="4" t="n"/>
      <c r="H279" s="4" t="n"/>
      <c r="I279" s="4" t="n"/>
      <c r="J279" s="4" t="n"/>
      <c r="K279" s="4" t="n"/>
      <c r="L279" s="14" t="n"/>
      <c r="M279" s="15">
        <f>IF(OR($A279="",$L279=""),"",ROUND(($L279-($A279+$B279))*1440,0)/60)</f>
        <v/>
      </c>
      <c r="N279" s="8">
        <f>IF(OR($A279="",$M279=""),"",IF($M279&lt;='Settings'!$B$7,"Yes","No"))</f>
        <v/>
      </c>
      <c r="O279" s="4" t="n"/>
      <c r="P279" s="13" t="n"/>
      <c r="Q279" s="16">
        <f>IF(OR($A279="",$P279=""),"",$P279-$A279)</f>
        <v/>
      </c>
      <c r="R279" s="4" t="n"/>
      <c r="S279" s="8">
        <f>IF($A279="","",IF($P279="","Open","Closed"))</f>
        <v/>
      </c>
    </row>
    <row r="280">
      <c r="A280" s="13" t="n"/>
      <c r="B280" s="5" t="n"/>
      <c r="C280" s="4" t="n"/>
      <c r="D280" s="4" t="n"/>
      <c r="E280" s="4" t="n"/>
      <c r="F280" s="8">
        <f>IF(OR($A280="",$B280=""),"",IF($B280&lt;'Settings'!$B$6,"Morning","Evening"))</f>
        <v/>
      </c>
      <c r="G280" s="4" t="n"/>
      <c r="H280" s="4" t="n"/>
      <c r="I280" s="4" t="n"/>
      <c r="J280" s="4" t="n"/>
      <c r="K280" s="4" t="n"/>
      <c r="L280" s="14" t="n"/>
      <c r="M280" s="15">
        <f>IF(OR($A280="",$L280=""),"",ROUND(($L280-($A280+$B280))*1440,0)/60)</f>
        <v/>
      </c>
      <c r="N280" s="8">
        <f>IF(OR($A280="",$M280=""),"",IF($M280&lt;='Settings'!$B$7,"Yes","No"))</f>
        <v/>
      </c>
      <c r="O280" s="4" t="n"/>
      <c r="P280" s="13" t="n"/>
      <c r="Q280" s="16">
        <f>IF(OR($A280="",$P280=""),"",$P280-$A280)</f>
        <v/>
      </c>
      <c r="R280" s="4" t="n"/>
      <c r="S280" s="8">
        <f>IF($A280="","",IF($P280="","Open","Closed"))</f>
        <v/>
      </c>
    </row>
    <row r="281">
      <c r="A281" s="13" t="n"/>
      <c r="B281" s="5" t="n"/>
      <c r="C281" s="4" t="n"/>
      <c r="D281" s="4" t="n"/>
      <c r="E281" s="4" t="n"/>
      <c r="F281" s="8">
        <f>IF(OR($A281="",$B281=""),"",IF($B281&lt;'Settings'!$B$6,"Morning","Evening"))</f>
        <v/>
      </c>
      <c r="G281" s="4" t="n"/>
      <c r="H281" s="4" t="n"/>
      <c r="I281" s="4" t="n"/>
      <c r="J281" s="4" t="n"/>
      <c r="K281" s="4" t="n"/>
      <c r="L281" s="14" t="n"/>
      <c r="M281" s="15">
        <f>IF(OR($A281="",$L281=""),"",ROUND(($L281-($A281+$B281))*1440,0)/60)</f>
        <v/>
      </c>
      <c r="N281" s="8">
        <f>IF(OR($A281="",$M281=""),"",IF($M281&lt;='Settings'!$B$7,"Yes","No"))</f>
        <v/>
      </c>
      <c r="O281" s="4" t="n"/>
      <c r="P281" s="13" t="n"/>
      <c r="Q281" s="16">
        <f>IF(OR($A281="",$P281=""),"",$P281-$A281)</f>
        <v/>
      </c>
      <c r="R281" s="4" t="n"/>
      <c r="S281" s="8">
        <f>IF($A281="","",IF($P281="","Open","Closed"))</f>
        <v/>
      </c>
    </row>
    <row r="282">
      <c r="A282" s="13" t="n"/>
      <c r="B282" s="5" t="n"/>
      <c r="C282" s="4" t="n"/>
      <c r="D282" s="4" t="n"/>
      <c r="E282" s="4" t="n"/>
      <c r="F282" s="8">
        <f>IF(OR($A282="",$B282=""),"",IF($B282&lt;'Settings'!$B$6,"Morning","Evening"))</f>
        <v/>
      </c>
      <c r="G282" s="4" t="n"/>
      <c r="H282" s="4" t="n"/>
      <c r="I282" s="4" t="n"/>
      <c r="J282" s="4" t="n"/>
      <c r="K282" s="4" t="n"/>
      <c r="L282" s="14" t="n"/>
      <c r="M282" s="15">
        <f>IF(OR($A282="",$L282=""),"",ROUND(($L282-($A282+$B282))*1440,0)/60)</f>
        <v/>
      </c>
      <c r="N282" s="8">
        <f>IF(OR($A282="",$M282=""),"",IF($M282&lt;='Settings'!$B$7,"Yes","No"))</f>
        <v/>
      </c>
      <c r="O282" s="4" t="n"/>
      <c r="P282" s="13" t="n"/>
      <c r="Q282" s="16">
        <f>IF(OR($A282="",$P282=""),"",$P282-$A282)</f>
        <v/>
      </c>
      <c r="R282" s="4" t="n"/>
      <c r="S282" s="8">
        <f>IF($A282="","",IF($P282="","Open","Closed"))</f>
        <v/>
      </c>
    </row>
    <row r="283">
      <c r="A283" s="13" t="n"/>
      <c r="B283" s="5" t="n"/>
      <c r="C283" s="4" t="n"/>
      <c r="D283" s="4" t="n"/>
      <c r="E283" s="4" t="n"/>
      <c r="F283" s="8">
        <f>IF(OR($A283="",$B283=""),"",IF($B283&lt;'Settings'!$B$6,"Morning","Evening"))</f>
        <v/>
      </c>
      <c r="G283" s="4" t="n"/>
      <c r="H283" s="4" t="n"/>
      <c r="I283" s="4" t="n"/>
      <c r="J283" s="4" t="n"/>
      <c r="K283" s="4" t="n"/>
      <c r="L283" s="14" t="n"/>
      <c r="M283" s="15">
        <f>IF(OR($A283="",$L283=""),"",ROUND(($L283-($A283+$B283))*1440,0)/60)</f>
        <v/>
      </c>
      <c r="N283" s="8">
        <f>IF(OR($A283="",$M283=""),"",IF($M283&lt;='Settings'!$B$7,"Yes","No"))</f>
        <v/>
      </c>
      <c r="O283" s="4" t="n"/>
      <c r="P283" s="13" t="n"/>
      <c r="Q283" s="16">
        <f>IF(OR($A283="",$P283=""),"",$P283-$A283)</f>
        <v/>
      </c>
      <c r="R283" s="4" t="n"/>
      <c r="S283" s="8">
        <f>IF($A283="","",IF($P283="","Open","Closed"))</f>
        <v/>
      </c>
    </row>
    <row r="284">
      <c r="A284" s="13" t="n"/>
      <c r="B284" s="5" t="n"/>
      <c r="C284" s="4" t="n"/>
      <c r="D284" s="4" t="n"/>
      <c r="E284" s="4" t="n"/>
      <c r="F284" s="8">
        <f>IF(OR($A284="",$B284=""),"",IF($B284&lt;'Settings'!$B$6,"Morning","Evening"))</f>
        <v/>
      </c>
      <c r="G284" s="4" t="n"/>
      <c r="H284" s="4" t="n"/>
      <c r="I284" s="4" t="n"/>
      <c r="J284" s="4" t="n"/>
      <c r="K284" s="4" t="n"/>
      <c r="L284" s="14" t="n"/>
      <c r="M284" s="15">
        <f>IF(OR($A284="",$L284=""),"",ROUND(($L284-($A284+$B284))*1440,0)/60)</f>
        <v/>
      </c>
      <c r="N284" s="8">
        <f>IF(OR($A284="",$M284=""),"",IF($M284&lt;='Settings'!$B$7,"Yes","No"))</f>
        <v/>
      </c>
      <c r="O284" s="4" t="n"/>
      <c r="P284" s="13" t="n"/>
      <c r="Q284" s="16">
        <f>IF(OR($A284="",$P284=""),"",$P284-$A284)</f>
        <v/>
      </c>
      <c r="R284" s="4" t="n"/>
      <c r="S284" s="8">
        <f>IF($A284="","",IF($P284="","Open","Closed"))</f>
        <v/>
      </c>
    </row>
    <row r="285">
      <c r="A285" s="13" t="n"/>
      <c r="B285" s="5" t="n"/>
      <c r="C285" s="4" t="n"/>
      <c r="D285" s="4" t="n"/>
      <c r="E285" s="4" t="n"/>
      <c r="F285" s="8">
        <f>IF(OR($A285="",$B285=""),"",IF($B285&lt;'Settings'!$B$6,"Morning","Evening"))</f>
        <v/>
      </c>
      <c r="G285" s="4" t="n"/>
      <c r="H285" s="4" t="n"/>
      <c r="I285" s="4" t="n"/>
      <c r="J285" s="4" t="n"/>
      <c r="K285" s="4" t="n"/>
      <c r="L285" s="14" t="n"/>
      <c r="M285" s="15">
        <f>IF(OR($A285="",$L285=""),"",ROUND(($L285-($A285+$B285))*1440,0)/60)</f>
        <v/>
      </c>
      <c r="N285" s="8">
        <f>IF(OR($A285="",$M285=""),"",IF($M285&lt;='Settings'!$B$7,"Yes","No"))</f>
        <v/>
      </c>
      <c r="O285" s="4" t="n"/>
      <c r="P285" s="13" t="n"/>
      <c r="Q285" s="16">
        <f>IF(OR($A285="",$P285=""),"",$P285-$A285)</f>
        <v/>
      </c>
      <c r="R285" s="4" t="n"/>
      <c r="S285" s="8">
        <f>IF($A285="","",IF($P285="","Open","Closed"))</f>
        <v/>
      </c>
    </row>
    <row r="286">
      <c r="A286" s="13" t="n"/>
      <c r="B286" s="5" t="n"/>
      <c r="C286" s="4" t="n"/>
      <c r="D286" s="4" t="n"/>
      <c r="E286" s="4" t="n"/>
      <c r="F286" s="8">
        <f>IF(OR($A286="",$B286=""),"",IF($B286&lt;'Settings'!$B$6,"Morning","Evening"))</f>
        <v/>
      </c>
      <c r="G286" s="4" t="n"/>
      <c r="H286" s="4" t="n"/>
      <c r="I286" s="4" t="n"/>
      <c r="J286" s="4" t="n"/>
      <c r="K286" s="4" t="n"/>
      <c r="L286" s="14" t="n"/>
      <c r="M286" s="15">
        <f>IF(OR($A286="",$L286=""),"",ROUND(($L286-($A286+$B286))*1440,0)/60)</f>
        <v/>
      </c>
      <c r="N286" s="8">
        <f>IF(OR($A286="",$M286=""),"",IF($M286&lt;='Settings'!$B$7,"Yes","No"))</f>
        <v/>
      </c>
      <c r="O286" s="4" t="n"/>
      <c r="P286" s="13" t="n"/>
      <c r="Q286" s="16">
        <f>IF(OR($A286="",$P286=""),"",$P286-$A286)</f>
        <v/>
      </c>
      <c r="R286" s="4" t="n"/>
      <c r="S286" s="8">
        <f>IF($A286="","",IF($P286="","Open","Closed"))</f>
        <v/>
      </c>
    </row>
    <row r="287">
      <c r="A287" s="13" t="n"/>
      <c r="B287" s="5" t="n"/>
      <c r="C287" s="4" t="n"/>
      <c r="D287" s="4" t="n"/>
      <c r="E287" s="4" t="n"/>
      <c r="F287" s="8">
        <f>IF(OR($A287="",$B287=""),"",IF($B287&lt;'Settings'!$B$6,"Morning","Evening"))</f>
        <v/>
      </c>
      <c r="G287" s="4" t="n"/>
      <c r="H287" s="4" t="n"/>
      <c r="I287" s="4" t="n"/>
      <c r="J287" s="4" t="n"/>
      <c r="K287" s="4" t="n"/>
      <c r="L287" s="14" t="n"/>
      <c r="M287" s="15">
        <f>IF(OR($A287="",$L287=""),"",ROUND(($L287-($A287+$B287))*1440,0)/60)</f>
        <v/>
      </c>
      <c r="N287" s="8">
        <f>IF(OR($A287="",$M287=""),"",IF($M287&lt;='Settings'!$B$7,"Yes","No"))</f>
        <v/>
      </c>
      <c r="O287" s="4" t="n"/>
      <c r="P287" s="13" t="n"/>
      <c r="Q287" s="16">
        <f>IF(OR($A287="",$P287=""),"",$P287-$A287)</f>
        <v/>
      </c>
      <c r="R287" s="4" t="n"/>
      <c r="S287" s="8">
        <f>IF($A287="","",IF($P287="","Open","Closed"))</f>
        <v/>
      </c>
    </row>
    <row r="288">
      <c r="A288" s="13" t="n"/>
      <c r="B288" s="5" t="n"/>
      <c r="C288" s="4" t="n"/>
      <c r="D288" s="4" t="n"/>
      <c r="E288" s="4" t="n"/>
      <c r="F288" s="8">
        <f>IF(OR($A288="",$B288=""),"",IF($B288&lt;'Settings'!$B$6,"Morning","Evening"))</f>
        <v/>
      </c>
      <c r="G288" s="4" t="n"/>
      <c r="H288" s="4" t="n"/>
      <c r="I288" s="4" t="n"/>
      <c r="J288" s="4" t="n"/>
      <c r="K288" s="4" t="n"/>
      <c r="L288" s="14" t="n"/>
      <c r="M288" s="15">
        <f>IF(OR($A288="",$L288=""),"",ROUND(($L288-($A288+$B288))*1440,0)/60)</f>
        <v/>
      </c>
      <c r="N288" s="8">
        <f>IF(OR($A288="",$M288=""),"",IF($M288&lt;='Settings'!$B$7,"Yes","No"))</f>
        <v/>
      </c>
      <c r="O288" s="4" t="n"/>
      <c r="P288" s="13" t="n"/>
      <c r="Q288" s="16">
        <f>IF(OR($A288="",$P288=""),"",$P288-$A288)</f>
        <v/>
      </c>
      <c r="R288" s="4" t="n"/>
      <c r="S288" s="8">
        <f>IF($A288="","",IF($P288="","Open","Closed"))</f>
        <v/>
      </c>
    </row>
    <row r="289">
      <c r="A289" s="13" t="n"/>
      <c r="B289" s="5" t="n"/>
      <c r="C289" s="4" t="n"/>
      <c r="D289" s="4" t="n"/>
      <c r="E289" s="4" t="n"/>
      <c r="F289" s="8">
        <f>IF(OR($A289="",$B289=""),"",IF($B289&lt;'Settings'!$B$6,"Morning","Evening"))</f>
        <v/>
      </c>
      <c r="G289" s="4" t="n"/>
      <c r="H289" s="4" t="n"/>
      <c r="I289" s="4" t="n"/>
      <c r="J289" s="4" t="n"/>
      <c r="K289" s="4" t="n"/>
      <c r="L289" s="14" t="n"/>
      <c r="M289" s="15">
        <f>IF(OR($A289="",$L289=""),"",ROUND(($L289-($A289+$B289))*1440,0)/60)</f>
        <v/>
      </c>
      <c r="N289" s="8">
        <f>IF(OR($A289="",$M289=""),"",IF($M289&lt;='Settings'!$B$7,"Yes","No"))</f>
        <v/>
      </c>
      <c r="O289" s="4" t="n"/>
      <c r="P289" s="13" t="n"/>
      <c r="Q289" s="16">
        <f>IF(OR($A289="",$P289=""),"",$P289-$A289)</f>
        <v/>
      </c>
      <c r="R289" s="4" t="n"/>
      <c r="S289" s="8">
        <f>IF($A289="","",IF($P289="","Open","Closed"))</f>
        <v/>
      </c>
    </row>
    <row r="290">
      <c r="A290" s="13" t="n"/>
      <c r="B290" s="5" t="n"/>
      <c r="C290" s="4" t="n"/>
      <c r="D290" s="4" t="n"/>
      <c r="E290" s="4" t="n"/>
      <c r="F290" s="8">
        <f>IF(OR($A290="",$B290=""),"",IF($B290&lt;'Settings'!$B$6,"Morning","Evening"))</f>
        <v/>
      </c>
      <c r="G290" s="4" t="n"/>
      <c r="H290" s="4" t="n"/>
      <c r="I290" s="4" t="n"/>
      <c r="J290" s="4" t="n"/>
      <c r="K290" s="4" t="n"/>
      <c r="L290" s="14" t="n"/>
      <c r="M290" s="15">
        <f>IF(OR($A290="",$L290=""),"",ROUND(($L290-($A290+$B290))*1440,0)/60)</f>
        <v/>
      </c>
      <c r="N290" s="8">
        <f>IF(OR($A290="",$M290=""),"",IF($M290&lt;='Settings'!$B$7,"Yes","No"))</f>
        <v/>
      </c>
      <c r="O290" s="4" t="n"/>
      <c r="P290" s="13" t="n"/>
      <c r="Q290" s="16">
        <f>IF(OR($A290="",$P290=""),"",$P290-$A290)</f>
        <v/>
      </c>
      <c r="R290" s="4" t="n"/>
      <c r="S290" s="8">
        <f>IF($A290="","",IF($P290="","Open","Closed"))</f>
        <v/>
      </c>
    </row>
    <row r="291">
      <c r="A291" s="13" t="n"/>
      <c r="B291" s="5" t="n"/>
      <c r="C291" s="4" t="n"/>
      <c r="D291" s="4" t="n"/>
      <c r="E291" s="4" t="n"/>
      <c r="F291" s="8">
        <f>IF(OR($A291="",$B291=""),"",IF($B291&lt;'Settings'!$B$6,"Morning","Evening"))</f>
        <v/>
      </c>
      <c r="G291" s="4" t="n"/>
      <c r="H291" s="4" t="n"/>
      <c r="I291" s="4" t="n"/>
      <c r="J291" s="4" t="n"/>
      <c r="K291" s="4" t="n"/>
      <c r="L291" s="14" t="n"/>
      <c r="M291" s="15">
        <f>IF(OR($A291="",$L291=""),"",ROUND(($L291-($A291+$B291))*1440,0)/60)</f>
        <v/>
      </c>
      <c r="N291" s="8">
        <f>IF(OR($A291="",$M291=""),"",IF($M291&lt;='Settings'!$B$7,"Yes","No"))</f>
        <v/>
      </c>
      <c r="O291" s="4" t="n"/>
      <c r="P291" s="13" t="n"/>
      <c r="Q291" s="16">
        <f>IF(OR($A291="",$P291=""),"",$P291-$A291)</f>
        <v/>
      </c>
      <c r="R291" s="4" t="n"/>
      <c r="S291" s="8">
        <f>IF($A291="","",IF($P291="","Open","Closed"))</f>
        <v/>
      </c>
    </row>
    <row r="292">
      <c r="A292" s="13" t="n"/>
      <c r="B292" s="5" t="n"/>
      <c r="C292" s="4" t="n"/>
      <c r="D292" s="4" t="n"/>
      <c r="E292" s="4" t="n"/>
      <c r="F292" s="8">
        <f>IF(OR($A292="",$B292=""),"",IF($B292&lt;'Settings'!$B$6,"Morning","Evening"))</f>
        <v/>
      </c>
      <c r="G292" s="4" t="n"/>
      <c r="H292" s="4" t="n"/>
      <c r="I292" s="4" t="n"/>
      <c r="J292" s="4" t="n"/>
      <c r="K292" s="4" t="n"/>
      <c r="L292" s="14" t="n"/>
      <c r="M292" s="15">
        <f>IF(OR($A292="",$L292=""),"",ROUND(($L292-($A292+$B292))*1440,0)/60)</f>
        <v/>
      </c>
      <c r="N292" s="8">
        <f>IF(OR($A292="",$M292=""),"",IF($M292&lt;='Settings'!$B$7,"Yes","No"))</f>
        <v/>
      </c>
      <c r="O292" s="4" t="n"/>
      <c r="P292" s="13" t="n"/>
      <c r="Q292" s="16">
        <f>IF(OR($A292="",$P292=""),"",$P292-$A292)</f>
        <v/>
      </c>
      <c r="R292" s="4" t="n"/>
      <c r="S292" s="8">
        <f>IF($A292="","",IF($P292="","Open","Closed"))</f>
        <v/>
      </c>
    </row>
    <row r="293">
      <c r="A293" s="13" t="n"/>
      <c r="B293" s="5" t="n"/>
      <c r="C293" s="4" t="n"/>
      <c r="D293" s="4" t="n"/>
      <c r="E293" s="4" t="n"/>
      <c r="F293" s="8">
        <f>IF(OR($A293="",$B293=""),"",IF($B293&lt;'Settings'!$B$6,"Morning","Evening"))</f>
        <v/>
      </c>
      <c r="G293" s="4" t="n"/>
      <c r="H293" s="4" t="n"/>
      <c r="I293" s="4" t="n"/>
      <c r="J293" s="4" t="n"/>
      <c r="K293" s="4" t="n"/>
      <c r="L293" s="14" t="n"/>
      <c r="M293" s="15">
        <f>IF(OR($A293="",$L293=""),"",ROUND(($L293-($A293+$B293))*1440,0)/60)</f>
        <v/>
      </c>
      <c r="N293" s="8">
        <f>IF(OR($A293="",$M293=""),"",IF($M293&lt;='Settings'!$B$7,"Yes","No"))</f>
        <v/>
      </c>
      <c r="O293" s="4" t="n"/>
      <c r="P293" s="13" t="n"/>
      <c r="Q293" s="16">
        <f>IF(OR($A293="",$P293=""),"",$P293-$A293)</f>
        <v/>
      </c>
      <c r="R293" s="4" t="n"/>
      <c r="S293" s="8">
        <f>IF($A293="","",IF($P293="","Open","Closed"))</f>
        <v/>
      </c>
    </row>
    <row r="294">
      <c r="A294" s="13" t="n"/>
      <c r="B294" s="5" t="n"/>
      <c r="C294" s="4" t="n"/>
      <c r="D294" s="4" t="n"/>
      <c r="E294" s="4" t="n"/>
      <c r="F294" s="8">
        <f>IF(OR($A294="",$B294=""),"",IF($B294&lt;'Settings'!$B$6,"Morning","Evening"))</f>
        <v/>
      </c>
      <c r="G294" s="4" t="n"/>
      <c r="H294" s="4" t="n"/>
      <c r="I294" s="4" t="n"/>
      <c r="J294" s="4" t="n"/>
      <c r="K294" s="4" t="n"/>
      <c r="L294" s="14" t="n"/>
      <c r="M294" s="15">
        <f>IF(OR($A294="",$L294=""),"",ROUND(($L294-($A294+$B294))*1440,0)/60)</f>
        <v/>
      </c>
      <c r="N294" s="8">
        <f>IF(OR($A294="",$M294=""),"",IF($M294&lt;='Settings'!$B$7,"Yes","No"))</f>
        <v/>
      </c>
      <c r="O294" s="4" t="n"/>
      <c r="P294" s="13" t="n"/>
      <c r="Q294" s="16">
        <f>IF(OR($A294="",$P294=""),"",$P294-$A294)</f>
        <v/>
      </c>
      <c r="R294" s="4" t="n"/>
      <c r="S294" s="8">
        <f>IF($A294="","",IF($P294="","Open","Closed"))</f>
        <v/>
      </c>
    </row>
    <row r="295">
      <c r="A295" s="13" t="n"/>
      <c r="B295" s="5" t="n"/>
      <c r="C295" s="4" t="n"/>
      <c r="D295" s="4" t="n"/>
      <c r="E295" s="4" t="n"/>
      <c r="F295" s="8">
        <f>IF(OR($A295="",$B295=""),"",IF($B295&lt;'Settings'!$B$6,"Morning","Evening"))</f>
        <v/>
      </c>
      <c r="G295" s="4" t="n"/>
      <c r="H295" s="4" t="n"/>
      <c r="I295" s="4" t="n"/>
      <c r="J295" s="4" t="n"/>
      <c r="K295" s="4" t="n"/>
      <c r="L295" s="14" t="n"/>
      <c r="M295" s="15">
        <f>IF(OR($A295="",$L295=""),"",ROUND(($L295-($A295+$B295))*1440,0)/60)</f>
        <v/>
      </c>
      <c r="N295" s="8">
        <f>IF(OR($A295="",$M295=""),"",IF($M295&lt;='Settings'!$B$7,"Yes","No"))</f>
        <v/>
      </c>
      <c r="O295" s="4" t="n"/>
      <c r="P295" s="13" t="n"/>
      <c r="Q295" s="16">
        <f>IF(OR($A295="",$P295=""),"",$P295-$A295)</f>
        <v/>
      </c>
      <c r="R295" s="4" t="n"/>
      <c r="S295" s="8">
        <f>IF($A295="","",IF($P295="","Open","Closed"))</f>
        <v/>
      </c>
    </row>
    <row r="296">
      <c r="A296" s="13" t="n"/>
      <c r="B296" s="5" t="n"/>
      <c r="C296" s="4" t="n"/>
      <c r="D296" s="4" t="n"/>
      <c r="E296" s="4" t="n"/>
      <c r="F296" s="8">
        <f>IF(OR($A296="",$B296=""),"",IF($B296&lt;'Settings'!$B$6,"Morning","Evening"))</f>
        <v/>
      </c>
      <c r="G296" s="4" t="n"/>
      <c r="H296" s="4" t="n"/>
      <c r="I296" s="4" t="n"/>
      <c r="J296" s="4" t="n"/>
      <c r="K296" s="4" t="n"/>
      <c r="L296" s="14" t="n"/>
      <c r="M296" s="15">
        <f>IF(OR($A296="",$L296=""),"",ROUND(($L296-($A296+$B296))*1440,0)/60)</f>
        <v/>
      </c>
      <c r="N296" s="8">
        <f>IF(OR($A296="",$M296=""),"",IF($M296&lt;='Settings'!$B$7,"Yes","No"))</f>
        <v/>
      </c>
      <c r="O296" s="4" t="n"/>
      <c r="P296" s="13" t="n"/>
      <c r="Q296" s="16">
        <f>IF(OR($A296="",$P296=""),"",$P296-$A296)</f>
        <v/>
      </c>
      <c r="R296" s="4" t="n"/>
      <c r="S296" s="8">
        <f>IF($A296="","",IF($P296="","Open","Closed"))</f>
        <v/>
      </c>
    </row>
    <row r="297">
      <c r="A297" s="13" t="n"/>
      <c r="B297" s="5" t="n"/>
      <c r="C297" s="4" t="n"/>
      <c r="D297" s="4" t="n"/>
      <c r="E297" s="4" t="n"/>
      <c r="F297" s="8">
        <f>IF(OR($A297="",$B297=""),"",IF($B297&lt;'Settings'!$B$6,"Morning","Evening"))</f>
        <v/>
      </c>
      <c r="G297" s="4" t="n"/>
      <c r="H297" s="4" t="n"/>
      <c r="I297" s="4" t="n"/>
      <c r="J297" s="4" t="n"/>
      <c r="K297" s="4" t="n"/>
      <c r="L297" s="14" t="n"/>
      <c r="M297" s="15">
        <f>IF(OR($A297="",$L297=""),"",ROUND(($L297-($A297+$B297))*1440,0)/60)</f>
        <v/>
      </c>
      <c r="N297" s="8">
        <f>IF(OR($A297="",$M297=""),"",IF($M297&lt;='Settings'!$B$7,"Yes","No"))</f>
        <v/>
      </c>
      <c r="O297" s="4" t="n"/>
      <c r="P297" s="13" t="n"/>
      <c r="Q297" s="16">
        <f>IF(OR($A297="",$P297=""),"",$P297-$A297)</f>
        <v/>
      </c>
      <c r="R297" s="4" t="n"/>
      <c r="S297" s="8">
        <f>IF($A297="","",IF($P297="","Open","Closed"))</f>
        <v/>
      </c>
    </row>
    <row r="298">
      <c r="A298" s="13" t="n"/>
      <c r="B298" s="5" t="n"/>
      <c r="C298" s="4" t="n"/>
      <c r="D298" s="4" t="n"/>
      <c r="E298" s="4" t="n"/>
      <c r="F298" s="8">
        <f>IF(OR($A298="",$B298=""),"",IF($B298&lt;'Settings'!$B$6,"Morning","Evening"))</f>
        <v/>
      </c>
      <c r="G298" s="4" t="n"/>
      <c r="H298" s="4" t="n"/>
      <c r="I298" s="4" t="n"/>
      <c r="J298" s="4" t="n"/>
      <c r="K298" s="4" t="n"/>
      <c r="L298" s="14" t="n"/>
      <c r="M298" s="15">
        <f>IF(OR($A298="",$L298=""),"",ROUND(($L298-($A298+$B298))*1440,0)/60)</f>
        <v/>
      </c>
      <c r="N298" s="8">
        <f>IF(OR($A298="",$M298=""),"",IF($M298&lt;='Settings'!$B$7,"Yes","No"))</f>
        <v/>
      </c>
      <c r="O298" s="4" t="n"/>
      <c r="P298" s="13" t="n"/>
      <c r="Q298" s="16">
        <f>IF(OR($A298="",$P298=""),"",$P298-$A298)</f>
        <v/>
      </c>
      <c r="R298" s="4" t="n"/>
      <c r="S298" s="8">
        <f>IF($A298="","",IF($P298="","Open","Closed"))</f>
        <v/>
      </c>
    </row>
    <row r="299">
      <c r="A299" s="13" t="n"/>
      <c r="B299" s="5" t="n"/>
      <c r="C299" s="4" t="n"/>
      <c r="D299" s="4" t="n"/>
      <c r="E299" s="4" t="n"/>
      <c r="F299" s="8">
        <f>IF(OR($A299="",$B299=""),"",IF($B299&lt;'Settings'!$B$6,"Morning","Evening"))</f>
        <v/>
      </c>
      <c r="G299" s="4" t="n"/>
      <c r="H299" s="4" t="n"/>
      <c r="I299" s="4" t="n"/>
      <c r="J299" s="4" t="n"/>
      <c r="K299" s="4" t="n"/>
      <c r="L299" s="14" t="n"/>
      <c r="M299" s="15">
        <f>IF(OR($A299="",$L299=""),"",ROUND(($L299-($A299+$B299))*1440,0)/60)</f>
        <v/>
      </c>
      <c r="N299" s="8">
        <f>IF(OR($A299="",$M299=""),"",IF($M299&lt;='Settings'!$B$7,"Yes","No"))</f>
        <v/>
      </c>
      <c r="O299" s="4" t="n"/>
      <c r="P299" s="13" t="n"/>
      <c r="Q299" s="16">
        <f>IF(OR($A299="",$P299=""),"",$P299-$A299)</f>
        <v/>
      </c>
      <c r="R299" s="4" t="n"/>
      <c r="S299" s="8">
        <f>IF($A299="","",IF($P299="","Open","Closed"))</f>
        <v/>
      </c>
    </row>
    <row r="300">
      <c r="A300" s="13" t="n"/>
      <c r="B300" s="5" t="n"/>
      <c r="C300" s="4" t="n"/>
      <c r="D300" s="4" t="n"/>
      <c r="E300" s="4" t="n"/>
      <c r="F300" s="8">
        <f>IF(OR($A300="",$B300=""),"",IF($B300&lt;'Settings'!$B$6,"Morning","Evening"))</f>
        <v/>
      </c>
      <c r="G300" s="4" t="n"/>
      <c r="H300" s="4" t="n"/>
      <c r="I300" s="4" t="n"/>
      <c r="J300" s="4" t="n"/>
      <c r="K300" s="4" t="n"/>
      <c r="L300" s="14" t="n"/>
      <c r="M300" s="15">
        <f>IF(OR($A300="",$L300=""),"",ROUND(($L300-($A300+$B300))*1440,0)/60)</f>
        <v/>
      </c>
      <c r="N300" s="8">
        <f>IF(OR($A300="",$M300=""),"",IF($M300&lt;='Settings'!$B$7,"Yes","No"))</f>
        <v/>
      </c>
      <c r="O300" s="4" t="n"/>
      <c r="P300" s="13" t="n"/>
      <c r="Q300" s="16">
        <f>IF(OR($A300="",$P300=""),"",$P300-$A300)</f>
        <v/>
      </c>
      <c r="R300" s="4" t="n"/>
      <c r="S300" s="8">
        <f>IF($A300="","",IF($P300="","Open","Closed"))</f>
        <v/>
      </c>
    </row>
    <row r="301">
      <c r="A301" s="13" t="n"/>
      <c r="B301" s="5" t="n"/>
      <c r="C301" s="4" t="n"/>
      <c r="D301" s="4" t="n"/>
      <c r="E301" s="4" t="n"/>
      <c r="F301" s="8">
        <f>IF(OR($A301="",$B301=""),"",IF($B301&lt;'Settings'!$B$6,"Morning","Evening"))</f>
        <v/>
      </c>
      <c r="G301" s="4" t="n"/>
      <c r="H301" s="4" t="n"/>
      <c r="I301" s="4" t="n"/>
      <c r="J301" s="4" t="n"/>
      <c r="K301" s="4" t="n"/>
      <c r="L301" s="14" t="n"/>
      <c r="M301" s="15">
        <f>IF(OR($A301="",$L301=""),"",ROUND(($L301-($A301+$B301))*1440,0)/60)</f>
        <v/>
      </c>
      <c r="N301" s="8">
        <f>IF(OR($A301="",$M301=""),"",IF($M301&lt;='Settings'!$B$7,"Yes","No"))</f>
        <v/>
      </c>
      <c r="O301" s="4" t="n"/>
      <c r="P301" s="13" t="n"/>
      <c r="Q301" s="16">
        <f>IF(OR($A301="",$P301=""),"",$P301-$A301)</f>
        <v/>
      </c>
      <c r="R301" s="4" t="n"/>
      <c r="S301" s="8">
        <f>IF($A301="","",IF($P301="","Open","Closed"))</f>
        <v/>
      </c>
    </row>
    <row r="302">
      <c r="A302" s="13" t="n"/>
      <c r="B302" s="5" t="n"/>
      <c r="C302" s="4" t="n"/>
      <c r="D302" s="4" t="n"/>
      <c r="E302" s="4" t="n"/>
      <c r="F302" s="8">
        <f>IF(OR($A302="",$B302=""),"",IF($B302&lt;'Settings'!$B$6,"Morning","Evening"))</f>
        <v/>
      </c>
      <c r="G302" s="4" t="n"/>
      <c r="H302" s="4" t="n"/>
      <c r="I302" s="4" t="n"/>
      <c r="J302" s="4" t="n"/>
      <c r="K302" s="4" t="n"/>
      <c r="L302" s="14" t="n"/>
      <c r="M302" s="15">
        <f>IF(OR($A302="",$L302=""),"",ROUND(($L302-($A302+$B302))*1440,0)/60)</f>
        <v/>
      </c>
      <c r="N302" s="8">
        <f>IF(OR($A302="",$M302=""),"",IF($M302&lt;='Settings'!$B$7,"Yes","No"))</f>
        <v/>
      </c>
      <c r="O302" s="4" t="n"/>
      <c r="P302" s="13" t="n"/>
      <c r="Q302" s="16">
        <f>IF(OR($A302="",$P302=""),"",$P302-$A302)</f>
        <v/>
      </c>
      <c r="R302" s="4" t="n"/>
      <c r="S302" s="8">
        <f>IF($A302="","",IF($P302="","Open","Closed"))</f>
        <v/>
      </c>
    </row>
    <row r="303">
      <c r="A303" s="13" t="n"/>
      <c r="B303" s="5" t="n"/>
      <c r="C303" s="4" t="n"/>
      <c r="D303" s="4" t="n"/>
      <c r="E303" s="4" t="n"/>
      <c r="F303" s="8">
        <f>IF(OR($A303="",$B303=""),"",IF($B303&lt;'Settings'!$B$6,"Morning","Evening"))</f>
        <v/>
      </c>
      <c r="G303" s="4" t="n"/>
      <c r="H303" s="4" t="n"/>
      <c r="I303" s="4" t="n"/>
      <c r="J303" s="4" t="n"/>
      <c r="K303" s="4" t="n"/>
      <c r="L303" s="14" t="n"/>
      <c r="M303" s="15">
        <f>IF(OR($A303="",$L303=""),"",ROUND(($L303-($A303+$B303))*1440,0)/60)</f>
        <v/>
      </c>
      <c r="N303" s="8">
        <f>IF(OR($A303="",$M303=""),"",IF($M303&lt;='Settings'!$B$7,"Yes","No"))</f>
        <v/>
      </c>
      <c r="O303" s="4" t="n"/>
      <c r="P303" s="13" t="n"/>
      <c r="Q303" s="16">
        <f>IF(OR($A303="",$P303=""),"",$P303-$A303)</f>
        <v/>
      </c>
      <c r="R303" s="4" t="n"/>
      <c r="S303" s="8">
        <f>IF($A303="","",IF($P303="","Open","Closed"))</f>
        <v/>
      </c>
    </row>
    <row r="304">
      <c r="A304" s="13" t="n"/>
      <c r="B304" s="5" t="n"/>
      <c r="C304" s="4" t="n"/>
      <c r="D304" s="4" t="n"/>
      <c r="E304" s="4" t="n"/>
      <c r="F304" s="8">
        <f>IF(OR($A304="",$B304=""),"",IF($B304&lt;'Settings'!$B$6,"Morning","Evening"))</f>
        <v/>
      </c>
      <c r="G304" s="4" t="n"/>
      <c r="H304" s="4" t="n"/>
      <c r="I304" s="4" t="n"/>
      <c r="J304" s="4" t="n"/>
      <c r="K304" s="4" t="n"/>
      <c r="L304" s="14" t="n"/>
      <c r="M304" s="15">
        <f>IF(OR($A304="",$L304=""),"",ROUND(($L304-($A304+$B304))*1440,0)/60)</f>
        <v/>
      </c>
      <c r="N304" s="8">
        <f>IF(OR($A304="",$M304=""),"",IF($M304&lt;='Settings'!$B$7,"Yes","No"))</f>
        <v/>
      </c>
      <c r="O304" s="4" t="n"/>
      <c r="P304" s="13" t="n"/>
      <c r="Q304" s="16">
        <f>IF(OR($A304="",$P304=""),"",$P304-$A304)</f>
        <v/>
      </c>
      <c r="R304" s="4" t="n"/>
      <c r="S304" s="8">
        <f>IF($A304="","",IF($P304="","Open","Closed"))</f>
        <v/>
      </c>
    </row>
    <row r="305">
      <c r="A305" s="13" t="n"/>
      <c r="B305" s="5" t="n"/>
      <c r="C305" s="4" t="n"/>
      <c r="D305" s="4" t="n"/>
      <c r="E305" s="4" t="n"/>
      <c r="F305" s="8">
        <f>IF(OR($A305="",$B305=""),"",IF($B305&lt;'Settings'!$B$6,"Morning","Evening"))</f>
        <v/>
      </c>
      <c r="G305" s="4" t="n"/>
      <c r="H305" s="4" t="n"/>
      <c r="I305" s="4" t="n"/>
      <c r="J305" s="4" t="n"/>
      <c r="K305" s="4" t="n"/>
      <c r="L305" s="14" t="n"/>
      <c r="M305" s="15">
        <f>IF(OR($A305="",$L305=""),"",ROUND(($L305-($A305+$B305))*1440,0)/60)</f>
        <v/>
      </c>
      <c r="N305" s="8">
        <f>IF(OR($A305="",$M305=""),"",IF($M305&lt;='Settings'!$B$7,"Yes","No"))</f>
        <v/>
      </c>
      <c r="O305" s="4" t="n"/>
      <c r="P305" s="13" t="n"/>
      <c r="Q305" s="16">
        <f>IF(OR($A305="",$P305=""),"",$P305-$A305)</f>
        <v/>
      </c>
      <c r="R305" s="4" t="n"/>
      <c r="S305" s="8">
        <f>IF($A305="","",IF($P305="","Open","Closed"))</f>
        <v/>
      </c>
    </row>
    <row r="306">
      <c r="A306" s="13" t="n"/>
      <c r="B306" s="5" t="n"/>
      <c r="C306" s="4" t="n"/>
      <c r="D306" s="4" t="n"/>
      <c r="E306" s="4" t="n"/>
      <c r="F306" s="8">
        <f>IF(OR($A306="",$B306=""),"",IF($B306&lt;'Settings'!$B$6,"Morning","Evening"))</f>
        <v/>
      </c>
      <c r="G306" s="4" t="n"/>
      <c r="H306" s="4" t="n"/>
      <c r="I306" s="4" t="n"/>
      <c r="J306" s="4" t="n"/>
      <c r="K306" s="4" t="n"/>
      <c r="L306" s="14" t="n"/>
      <c r="M306" s="15">
        <f>IF(OR($A306="",$L306=""),"",ROUND(($L306-($A306+$B306))*1440,0)/60)</f>
        <v/>
      </c>
      <c r="N306" s="8">
        <f>IF(OR($A306="",$M306=""),"",IF($M306&lt;='Settings'!$B$7,"Yes","No"))</f>
        <v/>
      </c>
      <c r="O306" s="4" t="n"/>
      <c r="P306" s="13" t="n"/>
      <c r="Q306" s="16">
        <f>IF(OR($A306="",$P306=""),"",$P306-$A306)</f>
        <v/>
      </c>
      <c r="R306" s="4" t="n"/>
      <c r="S306" s="8">
        <f>IF($A306="","",IF($P306="","Open","Closed"))</f>
        <v/>
      </c>
    </row>
    <row r="307">
      <c r="A307" s="13" t="n"/>
      <c r="B307" s="5" t="n"/>
      <c r="C307" s="4" t="n"/>
      <c r="D307" s="4" t="n"/>
      <c r="E307" s="4" t="n"/>
      <c r="F307" s="8">
        <f>IF(OR($A307="",$B307=""),"",IF($B307&lt;'Settings'!$B$6,"Morning","Evening"))</f>
        <v/>
      </c>
      <c r="G307" s="4" t="n"/>
      <c r="H307" s="4" t="n"/>
      <c r="I307" s="4" t="n"/>
      <c r="J307" s="4" t="n"/>
      <c r="K307" s="4" t="n"/>
      <c r="L307" s="14" t="n"/>
      <c r="M307" s="15">
        <f>IF(OR($A307="",$L307=""),"",ROUND(($L307-($A307+$B307))*1440,0)/60)</f>
        <v/>
      </c>
      <c r="N307" s="8">
        <f>IF(OR($A307="",$M307=""),"",IF($M307&lt;='Settings'!$B$7,"Yes","No"))</f>
        <v/>
      </c>
      <c r="O307" s="4" t="n"/>
      <c r="P307" s="13" t="n"/>
      <c r="Q307" s="16">
        <f>IF(OR($A307="",$P307=""),"",$P307-$A307)</f>
        <v/>
      </c>
      <c r="R307" s="4" t="n"/>
      <c r="S307" s="8">
        <f>IF($A307="","",IF($P307="","Open","Closed"))</f>
        <v/>
      </c>
    </row>
    <row r="308">
      <c r="A308" s="13" t="n"/>
      <c r="B308" s="5" t="n"/>
      <c r="C308" s="4" t="n"/>
      <c r="D308" s="4" t="n"/>
      <c r="E308" s="4" t="n"/>
      <c r="F308" s="8">
        <f>IF(OR($A308="",$B308=""),"",IF($B308&lt;'Settings'!$B$6,"Morning","Evening"))</f>
        <v/>
      </c>
      <c r="G308" s="4" t="n"/>
      <c r="H308" s="4" t="n"/>
      <c r="I308" s="4" t="n"/>
      <c r="J308" s="4" t="n"/>
      <c r="K308" s="4" t="n"/>
      <c r="L308" s="14" t="n"/>
      <c r="M308" s="15">
        <f>IF(OR($A308="",$L308=""),"",ROUND(($L308-($A308+$B308))*1440,0)/60)</f>
        <v/>
      </c>
      <c r="N308" s="8">
        <f>IF(OR($A308="",$M308=""),"",IF($M308&lt;='Settings'!$B$7,"Yes","No"))</f>
        <v/>
      </c>
      <c r="O308" s="4" t="n"/>
      <c r="P308" s="13" t="n"/>
      <c r="Q308" s="16">
        <f>IF(OR($A308="",$P308=""),"",$P308-$A308)</f>
        <v/>
      </c>
      <c r="R308" s="4" t="n"/>
      <c r="S308" s="8">
        <f>IF($A308="","",IF($P308="","Open","Closed"))</f>
        <v/>
      </c>
    </row>
    <row r="309">
      <c r="A309" s="13" t="n"/>
      <c r="B309" s="5" t="n"/>
      <c r="C309" s="4" t="n"/>
      <c r="D309" s="4" t="n"/>
      <c r="E309" s="4" t="n"/>
      <c r="F309" s="8">
        <f>IF(OR($A309="",$B309=""),"",IF($B309&lt;'Settings'!$B$6,"Morning","Evening"))</f>
        <v/>
      </c>
      <c r="G309" s="4" t="n"/>
      <c r="H309" s="4" t="n"/>
      <c r="I309" s="4" t="n"/>
      <c r="J309" s="4" t="n"/>
      <c r="K309" s="4" t="n"/>
      <c r="L309" s="14" t="n"/>
      <c r="M309" s="15">
        <f>IF(OR($A309="",$L309=""),"",ROUND(($L309-($A309+$B309))*1440,0)/60)</f>
        <v/>
      </c>
      <c r="N309" s="8">
        <f>IF(OR($A309="",$M309=""),"",IF($M309&lt;='Settings'!$B$7,"Yes","No"))</f>
        <v/>
      </c>
      <c r="O309" s="4" t="n"/>
      <c r="P309" s="13" t="n"/>
      <c r="Q309" s="16">
        <f>IF(OR($A309="",$P309=""),"",$P309-$A309)</f>
        <v/>
      </c>
      <c r="R309" s="4" t="n"/>
      <c r="S309" s="8">
        <f>IF($A309="","",IF($P309="","Open","Closed"))</f>
        <v/>
      </c>
    </row>
    <row r="310">
      <c r="A310" s="13" t="n"/>
      <c r="B310" s="5" t="n"/>
      <c r="C310" s="4" t="n"/>
      <c r="D310" s="4" t="n"/>
      <c r="E310" s="4" t="n"/>
      <c r="F310" s="8">
        <f>IF(OR($A310="",$B310=""),"",IF($B310&lt;'Settings'!$B$6,"Morning","Evening"))</f>
        <v/>
      </c>
      <c r="G310" s="4" t="n"/>
      <c r="H310" s="4" t="n"/>
      <c r="I310" s="4" t="n"/>
      <c r="J310" s="4" t="n"/>
      <c r="K310" s="4" t="n"/>
      <c r="L310" s="14" t="n"/>
      <c r="M310" s="15">
        <f>IF(OR($A310="",$L310=""),"",ROUND(($L310-($A310+$B310))*1440,0)/60)</f>
        <v/>
      </c>
      <c r="N310" s="8">
        <f>IF(OR($A310="",$M310=""),"",IF($M310&lt;='Settings'!$B$7,"Yes","No"))</f>
        <v/>
      </c>
      <c r="O310" s="4" t="n"/>
      <c r="P310" s="13" t="n"/>
      <c r="Q310" s="16">
        <f>IF(OR($A310="",$P310=""),"",$P310-$A310)</f>
        <v/>
      </c>
      <c r="R310" s="4" t="n"/>
      <c r="S310" s="8">
        <f>IF($A310="","",IF($P310="","Open","Closed"))</f>
        <v/>
      </c>
    </row>
    <row r="311">
      <c r="A311" s="13" t="n"/>
      <c r="B311" s="5" t="n"/>
      <c r="C311" s="4" t="n"/>
      <c r="D311" s="4" t="n"/>
      <c r="E311" s="4" t="n"/>
      <c r="F311" s="8">
        <f>IF(OR($A311="",$B311=""),"",IF($B311&lt;'Settings'!$B$6,"Morning","Evening"))</f>
        <v/>
      </c>
      <c r="G311" s="4" t="n"/>
      <c r="H311" s="4" t="n"/>
      <c r="I311" s="4" t="n"/>
      <c r="J311" s="4" t="n"/>
      <c r="K311" s="4" t="n"/>
      <c r="L311" s="14" t="n"/>
      <c r="M311" s="15">
        <f>IF(OR($A311="",$L311=""),"",ROUND(($L311-($A311+$B311))*1440,0)/60)</f>
        <v/>
      </c>
      <c r="N311" s="8">
        <f>IF(OR($A311="",$M311=""),"",IF($M311&lt;='Settings'!$B$7,"Yes","No"))</f>
        <v/>
      </c>
      <c r="O311" s="4" t="n"/>
      <c r="P311" s="13" t="n"/>
      <c r="Q311" s="16">
        <f>IF(OR($A311="",$P311=""),"",$P311-$A311)</f>
        <v/>
      </c>
      <c r="R311" s="4" t="n"/>
      <c r="S311" s="8">
        <f>IF($A311="","",IF($P311="","Open","Closed"))</f>
        <v/>
      </c>
    </row>
    <row r="312">
      <c r="A312" s="13" t="n"/>
      <c r="B312" s="5" t="n"/>
      <c r="C312" s="4" t="n"/>
      <c r="D312" s="4" t="n"/>
      <c r="E312" s="4" t="n"/>
      <c r="F312" s="8">
        <f>IF(OR($A312="",$B312=""),"",IF($B312&lt;'Settings'!$B$6,"Morning","Evening"))</f>
        <v/>
      </c>
      <c r="G312" s="4" t="n"/>
      <c r="H312" s="4" t="n"/>
      <c r="I312" s="4" t="n"/>
      <c r="J312" s="4" t="n"/>
      <c r="K312" s="4" t="n"/>
      <c r="L312" s="14" t="n"/>
      <c r="M312" s="15">
        <f>IF(OR($A312="",$L312=""),"",ROUND(($L312-($A312+$B312))*1440,0)/60)</f>
        <v/>
      </c>
      <c r="N312" s="8">
        <f>IF(OR($A312="",$M312=""),"",IF($M312&lt;='Settings'!$B$7,"Yes","No"))</f>
        <v/>
      </c>
      <c r="O312" s="4" t="n"/>
      <c r="P312" s="13" t="n"/>
      <c r="Q312" s="16">
        <f>IF(OR($A312="",$P312=""),"",$P312-$A312)</f>
        <v/>
      </c>
      <c r="R312" s="4" t="n"/>
      <c r="S312" s="8">
        <f>IF($A312="","",IF($P312="","Open","Closed"))</f>
        <v/>
      </c>
    </row>
    <row r="313">
      <c r="A313" s="13" t="n"/>
      <c r="B313" s="5" t="n"/>
      <c r="C313" s="4" t="n"/>
      <c r="D313" s="4" t="n"/>
      <c r="E313" s="4" t="n"/>
      <c r="F313" s="8">
        <f>IF(OR($A313="",$B313=""),"",IF($B313&lt;'Settings'!$B$6,"Morning","Evening"))</f>
        <v/>
      </c>
      <c r="G313" s="4" t="n"/>
      <c r="H313" s="4" t="n"/>
      <c r="I313" s="4" t="n"/>
      <c r="J313" s="4" t="n"/>
      <c r="K313" s="4" t="n"/>
      <c r="L313" s="14" t="n"/>
      <c r="M313" s="15">
        <f>IF(OR($A313="",$L313=""),"",ROUND(($L313-($A313+$B313))*1440,0)/60)</f>
        <v/>
      </c>
      <c r="N313" s="8">
        <f>IF(OR($A313="",$M313=""),"",IF($M313&lt;='Settings'!$B$7,"Yes","No"))</f>
        <v/>
      </c>
      <c r="O313" s="4" t="n"/>
      <c r="P313" s="13" t="n"/>
      <c r="Q313" s="16">
        <f>IF(OR($A313="",$P313=""),"",$P313-$A313)</f>
        <v/>
      </c>
      <c r="R313" s="4" t="n"/>
      <c r="S313" s="8">
        <f>IF($A313="","",IF($P313="","Open","Closed"))</f>
        <v/>
      </c>
    </row>
    <row r="314">
      <c r="A314" s="13" t="n"/>
      <c r="B314" s="5" t="n"/>
      <c r="C314" s="4" t="n"/>
      <c r="D314" s="4" t="n"/>
      <c r="E314" s="4" t="n"/>
      <c r="F314" s="8">
        <f>IF(OR($A314="",$B314=""),"",IF($B314&lt;'Settings'!$B$6,"Morning","Evening"))</f>
        <v/>
      </c>
      <c r="G314" s="4" t="n"/>
      <c r="H314" s="4" t="n"/>
      <c r="I314" s="4" t="n"/>
      <c r="J314" s="4" t="n"/>
      <c r="K314" s="4" t="n"/>
      <c r="L314" s="14" t="n"/>
      <c r="M314" s="15">
        <f>IF(OR($A314="",$L314=""),"",ROUND(($L314-($A314+$B314))*1440,0)/60)</f>
        <v/>
      </c>
      <c r="N314" s="8">
        <f>IF(OR($A314="",$M314=""),"",IF($M314&lt;='Settings'!$B$7,"Yes","No"))</f>
        <v/>
      </c>
      <c r="O314" s="4" t="n"/>
      <c r="P314" s="13" t="n"/>
      <c r="Q314" s="16">
        <f>IF(OR($A314="",$P314=""),"",$P314-$A314)</f>
        <v/>
      </c>
      <c r="R314" s="4" t="n"/>
      <c r="S314" s="8">
        <f>IF($A314="","",IF($P314="","Open","Closed"))</f>
        <v/>
      </c>
    </row>
    <row r="315">
      <c r="A315" s="13" t="n"/>
      <c r="B315" s="5" t="n"/>
      <c r="C315" s="4" t="n"/>
      <c r="D315" s="4" t="n"/>
      <c r="E315" s="4" t="n"/>
      <c r="F315" s="8">
        <f>IF(OR($A315="",$B315=""),"",IF($B315&lt;'Settings'!$B$6,"Morning","Evening"))</f>
        <v/>
      </c>
      <c r="G315" s="4" t="n"/>
      <c r="H315" s="4" t="n"/>
      <c r="I315" s="4" t="n"/>
      <c r="J315" s="4" t="n"/>
      <c r="K315" s="4" t="n"/>
      <c r="L315" s="14" t="n"/>
      <c r="M315" s="15">
        <f>IF(OR($A315="",$L315=""),"",ROUND(($L315-($A315+$B315))*1440,0)/60)</f>
        <v/>
      </c>
      <c r="N315" s="8">
        <f>IF(OR($A315="",$M315=""),"",IF($M315&lt;='Settings'!$B$7,"Yes","No"))</f>
        <v/>
      </c>
      <c r="O315" s="4" t="n"/>
      <c r="P315" s="13" t="n"/>
      <c r="Q315" s="16">
        <f>IF(OR($A315="",$P315=""),"",$P315-$A315)</f>
        <v/>
      </c>
      <c r="R315" s="4" t="n"/>
      <c r="S315" s="8">
        <f>IF($A315="","",IF($P315="","Open","Closed"))</f>
        <v/>
      </c>
    </row>
    <row r="316">
      <c r="A316" s="13" t="n"/>
      <c r="B316" s="5" t="n"/>
      <c r="C316" s="4" t="n"/>
      <c r="D316" s="4" t="n"/>
      <c r="E316" s="4" t="n"/>
      <c r="F316" s="8">
        <f>IF(OR($A316="",$B316=""),"",IF($B316&lt;'Settings'!$B$6,"Morning","Evening"))</f>
        <v/>
      </c>
      <c r="G316" s="4" t="n"/>
      <c r="H316" s="4" t="n"/>
      <c r="I316" s="4" t="n"/>
      <c r="J316" s="4" t="n"/>
      <c r="K316" s="4" t="n"/>
      <c r="L316" s="14" t="n"/>
      <c r="M316" s="15">
        <f>IF(OR($A316="",$L316=""),"",ROUND(($L316-($A316+$B316))*1440,0)/60)</f>
        <v/>
      </c>
      <c r="N316" s="8">
        <f>IF(OR($A316="",$M316=""),"",IF($M316&lt;='Settings'!$B$7,"Yes","No"))</f>
        <v/>
      </c>
      <c r="O316" s="4" t="n"/>
      <c r="P316" s="13" t="n"/>
      <c r="Q316" s="16">
        <f>IF(OR($A316="",$P316=""),"",$P316-$A316)</f>
        <v/>
      </c>
      <c r="R316" s="4" t="n"/>
      <c r="S316" s="8">
        <f>IF($A316="","",IF($P316="","Open","Closed"))</f>
        <v/>
      </c>
    </row>
    <row r="317">
      <c r="A317" s="13" t="n"/>
      <c r="B317" s="5" t="n"/>
      <c r="C317" s="4" t="n"/>
      <c r="D317" s="4" t="n"/>
      <c r="E317" s="4" t="n"/>
      <c r="F317" s="8">
        <f>IF(OR($A317="",$B317=""),"",IF($B317&lt;'Settings'!$B$6,"Morning","Evening"))</f>
        <v/>
      </c>
      <c r="G317" s="4" t="n"/>
      <c r="H317" s="4" t="n"/>
      <c r="I317" s="4" t="n"/>
      <c r="J317" s="4" t="n"/>
      <c r="K317" s="4" t="n"/>
      <c r="L317" s="14" t="n"/>
      <c r="M317" s="15">
        <f>IF(OR($A317="",$L317=""),"",ROUND(($L317-($A317+$B317))*1440,0)/60)</f>
        <v/>
      </c>
      <c r="N317" s="8">
        <f>IF(OR($A317="",$M317=""),"",IF($M317&lt;='Settings'!$B$7,"Yes","No"))</f>
        <v/>
      </c>
      <c r="O317" s="4" t="n"/>
      <c r="P317" s="13" t="n"/>
      <c r="Q317" s="16">
        <f>IF(OR($A317="",$P317=""),"",$P317-$A317)</f>
        <v/>
      </c>
      <c r="R317" s="4" t="n"/>
      <c r="S317" s="8">
        <f>IF($A317="","",IF($P317="","Open","Closed"))</f>
        <v/>
      </c>
    </row>
    <row r="318">
      <c r="A318" s="13" t="n"/>
      <c r="B318" s="5" t="n"/>
      <c r="C318" s="4" t="n"/>
      <c r="D318" s="4" t="n"/>
      <c r="E318" s="4" t="n"/>
      <c r="F318" s="8">
        <f>IF(OR($A318="",$B318=""),"",IF($B318&lt;'Settings'!$B$6,"Morning","Evening"))</f>
        <v/>
      </c>
      <c r="G318" s="4" t="n"/>
      <c r="H318" s="4" t="n"/>
      <c r="I318" s="4" t="n"/>
      <c r="J318" s="4" t="n"/>
      <c r="K318" s="4" t="n"/>
      <c r="L318" s="14" t="n"/>
      <c r="M318" s="15">
        <f>IF(OR($A318="",$L318=""),"",ROUND(($L318-($A318+$B318))*1440,0)/60)</f>
        <v/>
      </c>
      <c r="N318" s="8">
        <f>IF(OR($A318="",$M318=""),"",IF($M318&lt;='Settings'!$B$7,"Yes","No"))</f>
        <v/>
      </c>
      <c r="O318" s="4" t="n"/>
      <c r="P318" s="13" t="n"/>
      <c r="Q318" s="16">
        <f>IF(OR($A318="",$P318=""),"",$P318-$A318)</f>
        <v/>
      </c>
      <c r="R318" s="4" t="n"/>
      <c r="S318" s="8">
        <f>IF($A318="","",IF($P318="","Open","Closed"))</f>
        <v/>
      </c>
    </row>
    <row r="319">
      <c r="A319" s="13" t="n"/>
      <c r="B319" s="5" t="n"/>
      <c r="C319" s="4" t="n"/>
      <c r="D319" s="4" t="n"/>
      <c r="E319" s="4" t="n"/>
      <c r="F319" s="8">
        <f>IF(OR($A319="",$B319=""),"",IF($B319&lt;'Settings'!$B$6,"Morning","Evening"))</f>
        <v/>
      </c>
      <c r="G319" s="4" t="n"/>
      <c r="H319" s="4" t="n"/>
      <c r="I319" s="4" t="n"/>
      <c r="J319" s="4" t="n"/>
      <c r="K319" s="4" t="n"/>
      <c r="L319" s="14" t="n"/>
      <c r="M319" s="15">
        <f>IF(OR($A319="",$L319=""),"",ROUND(($L319-($A319+$B319))*1440,0)/60)</f>
        <v/>
      </c>
      <c r="N319" s="8">
        <f>IF(OR($A319="",$M319=""),"",IF($M319&lt;='Settings'!$B$7,"Yes","No"))</f>
        <v/>
      </c>
      <c r="O319" s="4" t="n"/>
      <c r="P319" s="13" t="n"/>
      <c r="Q319" s="16">
        <f>IF(OR($A319="",$P319=""),"",$P319-$A319)</f>
        <v/>
      </c>
      <c r="R319" s="4" t="n"/>
      <c r="S319" s="8">
        <f>IF($A319="","",IF($P319="","Open","Closed"))</f>
        <v/>
      </c>
    </row>
    <row r="320">
      <c r="A320" s="13" t="n"/>
      <c r="B320" s="5" t="n"/>
      <c r="C320" s="4" t="n"/>
      <c r="D320" s="4" t="n"/>
      <c r="E320" s="4" t="n"/>
      <c r="F320" s="8">
        <f>IF(OR($A320="",$B320=""),"",IF($B320&lt;'Settings'!$B$6,"Morning","Evening"))</f>
        <v/>
      </c>
      <c r="G320" s="4" t="n"/>
      <c r="H320" s="4" t="n"/>
      <c r="I320" s="4" t="n"/>
      <c r="J320" s="4" t="n"/>
      <c r="K320" s="4" t="n"/>
      <c r="L320" s="14" t="n"/>
      <c r="M320" s="15">
        <f>IF(OR($A320="",$L320=""),"",ROUND(($L320-($A320+$B320))*1440,0)/60)</f>
        <v/>
      </c>
      <c r="N320" s="8">
        <f>IF(OR($A320="",$M320=""),"",IF($M320&lt;='Settings'!$B$7,"Yes","No"))</f>
        <v/>
      </c>
      <c r="O320" s="4" t="n"/>
      <c r="P320" s="13" t="n"/>
      <c r="Q320" s="16">
        <f>IF(OR($A320="",$P320=""),"",$P320-$A320)</f>
        <v/>
      </c>
      <c r="R320" s="4" t="n"/>
      <c r="S320" s="8">
        <f>IF($A320="","",IF($P320="","Open","Closed"))</f>
        <v/>
      </c>
    </row>
    <row r="321">
      <c r="A321" s="13" t="n"/>
      <c r="B321" s="5" t="n"/>
      <c r="C321" s="4" t="n"/>
      <c r="D321" s="4" t="n"/>
      <c r="E321" s="4" t="n"/>
      <c r="F321" s="8">
        <f>IF(OR($A321="",$B321=""),"",IF($B321&lt;'Settings'!$B$6,"Morning","Evening"))</f>
        <v/>
      </c>
      <c r="G321" s="4" t="n"/>
      <c r="H321" s="4" t="n"/>
      <c r="I321" s="4" t="n"/>
      <c r="J321" s="4" t="n"/>
      <c r="K321" s="4" t="n"/>
      <c r="L321" s="14" t="n"/>
      <c r="M321" s="15">
        <f>IF(OR($A321="",$L321=""),"",ROUND(($L321-($A321+$B321))*1440,0)/60)</f>
        <v/>
      </c>
      <c r="N321" s="8">
        <f>IF(OR($A321="",$M321=""),"",IF($M321&lt;='Settings'!$B$7,"Yes","No"))</f>
        <v/>
      </c>
      <c r="O321" s="4" t="n"/>
      <c r="P321" s="13" t="n"/>
      <c r="Q321" s="16">
        <f>IF(OR($A321="",$P321=""),"",$P321-$A321)</f>
        <v/>
      </c>
      <c r="R321" s="4" t="n"/>
      <c r="S321" s="8">
        <f>IF($A321="","",IF($P321="","Open","Closed"))</f>
        <v/>
      </c>
    </row>
    <row r="322">
      <c r="A322" s="13" t="n"/>
      <c r="B322" s="5" t="n"/>
      <c r="C322" s="4" t="n"/>
      <c r="D322" s="4" t="n"/>
      <c r="E322" s="4" t="n"/>
      <c r="F322" s="8">
        <f>IF(OR($A322="",$B322=""),"",IF($B322&lt;'Settings'!$B$6,"Morning","Evening"))</f>
        <v/>
      </c>
      <c r="G322" s="4" t="n"/>
      <c r="H322" s="4" t="n"/>
      <c r="I322" s="4" t="n"/>
      <c r="J322" s="4" t="n"/>
      <c r="K322" s="4" t="n"/>
      <c r="L322" s="14" t="n"/>
      <c r="M322" s="15">
        <f>IF(OR($A322="",$L322=""),"",ROUND(($L322-($A322+$B322))*1440,0)/60)</f>
        <v/>
      </c>
      <c r="N322" s="8">
        <f>IF(OR($A322="",$M322=""),"",IF($M322&lt;='Settings'!$B$7,"Yes","No"))</f>
        <v/>
      </c>
      <c r="O322" s="4" t="n"/>
      <c r="P322" s="13" t="n"/>
      <c r="Q322" s="16">
        <f>IF(OR($A322="",$P322=""),"",$P322-$A322)</f>
        <v/>
      </c>
      <c r="R322" s="4" t="n"/>
      <c r="S322" s="8">
        <f>IF($A322="","",IF($P322="","Open","Closed"))</f>
        <v/>
      </c>
    </row>
    <row r="323">
      <c r="A323" s="13" t="n"/>
      <c r="B323" s="5" t="n"/>
      <c r="C323" s="4" t="n"/>
      <c r="D323" s="4" t="n"/>
      <c r="E323" s="4" t="n"/>
      <c r="F323" s="8">
        <f>IF(OR($A323="",$B323=""),"",IF($B323&lt;'Settings'!$B$6,"Morning","Evening"))</f>
        <v/>
      </c>
      <c r="G323" s="4" t="n"/>
      <c r="H323" s="4" t="n"/>
      <c r="I323" s="4" t="n"/>
      <c r="J323" s="4" t="n"/>
      <c r="K323" s="4" t="n"/>
      <c r="L323" s="14" t="n"/>
      <c r="M323" s="15">
        <f>IF(OR($A323="",$L323=""),"",ROUND(($L323-($A323+$B323))*1440,0)/60)</f>
        <v/>
      </c>
      <c r="N323" s="8">
        <f>IF(OR($A323="",$M323=""),"",IF($M323&lt;='Settings'!$B$7,"Yes","No"))</f>
        <v/>
      </c>
      <c r="O323" s="4" t="n"/>
      <c r="P323" s="13" t="n"/>
      <c r="Q323" s="16">
        <f>IF(OR($A323="",$P323=""),"",$P323-$A323)</f>
        <v/>
      </c>
      <c r="R323" s="4" t="n"/>
      <c r="S323" s="8">
        <f>IF($A323="","",IF($P323="","Open","Closed"))</f>
        <v/>
      </c>
    </row>
    <row r="324">
      <c r="A324" s="13" t="n"/>
      <c r="B324" s="5" t="n"/>
      <c r="C324" s="4" t="n"/>
      <c r="D324" s="4" t="n"/>
      <c r="E324" s="4" t="n"/>
      <c r="F324" s="8">
        <f>IF(OR($A324="",$B324=""),"",IF($B324&lt;'Settings'!$B$6,"Morning","Evening"))</f>
        <v/>
      </c>
      <c r="G324" s="4" t="n"/>
      <c r="H324" s="4" t="n"/>
      <c r="I324" s="4" t="n"/>
      <c r="J324" s="4" t="n"/>
      <c r="K324" s="4" t="n"/>
      <c r="L324" s="14" t="n"/>
      <c r="M324" s="15">
        <f>IF(OR($A324="",$L324=""),"",ROUND(($L324-($A324+$B324))*1440,0)/60)</f>
        <v/>
      </c>
      <c r="N324" s="8">
        <f>IF(OR($A324="",$M324=""),"",IF($M324&lt;='Settings'!$B$7,"Yes","No"))</f>
        <v/>
      </c>
      <c r="O324" s="4" t="n"/>
      <c r="P324" s="13" t="n"/>
      <c r="Q324" s="16">
        <f>IF(OR($A324="",$P324=""),"",$P324-$A324)</f>
        <v/>
      </c>
      <c r="R324" s="4" t="n"/>
      <c r="S324" s="8">
        <f>IF($A324="","",IF($P324="","Open","Closed"))</f>
        <v/>
      </c>
    </row>
    <row r="325">
      <c r="A325" s="13" t="n"/>
      <c r="B325" s="5" t="n"/>
      <c r="C325" s="4" t="n"/>
      <c r="D325" s="4" t="n"/>
      <c r="E325" s="4" t="n"/>
      <c r="F325" s="8">
        <f>IF(OR($A325="",$B325=""),"",IF($B325&lt;'Settings'!$B$6,"Morning","Evening"))</f>
        <v/>
      </c>
      <c r="G325" s="4" t="n"/>
      <c r="H325" s="4" t="n"/>
      <c r="I325" s="4" t="n"/>
      <c r="J325" s="4" t="n"/>
      <c r="K325" s="4" t="n"/>
      <c r="L325" s="14" t="n"/>
      <c r="M325" s="15">
        <f>IF(OR($A325="",$L325=""),"",ROUND(($L325-($A325+$B325))*1440,0)/60)</f>
        <v/>
      </c>
      <c r="N325" s="8">
        <f>IF(OR($A325="",$M325=""),"",IF($M325&lt;='Settings'!$B$7,"Yes","No"))</f>
        <v/>
      </c>
      <c r="O325" s="4" t="n"/>
      <c r="P325" s="13" t="n"/>
      <c r="Q325" s="16">
        <f>IF(OR($A325="",$P325=""),"",$P325-$A325)</f>
        <v/>
      </c>
      <c r="R325" s="4" t="n"/>
      <c r="S325" s="8">
        <f>IF($A325="","",IF($P325="","Open","Closed"))</f>
        <v/>
      </c>
    </row>
    <row r="326">
      <c r="A326" s="13" t="n"/>
      <c r="B326" s="5" t="n"/>
      <c r="C326" s="4" t="n"/>
      <c r="D326" s="4" t="n"/>
      <c r="E326" s="4" t="n"/>
      <c r="F326" s="8">
        <f>IF(OR($A326="",$B326=""),"",IF($B326&lt;'Settings'!$B$6,"Morning","Evening"))</f>
        <v/>
      </c>
      <c r="G326" s="4" t="n"/>
      <c r="H326" s="4" t="n"/>
      <c r="I326" s="4" t="n"/>
      <c r="J326" s="4" t="n"/>
      <c r="K326" s="4" t="n"/>
      <c r="L326" s="14" t="n"/>
      <c r="M326" s="15">
        <f>IF(OR($A326="",$L326=""),"",ROUND(($L326-($A326+$B326))*1440,0)/60)</f>
        <v/>
      </c>
      <c r="N326" s="8">
        <f>IF(OR($A326="",$M326=""),"",IF($M326&lt;='Settings'!$B$7,"Yes","No"))</f>
        <v/>
      </c>
      <c r="O326" s="4" t="n"/>
      <c r="P326" s="13" t="n"/>
      <c r="Q326" s="16">
        <f>IF(OR($A326="",$P326=""),"",$P326-$A326)</f>
        <v/>
      </c>
      <c r="R326" s="4" t="n"/>
      <c r="S326" s="8">
        <f>IF($A326="","",IF($P326="","Open","Closed"))</f>
        <v/>
      </c>
    </row>
    <row r="327">
      <c r="A327" s="13" t="n"/>
      <c r="B327" s="5" t="n"/>
      <c r="C327" s="4" t="n"/>
      <c r="D327" s="4" t="n"/>
      <c r="E327" s="4" t="n"/>
      <c r="F327" s="8">
        <f>IF(OR($A327="",$B327=""),"",IF($B327&lt;'Settings'!$B$6,"Morning","Evening"))</f>
        <v/>
      </c>
      <c r="G327" s="4" t="n"/>
      <c r="H327" s="4" t="n"/>
      <c r="I327" s="4" t="n"/>
      <c r="J327" s="4" t="n"/>
      <c r="K327" s="4" t="n"/>
      <c r="L327" s="14" t="n"/>
      <c r="M327" s="15">
        <f>IF(OR($A327="",$L327=""),"",ROUND(($L327-($A327+$B327))*1440,0)/60)</f>
        <v/>
      </c>
      <c r="N327" s="8">
        <f>IF(OR($A327="",$M327=""),"",IF($M327&lt;='Settings'!$B$7,"Yes","No"))</f>
        <v/>
      </c>
      <c r="O327" s="4" t="n"/>
      <c r="P327" s="13" t="n"/>
      <c r="Q327" s="16">
        <f>IF(OR($A327="",$P327=""),"",$P327-$A327)</f>
        <v/>
      </c>
      <c r="R327" s="4" t="n"/>
      <c r="S327" s="8">
        <f>IF($A327="","",IF($P327="","Open","Closed"))</f>
        <v/>
      </c>
    </row>
    <row r="328">
      <c r="A328" s="13" t="n"/>
      <c r="B328" s="5" t="n"/>
      <c r="C328" s="4" t="n"/>
      <c r="D328" s="4" t="n"/>
      <c r="E328" s="4" t="n"/>
      <c r="F328" s="8">
        <f>IF(OR($A328="",$B328=""),"",IF($B328&lt;'Settings'!$B$6,"Morning","Evening"))</f>
        <v/>
      </c>
      <c r="G328" s="4" t="n"/>
      <c r="H328" s="4" t="n"/>
      <c r="I328" s="4" t="n"/>
      <c r="J328" s="4" t="n"/>
      <c r="K328" s="4" t="n"/>
      <c r="L328" s="14" t="n"/>
      <c r="M328" s="15">
        <f>IF(OR($A328="",$L328=""),"",ROUND(($L328-($A328+$B328))*1440,0)/60)</f>
        <v/>
      </c>
      <c r="N328" s="8">
        <f>IF(OR($A328="",$M328=""),"",IF($M328&lt;='Settings'!$B$7,"Yes","No"))</f>
        <v/>
      </c>
      <c r="O328" s="4" t="n"/>
      <c r="P328" s="13" t="n"/>
      <c r="Q328" s="16">
        <f>IF(OR($A328="",$P328=""),"",$P328-$A328)</f>
        <v/>
      </c>
      <c r="R328" s="4" t="n"/>
      <c r="S328" s="8">
        <f>IF($A328="","",IF($P328="","Open","Closed"))</f>
        <v/>
      </c>
    </row>
    <row r="329">
      <c r="A329" s="13" t="n"/>
      <c r="B329" s="5" t="n"/>
      <c r="C329" s="4" t="n"/>
      <c r="D329" s="4" t="n"/>
      <c r="E329" s="4" t="n"/>
      <c r="F329" s="8">
        <f>IF(OR($A329="",$B329=""),"",IF($B329&lt;'Settings'!$B$6,"Morning","Evening"))</f>
        <v/>
      </c>
      <c r="G329" s="4" t="n"/>
      <c r="H329" s="4" t="n"/>
      <c r="I329" s="4" t="n"/>
      <c r="J329" s="4" t="n"/>
      <c r="K329" s="4" t="n"/>
      <c r="L329" s="14" t="n"/>
      <c r="M329" s="15">
        <f>IF(OR($A329="",$L329=""),"",ROUND(($L329-($A329+$B329))*1440,0)/60)</f>
        <v/>
      </c>
      <c r="N329" s="8">
        <f>IF(OR($A329="",$M329=""),"",IF($M329&lt;='Settings'!$B$7,"Yes","No"))</f>
        <v/>
      </c>
      <c r="O329" s="4" t="n"/>
      <c r="P329" s="13" t="n"/>
      <c r="Q329" s="16">
        <f>IF(OR($A329="",$P329=""),"",$P329-$A329)</f>
        <v/>
      </c>
      <c r="R329" s="4" t="n"/>
      <c r="S329" s="8">
        <f>IF($A329="","",IF($P329="","Open","Closed"))</f>
        <v/>
      </c>
    </row>
    <row r="330">
      <c r="A330" s="13" t="n"/>
      <c r="B330" s="5" t="n"/>
      <c r="C330" s="4" t="n"/>
      <c r="D330" s="4" t="n"/>
      <c r="E330" s="4" t="n"/>
      <c r="F330" s="8">
        <f>IF(OR($A330="",$B330=""),"",IF($B330&lt;'Settings'!$B$6,"Morning","Evening"))</f>
        <v/>
      </c>
      <c r="G330" s="4" t="n"/>
      <c r="H330" s="4" t="n"/>
      <c r="I330" s="4" t="n"/>
      <c r="J330" s="4" t="n"/>
      <c r="K330" s="4" t="n"/>
      <c r="L330" s="14" t="n"/>
      <c r="M330" s="15">
        <f>IF(OR($A330="",$L330=""),"",ROUND(($L330-($A330+$B330))*1440,0)/60)</f>
        <v/>
      </c>
      <c r="N330" s="8">
        <f>IF(OR($A330="",$M330=""),"",IF($M330&lt;='Settings'!$B$7,"Yes","No"))</f>
        <v/>
      </c>
      <c r="O330" s="4" t="n"/>
      <c r="P330" s="13" t="n"/>
      <c r="Q330" s="16">
        <f>IF(OR($A330="",$P330=""),"",$P330-$A330)</f>
        <v/>
      </c>
      <c r="R330" s="4" t="n"/>
      <c r="S330" s="8">
        <f>IF($A330="","",IF($P330="","Open","Closed"))</f>
        <v/>
      </c>
    </row>
    <row r="331">
      <c r="A331" s="13" t="n"/>
      <c r="B331" s="5" t="n"/>
      <c r="C331" s="4" t="n"/>
      <c r="D331" s="4" t="n"/>
      <c r="E331" s="4" t="n"/>
      <c r="F331" s="8">
        <f>IF(OR($A331="",$B331=""),"",IF($B331&lt;'Settings'!$B$6,"Morning","Evening"))</f>
        <v/>
      </c>
      <c r="G331" s="4" t="n"/>
      <c r="H331" s="4" t="n"/>
      <c r="I331" s="4" t="n"/>
      <c r="J331" s="4" t="n"/>
      <c r="K331" s="4" t="n"/>
      <c r="L331" s="14" t="n"/>
      <c r="M331" s="15">
        <f>IF(OR($A331="",$L331=""),"",ROUND(($L331-($A331+$B331))*1440,0)/60)</f>
        <v/>
      </c>
      <c r="N331" s="8">
        <f>IF(OR($A331="",$M331=""),"",IF($M331&lt;='Settings'!$B$7,"Yes","No"))</f>
        <v/>
      </c>
      <c r="O331" s="4" t="n"/>
      <c r="P331" s="13" t="n"/>
      <c r="Q331" s="16">
        <f>IF(OR($A331="",$P331=""),"",$P331-$A331)</f>
        <v/>
      </c>
      <c r="R331" s="4" t="n"/>
      <c r="S331" s="8">
        <f>IF($A331="","",IF($P331="","Open","Closed"))</f>
        <v/>
      </c>
    </row>
    <row r="332">
      <c r="A332" s="13" t="n"/>
      <c r="B332" s="5" t="n"/>
      <c r="C332" s="4" t="n"/>
      <c r="D332" s="4" t="n"/>
      <c r="E332" s="4" t="n"/>
      <c r="F332" s="8">
        <f>IF(OR($A332="",$B332=""),"",IF($B332&lt;'Settings'!$B$6,"Morning","Evening"))</f>
        <v/>
      </c>
      <c r="G332" s="4" t="n"/>
      <c r="H332" s="4" t="n"/>
      <c r="I332" s="4" t="n"/>
      <c r="J332" s="4" t="n"/>
      <c r="K332" s="4" t="n"/>
      <c r="L332" s="14" t="n"/>
      <c r="M332" s="15">
        <f>IF(OR($A332="",$L332=""),"",ROUND(($L332-($A332+$B332))*1440,0)/60)</f>
        <v/>
      </c>
      <c r="N332" s="8">
        <f>IF(OR($A332="",$M332=""),"",IF($M332&lt;='Settings'!$B$7,"Yes","No"))</f>
        <v/>
      </c>
      <c r="O332" s="4" t="n"/>
      <c r="P332" s="13" t="n"/>
      <c r="Q332" s="16">
        <f>IF(OR($A332="",$P332=""),"",$P332-$A332)</f>
        <v/>
      </c>
      <c r="R332" s="4" t="n"/>
      <c r="S332" s="8">
        <f>IF($A332="","",IF($P332="","Open","Closed"))</f>
        <v/>
      </c>
    </row>
    <row r="333">
      <c r="A333" s="13" t="n"/>
      <c r="B333" s="5" t="n"/>
      <c r="C333" s="4" t="n"/>
      <c r="D333" s="4" t="n"/>
      <c r="E333" s="4" t="n"/>
      <c r="F333" s="8">
        <f>IF(OR($A333="",$B333=""),"",IF($B333&lt;'Settings'!$B$6,"Morning","Evening"))</f>
        <v/>
      </c>
      <c r="G333" s="4" t="n"/>
      <c r="H333" s="4" t="n"/>
      <c r="I333" s="4" t="n"/>
      <c r="J333" s="4" t="n"/>
      <c r="K333" s="4" t="n"/>
      <c r="L333" s="14" t="n"/>
      <c r="M333" s="15">
        <f>IF(OR($A333="",$L333=""),"",ROUND(($L333-($A333+$B333))*1440,0)/60)</f>
        <v/>
      </c>
      <c r="N333" s="8">
        <f>IF(OR($A333="",$M333=""),"",IF($M333&lt;='Settings'!$B$7,"Yes","No"))</f>
        <v/>
      </c>
      <c r="O333" s="4" t="n"/>
      <c r="P333" s="13" t="n"/>
      <c r="Q333" s="16">
        <f>IF(OR($A333="",$P333=""),"",$P333-$A333)</f>
        <v/>
      </c>
      <c r="R333" s="4" t="n"/>
      <c r="S333" s="8">
        <f>IF($A333="","",IF($P333="","Open","Closed"))</f>
        <v/>
      </c>
    </row>
    <row r="334">
      <c r="A334" s="13" t="n"/>
      <c r="B334" s="5" t="n"/>
      <c r="C334" s="4" t="n"/>
      <c r="D334" s="4" t="n"/>
      <c r="E334" s="4" t="n"/>
      <c r="F334" s="8">
        <f>IF(OR($A334="",$B334=""),"",IF($B334&lt;'Settings'!$B$6,"Morning","Evening"))</f>
        <v/>
      </c>
      <c r="G334" s="4" t="n"/>
      <c r="H334" s="4" t="n"/>
      <c r="I334" s="4" t="n"/>
      <c r="J334" s="4" t="n"/>
      <c r="K334" s="4" t="n"/>
      <c r="L334" s="14" t="n"/>
      <c r="M334" s="15">
        <f>IF(OR($A334="",$L334=""),"",ROUND(($L334-($A334+$B334))*1440,0)/60)</f>
        <v/>
      </c>
      <c r="N334" s="8">
        <f>IF(OR($A334="",$M334=""),"",IF($M334&lt;='Settings'!$B$7,"Yes","No"))</f>
        <v/>
      </c>
      <c r="O334" s="4" t="n"/>
      <c r="P334" s="13" t="n"/>
      <c r="Q334" s="16">
        <f>IF(OR($A334="",$P334=""),"",$P334-$A334)</f>
        <v/>
      </c>
      <c r="R334" s="4" t="n"/>
      <c r="S334" s="8">
        <f>IF($A334="","",IF($P334="","Open","Closed"))</f>
        <v/>
      </c>
    </row>
    <row r="335">
      <c r="A335" s="13" t="n"/>
      <c r="B335" s="5" t="n"/>
      <c r="C335" s="4" t="n"/>
      <c r="D335" s="4" t="n"/>
      <c r="E335" s="4" t="n"/>
      <c r="F335" s="8">
        <f>IF(OR($A335="",$B335=""),"",IF($B335&lt;'Settings'!$B$6,"Morning","Evening"))</f>
        <v/>
      </c>
      <c r="G335" s="4" t="n"/>
      <c r="H335" s="4" t="n"/>
      <c r="I335" s="4" t="n"/>
      <c r="J335" s="4" t="n"/>
      <c r="K335" s="4" t="n"/>
      <c r="L335" s="14" t="n"/>
      <c r="M335" s="15">
        <f>IF(OR($A335="",$L335=""),"",ROUND(($L335-($A335+$B335))*1440,0)/60)</f>
        <v/>
      </c>
      <c r="N335" s="8">
        <f>IF(OR($A335="",$M335=""),"",IF($M335&lt;='Settings'!$B$7,"Yes","No"))</f>
        <v/>
      </c>
      <c r="O335" s="4" t="n"/>
      <c r="P335" s="13" t="n"/>
      <c r="Q335" s="16">
        <f>IF(OR($A335="",$P335=""),"",$P335-$A335)</f>
        <v/>
      </c>
      <c r="R335" s="4" t="n"/>
      <c r="S335" s="8">
        <f>IF($A335="","",IF($P335="","Open","Closed"))</f>
        <v/>
      </c>
    </row>
    <row r="336">
      <c r="A336" s="13" t="n"/>
      <c r="B336" s="5" t="n"/>
      <c r="C336" s="4" t="n"/>
      <c r="D336" s="4" t="n"/>
      <c r="E336" s="4" t="n"/>
      <c r="F336" s="8">
        <f>IF(OR($A336="",$B336=""),"",IF($B336&lt;'Settings'!$B$6,"Morning","Evening"))</f>
        <v/>
      </c>
      <c r="G336" s="4" t="n"/>
      <c r="H336" s="4" t="n"/>
      <c r="I336" s="4" t="n"/>
      <c r="J336" s="4" t="n"/>
      <c r="K336" s="4" t="n"/>
      <c r="L336" s="14" t="n"/>
      <c r="M336" s="15">
        <f>IF(OR($A336="",$L336=""),"",ROUND(($L336-($A336+$B336))*1440,0)/60)</f>
        <v/>
      </c>
      <c r="N336" s="8">
        <f>IF(OR($A336="",$M336=""),"",IF($M336&lt;='Settings'!$B$7,"Yes","No"))</f>
        <v/>
      </c>
      <c r="O336" s="4" t="n"/>
      <c r="P336" s="13" t="n"/>
      <c r="Q336" s="16">
        <f>IF(OR($A336="",$P336=""),"",$P336-$A336)</f>
        <v/>
      </c>
      <c r="R336" s="4" t="n"/>
      <c r="S336" s="8">
        <f>IF($A336="","",IF($P336="","Open","Closed"))</f>
        <v/>
      </c>
    </row>
    <row r="337">
      <c r="A337" s="13" t="n"/>
      <c r="B337" s="5" t="n"/>
      <c r="C337" s="4" t="n"/>
      <c r="D337" s="4" t="n"/>
      <c r="E337" s="4" t="n"/>
      <c r="F337" s="8">
        <f>IF(OR($A337="",$B337=""),"",IF($B337&lt;'Settings'!$B$6,"Morning","Evening"))</f>
        <v/>
      </c>
      <c r="G337" s="4" t="n"/>
      <c r="H337" s="4" t="n"/>
      <c r="I337" s="4" t="n"/>
      <c r="J337" s="4" t="n"/>
      <c r="K337" s="4" t="n"/>
      <c r="L337" s="14" t="n"/>
      <c r="M337" s="15">
        <f>IF(OR($A337="",$L337=""),"",ROUND(($L337-($A337+$B337))*1440,0)/60)</f>
        <v/>
      </c>
      <c r="N337" s="8">
        <f>IF(OR($A337="",$M337=""),"",IF($M337&lt;='Settings'!$B$7,"Yes","No"))</f>
        <v/>
      </c>
      <c r="O337" s="4" t="n"/>
      <c r="P337" s="13" t="n"/>
      <c r="Q337" s="16">
        <f>IF(OR($A337="",$P337=""),"",$P337-$A337)</f>
        <v/>
      </c>
      <c r="R337" s="4" t="n"/>
      <c r="S337" s="8">
        <f>IF($A337="","",IF($P337="","Open","Closed"))</f>
        <v/>
      </c>
    </row>
    <row r="338">
      <c r="A338" s="13" t="n"/>
      <c r="B338" s="5" t="n"/>
      <c r="C338" s="4" t="n"/>
      <c r="D338" s="4" t="n"/>
      <c r="E338" s="4" t="n"/>
      <c r="F338" s="8">
        <f>IF(OR($A338="",$B338=""),"",IF($B338&lt;'Settings'!$B$6,"Morning","Evening"))</f>
        <v/>
      </c>
      <c r="G338" s="4" t="n"/>
      <c r="H338" s="4" t="n"/>
      <c r="I338" s="4" t="n"/>
      <c r="J338" s="4" t="n"/>
      <c r="K338" s="4" t="n"/>
      <c r="L338" s="14" t="n"/>
      <c r="M338" s="15">
        <f>IF(OR($A338="",$L338=""),"",ROUND(($L338-($A338+$B338))*1440,0)/60)</f>
        <v/>
      </c>
      <c r="N338" s="8">
        <f>IF(OR($A338="",$M338=""),"",IF($M338&lt;='Settings'!$B$7,"Yes","No"))</f>
        <v/>
      </c>
      <c r="O338" s="4" t="n"/>
      <c r="P338" s="13" t="n"/>
      <c r="Q338" s="16">
        <f>IF(OR($A338="",$P338=""),"",$P338-$A338)</f>
        <v/>
      </c>
      <c r="R338" s="4" t="n"/>
      <c r="S338" s="8">
        <f>IF($A338="","",IF($P338="","Open","Closed"))</f>
        <v/>
      </c>
    </row>
    <row r="339">
      <c r="A339" s="13" t="n"/>
      <c r="B339" s="5" t="n"/>
      <c r="C339" s="4" t="n"/>
      <c r="D339" s="4" t="n"/>
      <c r="E339" s="4" t="n"/>
      <c r="F339" s="8">
        <f>IF(OR($A339="",$B339=""),"",IF($B339&lt;'Settings'!$B$6,"Morning","Evening"))</f>
        <v/>
      </c>
      <c r="G339" s="4" t="n"/>
      <c r="H339" s="4" t="n"/>
      <c r="I339" s="4" t="n"/>
      <c r="J339" s="4" t="n"/>
      <c r="K339" s="4" t="n"/>
      <c r="L339" s="14" t="n"/>
      <c r="M339" s="15">
        <f>IF(OR($A339="",$L339=""),"",ROUND(($L339-($A339+$B339))*1440,0)/60)</f>
        <v/>
      </c>
      <c r="N339" s="8">
        <f>IF(OR($A339="",$M339=""),"",IF($M339&lt;='Settings'!$B$7,"Yes","No"))</f>
        <v/>
      </c>
      <c r="O339" s="4" t="n"/>
      <c r="P339" s="13" t="n"/>
      <c r="Q339" s="16">
        <f>IF(OR($A339="",$P339=""),"",$P339-$A339)</f>
        <v/>
      </c>
      <c r="R339" s="4" t="n"/>
      <c r="S339" s="8">
        <f>IF($A339="","",IF($P339="","Open","Closed"))</f>
        <v/>
      </c>
    </row>
    <row r="340">
      <c r="A340" s="13" t="n"/>
      <c r="B340" s="5" t="n"/>
      <c r="C340" s="4" t="n"/>
      <c r="D340" s="4" t="n"/>
      <c r="E340" s="4" t="n"/>
      <c r="F340" s="8">
        <f>IF(OR($A340="",$B340=""),"",IF($B340&lt;'Settings'!$B$6,"Morning","Evening"))</f>
        <v/>
      </c>
      <c r="G340" s="4" t="n"/>
      <c r="H340" s="4" t="n"/>
      <c r="I340" s="4" t="n"/>
      <c r="J340" s="4" t="n"/>
      <c r="K340" s="4" t="n"/>
      <c r="L340" s="14" t="n"/>
      <c r="M340" s="15">
        <f>IF(OR($A340="",$L340=""),"",ROUND(($L340-($A340+$B340))*1440,0)/60)</f>
        <v/>
      </c>
      <c r="N340" s="8">
        <f>IF(OR($A340="",$M340=""),"",IF($M340&lt;='Settings'!$B$7,"Yes","No"))</f>
        <v/>
      </c>
      <c r="O340" s="4" t="n"/>
      <c r="P340" s="13" t="n"/>
      <c r="Q340" s="16">
        <f>IF(OR($A340="",$P340=""),"",$P340-$A340)</f>
        <v/>
      </c>
      <c r="R340" s="4" t="n"/>
      <c r="S340" s="8">
        <f>IF($A340="","",IF($P340="","Open","Closed"))</f>
        <v/>
      </c>
    </row>
    <row r="341">
      <c r="A341" s="13" t="n"/>
      <c r="B341" s="5" t="n"/>
      <c r="C341" s="4" t="n"/>
      <c r="D341" s="4" t="n"/>
      <c r="E341" s="4" t="n"/>
      <c r="F341" s="8">
        <f>IF(OR($A341="",$B341=""),"",IF($B341&lt;'Settings'!$B$6,"Morning","Evening"))</f>
        <v/>
      </c>
      <c r="G341" s="4" t="n"/>
      <c r="H341" s="4" t="n"/>
      <c r="I341" s="4" t="n"/>
      <c r="J341" s="4" t="n"/>
      <c r="K341" s="4" t="n"/>
      <c r="L341" s="14" t="n"/>
      <c r="M341" s="15">
        <f>IF(OR($A341="",$L341=""),"",ROUND(($L341-($A341+$B341))*1440,0)/60)</f>
        <v/>
      </c>
      <c r="N341" s="8">
        <f>IF(OR($A341="",$M341=""),"",IF($M341&lt;='Settings'!$B$7,"Yes","No"))</f>
        <v/>
      </c>
      <c r="O341" s="4" t="n"/>
      <c r="P341" s="13" t="n"/>
      <c r="Q341" s="16">
        <f>IF(OR($A341="",$P341=""),"",$P341-$A341)</f>
        <v/>
      </c>
      <c r="R341" s="4" t="n"/>
      <c r="S341" s="8">
        <f>IF($A341="","",IF($P341="","Open","Closed"))</f>
        <v/>
      </c>
    </row>
    <row r="342">
      <c r="A342" s="13" t="n"/>
      <c r="B342" s="5" t="n"/>
      <c r="C342" s="4" t="n"/>
      <c r="D342" s="4" t="n"/>
      <c r="E342" s="4" t="n"/>
      <c r="F342" s="8">
        <f>IF(OR($A342="",$B342=""),"",IF($B342&lt;'Settings'!$B$6,"Morning","Evening"))</f>
        <v/>
      </c>
      <c r="G342" s="4" t="n"/>
      <c r="H342" s="4" t="n"/>
      <c r="I342" s="4" t="n"/>
      <c r="J342" s="4" t="n"/>
      <c r="K342" s="4" t="n"/>
      <c r="L342" s="14" t="n"/>
      <c r="M342" s="15">
        <f>IF(OR($A342="",$L342=""),"",ROUND(($L342-($A342+$B342))*1440,0)/60)</f>
        <v/>
      </c>
      <c r="N342" s="8">
        <f>IF(OR($A342="",$M342=""),"",IF($M342&lt;='Settings'!$B$7,"Yes","No"))</f>
        <v/>
      </c>
      <c r="O342" s="4" t="n"/>
      <c r="P342" s="13" t="n"/>
      <c r="Q342" s="16">
        <f>IF(OR($A342="",$P342=""),"",$P342-$A342)</f>
        <v/>
      </c>
      <c r="R342" s="4" t="n"/>
      <c r="S342" s="8">
        <f>IF($A342="","",IF($P342="","Open","Closed"))</f>
        <v/>
      </c>
    </row>
    <row r="343">
      <c r="A343" s="13" t="n"/>
      <c r="B343" s="5" t="n"/>
      <c r="C343" s="4" t="n"/>
      <c r="D343" s="4" t="n"/>
      <c r="E343" s="4" t="n"/>
      <c r="F343" s="8">
        <f>IF(OR($A343="",$B343=""),"",IF($B343&lt;'Settings'!$B$6,"Morning","Evening"))</f>
        <v/>
      </c>
      <c r="G343" s="4" t="n"/>
      <c r="H343" s="4" t="n"/>
      <c r="I343" s="4" t="n"/>
      <c r="J343" s="4" t="n"/>
      <c r="K343" s="4" t="n"/>
      <c r="L343" s="14" t="n"/>
      <c r="M343" s="15">
        <f>IF(OR($A343="",$L343=""),"",ROUND(($L343-($A343+$B343))*1440,0)/60)</f>
        <v/>
      </c>
      <c r="N343" s="8">
        <f>IF(OR($A343="",$M343=""),"",IF($M343&lt;='Settings'!$B$7,"Yes","No"))</f>
        <v/>
      </c>
      <c r="O343" s="4" t="n"/>
      <c r="P343" s="13" t="n"/>
      <c r="Q343" s="16">
        <f>IF(OR($A343="",$P343=""),"",$P343-$A343)</f>
        <v/>
      </c>
      <c r="R343" s="4" t="n"/>
      <c r="S343" s="8">
        <f>IF($A343="","",IF($P343="","Open","Closed"))</f>
        <v/>
      </c>
    </row>
    <row r="344">
      <c r="A344" s="13" t="n"/>
      <c r="B344" s="5" t="n"/>
      <c r="C344" s="4" t="n"/>
      <c r="D344" s="4" t="n"/>
      <c r="E344" s="4" t="n"/>
      <c r="F344" s="8">
        <f>IF(OR($A344="",$B344=""),"",IF($B344&lt;'Settings'!$B$6,"Morning","Evening"))</f>
        <v/>
      </c>
      <c r="G344" s="4" t="n"/>
      <c r="H344" s="4" t="n"/>
      <c r="I344" s="4" t="n"/>
      <c r="J344" s="4" t="n"/>
      <c r="K344" s="4" t="n"/>
      <c r="L344" s="14" t="n"/>
      <c r="M344" s="15">
        <f>IF(OR($A344="",$L344=""),"",ROUND(($L344-($A344+$B344))*1440,0)/60)</f>
        <v/>
      </c>
      <c r="N344" s="8">
        <f>IF(OR($A344="",$M344=""),"",IF($M344&lt;='Settings'!$B$7,"Yes","No"))</f>
        <v/>
      </c>
      <c r="O344" s="4" t="n"/>
      <c r="P344" s="13" t="n"/>
      <c r="Q344" s="16">
        <f>IF(OR($A344="",$P344=""),"",$P344-$A344)</f>
        <v/>
      </c>
      <c r="R344" s="4" t="n"/>
      <c r="S344" s="8">
        <f>IF($A344="","",IF($P344="","Open","Closed"))</f>
        <v/>
      </c>
    </row>
    <row r="345">
      <c r="A345" s="13" t="n"/>
      <c r="B345" s="5" t="n"/>
      <c r="C345" s="4" t="n"/>
      <c r="D345" s="4" t="n"/>
      <c r="E345" s="4" t="n"/>
      <c r="F345" s="8">
        <f>IF(OR($A345="",$B345=""),"",IF($B345&lt;'Settings'!$B$6,"Morning","Evening"))</f>
        <v/>
      </c>
      <c r="G345" s="4" t="n"/>
      <c r="H345" s="4" t="n"/>
      <c r="I345" s="4" t="n"/>
      <c r="J345" s="4" t="n"/>
      <c r="K345" s="4" t="n"/>
      <c r="L345" s="14" t="n"/>
      <c r="M345" s="15">
        <f>IF(OR($A345="",$L345=""),"",ROUND(($L345-($A345+$B345))*1440,0)/60)</f>
        <v/>
      </c>
      <c r="N345" s="8">
        <f>IF(OR($A345="",$M345=""),"",IF($M345&lt;='Settings'!$B$7,"Yes","No"))</f>
        <v/>
      </c>
      <c r="O345" s="4" t="n"/>
      <c r="P345" s="13" t="n"/>
      <c r="Q345" s="16">
        <f>IF(OR($A345="",$P345=""),"",$P345-$A345)</f>
        <v/>
      </c>
      <c r="R345" s="4" t="n"/>
      <c r="S345" s="8">
        <f>IF($A345="","",IF($P345="","Open","Closed"))</f>
        <v/>
      </c>
    </row>
    <row r="346">
      <c r="A346" s="13" t="n"/>
      <c r="B346" s="5" t="n"/>
      <c r="C346" s="4" t="n"/>
      <c r="D346" s="4" t="n"/>
      <c r="E346" s="4" t="n"/>
      <c r="F346" s="8">
        <f>IF(OR($A346="",$B346=""),"",IF($B346&lt;'Settings'!$B$6,"Morning","Evening"))</f>
        <v/>
      </c>
      <c r="G346" s="4" t="n"/>
      <c r="H346" s="4" t="n"/>
      <c r="I346" s="4" t="n"/>
      <c r="J346" s="4" t="n"/>
      <c r="K346" s="4" t="n"/>
      <c r="L346" s="14" t="n"/>
      <c r="M346" s="15">
        <f>IF(OR($A346="",$L346=""),"",ROUND(($L346-($A346+$B346))*1440,0)/60)</f>
        <v/>
      </c>
      <c r="N346" s="8">
        <f>IF(OR($A346="",$M346=""),"",IF($M346&lt;='Settings'!$B$7,"Yes","No"))</f>
        <v/>
      </c>
      <c r="O346" s="4" t="n"/>
      <c r="P346" s="13" t="n"/>
      <c r="Q346" s="16">
        <f>IF(OR($A346="",$P346=""),"",$P346-$A346)</f>
        <v/>
      </c>
      <c r="R346" s="4" t="n"/>
      <c r="S346" s="8">
        <f>IF($A346="","",IF($P346="","Open","Closed"))</f>
        <v/>
      </c>
    </row>
    <row r="347">
      <c r="A347" s="13" t="n"/>
      <c r="B347" s="5" t="n"/>
      <c r="C347" s="4" t="n"/>
      <c r="D347" s="4" t="n"/>
      <c r="E347" s="4" t="n"/>
      <c r="F347" s="8">
        <f>IF(OR($A347="",$B347=""),"",IF($B347&lt;'Settings'!$B$6,"Morning","Evening"))</f>
        <v/>
      </c>
      <c r="G347" s="4" t="n"/>
      <c r="H347" s="4" t="n"/>
      <c r="I347" s="4" t="n"/>
      <c r="J347" s="4" t="n"/>
      <c r="K347" s="4" t="n"/>
      <c r="L347" s="14" t="n"/>
      <c r="M347" s="15">
        <f>IF(OR($A347="",$L347=""),"",ROUND(($L347-($A347+$B347))*1440,0)/60)</f>
        <v/>
      </c>
      <c r="N347" s="8">
        <f>IF(OR($A347="",$M347=""),"",IF($M347&lt;='Settings'!$B$7,"Yes","No"))</f>
        <v/>
      </c>
      <c r="O347" s="4" t="n"/>
      <c r="P347" s="13" t="n"/>
      <c r="Q347" s="16">
        <f>IF(OR($A347="",$P347=""),"",$P347-$A347)</f>
        <v/>
      </c>
      <c r="R347" s="4" t="n"/>
      <c r="S347" s="8">
        <f>IF($A347="","",IF($P347="","Open","Closed"))</f>
        <v/>
      </c>
    </row>
    <row r="348">
      <c r="A348" s="13" t="n"/>
      <c r="B348" s="5" t="n"/>
      <c r="C348" s="4" t="n"/>
      <c r="D348" s="4" t="n"/>
      <c r="E348" s="4" t="n"/>
      <c r="F348" s="8">
        <f>IF(OR($A348="",$B348=""),"",IF($B348&lt;'Settings'!$B$6,"Morning","Evening"))</f>
        <v/>
      </c>
      <c r="G348" s="4" t="n"/>
      <c r="H348" s="4" t="n"/>
      <c r="I348" s="4" t="n"/>
      <c r="J348" s="4" t="n"/>
      <c r="K348" s="4" t="n"/>
      <c r="L348" s="14" t="n"/>
      <c r="M348" s="15">
        <f>IF(OR($A348="",$L348=""),"",ROUND(($L348-($A348+$B348))*1440,0)/60)</f>
        <v/>
      </c>
      <c r="N348" s="8">
        <f>IF(OR($A348="",$M348=""),"",IF($M348&lt;='Settings'!$B$7,"Yes","No"))</f>
        <v/>
      </c>
      <c r="O348" s="4" t="n"/>
      <c r="P348" s="13" t="n"/>
      <c r="Q348" s="16">
        <f>IF(OR($A348="",$P348=""),"",$P348-$A348)</f>
        <v/>
      </c>
      <c r="R348" s="4" t="n"/>
      <c r="S348" s="8">
        <f>IF($A348="","",IF($P348="","Open","Closed"))</f>
        <v/>
      </c>
    </row>
    <row r="349">
      <c r="A349" s="13" t="n"/>
      <c r="B349" s="5" t="n"/>
      <c r="C349" s="4" t="n"/>
      <c r="D349" s="4" t="n"/>
      <c r="E349" s="4" t="n"/>
      <c r="F349" s="8">
        <f>IF(OR($A349="",$B349=""),"",IF($B349&lt;'Settings'!$B$6,"Morning","Evening"))</f>
        <v/>
      </c>
      <c r="G349" s="4" t="n"/>
      <c r="H349" s="4" t="n"/>
      <c r="I349" s="4" t="n"/>
      <c r="J349" s="4" t="n"/>
      <c r="K349" s="4" t="n"/>
      <c r="L349" s="14" t="n"/>
      <c r="M349" s="15">
        <f>IF(OR($A349="",$L349=""),"",ROUND(($L349-($A349+$B349))*1440,0)/60)</f>
        <v/>
      </c>
      <c r="N349" s="8">
        <f>IF(OR($A349="",$M349=""),"",IF($M349&lt;='Settings'!$B$7,"Yes","No"))</f>
        <v/>
      </c>
      <c r="O349" s="4" t="n"/>
      <c r="P349" s="13" t="n"/>
      <c r="Q349" s="16">
        <f>IF(OR($A349="",$P349=""),"",$P349-$A349)</f>
        <v/>
      </c>
      <c r="R349" s="4" t="n"/>
      <c r="S349" s="8">
        <f>IF($A349="","",IF($P349="","Open","Closed"))</f>
        <v/>
      </c>
    </row>
    <row r="350">
      <c r="A350" s="13" t="n"/>
      <c r="B350" s="5" t="n"/>
      <c r="C350" s="4" t="n"/>
      <c r="D350" s="4" t="n"/>
      <c r="E350" s="4" t="n"/>
      <c r="F350" s="8">
        <f>IF(OR($A350="",$B350=""),"",IF($B350&lt;'Settings'!$B$6,"Morning","Evening"))</f>
        <v/>
      </c>
      <c r="G350" s="4" t="n"/>
      <c r="H350" s="4" t="n"/>
      <c r="I350" s="4" t="n"/>
      <c r="J350" s="4" t="n"/>
      <c r="K350" s="4" t="n"/>
      <c r="L350" s="14" t="n"/>
      <c r="M350" s="15">
        <f>IF(OR($A350="",$L350=""),"",ROUND(($L350-($A350+$B350))*1440,0)/60)</f>
        <v/>
      </c>
      <c r="N350" s="8">
        <f>IF(OR($A350="",$M350=""),"",IF($M350&lt;='Settings'!$B$7,"Yes","No"))</f>
        <v/>
      </c>
      <c r="O350" s="4" t="n"/>
      <c r="P350" s="13" t="n"/>
      <c r="Q350" s="16">
        <f>IF(OR($A350="",$P350=""),"",$P350-$A350)</f>
        <v/>
      </c>
      <c r="R350" s="4" t="n"/>
      <c r="S350" s="8">
        <f>IF($A350="","",IF($P350="","Open","Closed"))</f>
        <v/>
      </c>
    </row>
    <row r="351">
      <c r="A351" s="13" t="n"/>
      <c r="B351" s="5" t="n"/>
      <c r="C351" s="4" t="n"/>
      <c r="D351" s="4" t="n"/>
      <c r="E351" s="4" t="n"/>
      <c r="F351" s="8">
        <f>IF(OR($A351="",$B351=""),"",IF($B351&lt;'Settings'!$B$6,"Morning","Evening"))</f>
        <v/>
      </c>
      <c r="G351" s="4" t="n"/>
      <c r="H351" s="4" t="n"/>
      <c r="I351" s="4" t="n"/>
      <c r="J351" s="4" t="n"/>
      <c r="K351" s="4" t="n"/>
      <c r="L351" s="14" t="n"/>
      <c r="M351" s="15">
        <f>IF(OR($A351="",$L351=""),"",ROUND(($L351-($A351+$B351))*1440,0)/60)</f>
        <v/>
      </c>
      <c r="N351" s="8">
        <f>IF(OR($A351="",$M351=""),"",IF($M351&lt;='Settings'!$B$7,"Yes","No"))</f>
        <v/>
      </c>
      <c r="O351" s="4" t="n"/>
      <c r="P351" s="13" t="n"/>
      <c r="Q351" s="16">
        <f>IF(OR($A351="",$P351=""),"",$P351-$A351)</f>
        <v/>
      </c>
      <c r="R351" s="4" t="n"/>
      <c r="S351" s="8">
        <f>IF($A351="","",IF($P351="","Open","Closed"))</f>
        <v/>
      </c>
    </row>
    <row r="352">
      <c r="A352" s="13" t="n"/>
      <c r="B352" s="5" t="n"/>
      <c r="C352" s="4" t="n"/>
      <c r="D352" s="4" t="n"/>
      <c r="E352" s="4" t="n"/>
      <c r="F352" s="8">
        <f>IF(OR($A352="",$B352=""),"",IF($B352&lt;'Settings'!$B$6,"Morning","Evening"))</f>
        <v/>
      </c>
      <c r="G352" s="4" t="n"/>
      <c r="H352" s="4" t="n"/>
      <c r="I352" s="4" t="n"/>
      <c r="J352" s="4" t="n"/>
      <c r="K352" s="4" t="n"/>
      <c r="L352" s="14" t="n"/>
      <c r="M352" s="15">
        <f>IF(OR($A352="",$L352=""),"",ROUND(($L352-($A352+$B352))*1440,0)/60)</f>
        <v/>
      </c>
      <c r="N352" s="8">
        <f>IF(OR($A352="",$M352=""),"",IF($M352&lt;='Settings'!$B$7,"Yes","No"))</f>
        <v/>
      </c>
      <c r="O352" s="4" t="n"/>
      <c r="P352" s="13" t="n"/>
      <c r="Q352" s="16">
        <f>IF(OR($A352="",$P352=""),"",$P352-$A352)</f>
        <v/>
      </c>
      <c r="R352" s="4" t="n"/>
      <c r="S352" s="8">
        <f>IF($A352="","",IF($P352="","Open","Closed"))</f>
        <v/>
      </c>
    </row>
    <row r="353">
      <c r="A353" s="13" t="n"/>
      <c r="B353" s="5" t="n"/>
      <c r="C353" s="4" t="n"/>
      <c r="D353" s="4" t="n"/>
      <c r="E353" s="4" t="n"/>
      <c r="F353" s="8">
        <f>IF(OR($A353="",$B353=""),"",IF($B353&lt;'Settings'!$B$6,"Morning","Evening"))</f>
        <v/>
      </c>
      <c r="G353" s="4" t="n"/>
      <c r="H353" s="4" t="n"/>
      <c r="I353" s="4" t="n"/>
      <c r="J353" s="4" t="n"/>
      <c r="K353" s="4" t="n"/>
      <c r="L353" s="14" t="n"/>
      <c r="M353" s="15">
        <f>IF(OR($A353="",$L353=""),"",ROUND(($L353-($A353+$B353))*1440,0)/60)</f>
        <v/>
      </c>
      <c r="N353" s="8">
        <f>IF(OR($A353="",$M353=""),"",IF($M353&lt;='Settings'!$B$7,"Yes","No"))</f>
        <v/>
      </c>
      <c r="O353" s="4" t="n"/>
      <c r="P353" s="13" t="n"/>
      <c r="Q353" s="16">
        <f>IF(OR($A353="",$P353=""),"",$P353-$A353)</f>
        <v/>
      </c>
      <c r="R353" s="4" t="n"/>
      <c r="S353" s="8">
        <f>IF($A353="","",IF($P353="","Open","Closed"))</f>
        <v/>
      </c>
    </row>
    <row r="354">
      <c r="A354" s="13" t="n"/>
      <c r="B354" s="5" t="n"/>
      <c r="C354" s="4" t="n"/>
      <c r="D354" s="4" t="n"/>
      <c r="E354" s="4" t="n"/>
      <c r="F354" s="8">
        <f>IF(OR($A354="",$B354=""),"",IF($B354&lt;'Settings'!$B$6,"Morning","Evening"))</f>
        <v/>
      </c>
      <c r="G354" s="4" t="n"/>
      <c r="H354" s="4" t="n"/>
      <c r="I354" s="4" t="n"/>
      <c r="J354" s="4" t="n"/>
      <c r="K354" s="4" t="n"/>
      <c r="L354" s="14" t="n"/>
      <c r="M354" s="15">
        <f>IF(OR($A354="",$L354=""),"",ROUND(($L354-($A354+$B354))*1440,0)/60)</f>
        <v/>
      </c>
      <c r="N354" s="8">
        <f>IF(OR($A354="",$M354=""),"",IF($M354&lt;='Settings'!$B$7,"Yes","No"))</f>
        <v/>
      </c>
      <c r="O354" s="4" t="n"/>
      <c r="P354" s="13" t="n"/>
      <c r="Q354" s="16">
        <f>IF(OR($A354="",$P354=""),"",$P354-$A354)</f>
        <v/>
      </c>
      <c r="R354" s="4" t="n"/>
      <c r="S354" s="8">
        <f>IF($A354="","",IF($P354="","Open","Closed"))</f>
        <v/>
      </c>
    </row>
    <row r="355">
      <c r="A355" s="13" t="n"/>
      <c r="B355" s="5" t="n"/>
      <c r="C355" s="4" t="n"/>
      <c r="D355" s="4" t="n"/>
      <c r="E355" s="4" t="n"/>
      <c r="F355" s="8">
        <f>IF(OR($A355="",$B355=""),"",IF($B355&lt;'Settings'!$B$6,"Morning","Evening"))</f>
        <v/>
      </c>
      <c r="G355" s="4" t="n"/>
      <c r="H355" s="4" t="n"/>
      <c r="I355" s="4" t="n"/>
      <c r="J355" s="4" t="n"/>
      <c r="K355" s="4" t="n"/>
      <c r="L355" s="14" t="n"/>
      <c r="M355" s="15">
        <f>IF(OR($A355="",$L355=""),"",ROUND(($L355-($A355+$B355))*1440,0)/60)</f>
        <v/>
      </c>
      <c r="N355" s="8">
        <f>IF(OR($A355="",$M355=""),"",IF($M355&lt;='Settings'!$B$7,"Yes","No"))</f>
        <v/>
      </c>
      <c r="O355" s="4" t="n"/>
      <c r="P355" s="13" t="n"/>
      <c r="Q355" s="16">
        <f>IF(OR($A355="",$P355=""),"",$P355-$A355)</f>
        <v/>
      </c>
      <c r="R355" s="4" t="n"/>
      <c r="S355" s="8">
        <f>IF($A355="","",IF($P355="","Open","Closed"))</f>
        <v/>
      </c>
    </row>
    <row r="356">
      <c r="A356" s="13" t="n"/>
      <c r="B356" s="5" t="n"/>
      <c r="C356" s="4" t="n"/>
      <c r="D356" s="4" t="n"/>
      <c r="E356" s="4" t="n"/>
      <c r="F356" s="8">
        <f>IF(OR($A356="",$B356=""),"",IF($B356&lt;'Settings'!$B$6,"Morning","Evening"))</f>
        <v/>
      </c>
      <c r="G356" s="4" t="n"/>
      <c r="H356" s="4" t="n"/>
      <c r="I356" s="4" t="n"/>
      <c r="J356" s="4" t="n"/>
      <c r="K356" s="4" t="n"/>
      <c r="L356" s="14" t="n"/>
      <c r="M356" s="15">
        <f>IF(OR($A356="",$L356=""),"",ROUND(($L356-($A356+$B356))*1440,0)/60)</f>
        <v/>
      </c>
      <c r="N356" s="8">
        <f>IF(OR($A356="",$M356=""),"",IF($M356&lt;='Settings'!$B$7,"Yes","No"))</f>
        <v/>
      </c>
      <c r="O356" s="4" t="n"/>
      <c r="P356" s="13" t="n"/>
      <c r="Q356" s="16">
        <f>IF(OR($A356="",$P356=""),"",$P356-$A356)</f>
        <v/>
      </c>
      <c r="R356" s="4" t="n"/>
      <c r="S356" s="8">
        <f>IF($A356="","",IF($P356="","Open","Closed"))</f>
        <v/>
      </c>
    </row>
    <row r="357">
      <c r="A357" s="13" t="n"/>
      <c r="B357" s="5" t="n"/>
      <c r="C357" s="4" t="n"/>
      <c r="D357" s="4" t="n"/>
      <c r="E357" s="4" t="n"/>
      <c r="F357" s="8">
        <f>IF(OR($A357="",$B357=""),"",IF($B357&lt;'Settings'!$B$6,"Morning","Evening"))</f>
        <v/>
      </c>
      <c r="G357" s="4" t="n"/>
      <c r="H357" s="4" t="n"/>
      <c r="I357" s="4" t="n"/>
      <c r="J357" s="4" t="n"/>
      <c r="K357" s="4" t="n"/>
      <c r="L357" s="14" t="n"/>
      <c r="M357" s="15">
        <f>IF(OR($A357="",$L357=""),"",ROUND(($L357-($A357+$B357))*1440,0)/60)</f>
        <v/>
      </c>
      <c r="N357" s="8">
        <f>IF(OR($A357="",$M357=""),"",IF($M357&lt;='Settings'!$B$7,"Yes","No"))</f>
        <v/>
      </c>
      <c r="O357" s="4" t="n"/>
      <c r="P357" s="13" t="n"/>
      <c r="Q357" s="16">
        <f>IF(OR($A357="",$P357=""),"",$P357-$A357)</f>
        <v/>
      </c>
      <c r="R357" s="4" t="n"/>
      <c r="S357" s="8">
        <f>IF($A357="","",IF($P357="","Open","Closed"))</f>
        <v/>
      </c>
    </row>
    <row r="358">
      <c r="A358" s="13" t="n"/>
      <c r="B358" s="5" t="n"/>
      <c r="C358" s="4" t="n"/>
      <c r="D358" s="4" t="n"/>
      <c r="E358" s="4" t="n"/>
      <c r="F358" s="8">
        <f>IF(OR($A358="",$B358=""),"",IF($B358&lt;'Settings'!$B$6,"Morning","Evening"))</f>
        <v/>
      </c>
      <c r="G358" s="4" t="n"/>
      <c r="H358" s="4" t="n"/>
      <c r="I358" s="4" t="n"/>
      <c r="J358" s="4" t="n"/>
      <c r="K358" s="4" t="n"/>
      <c r="L358" s="14" t="n"/>
      <c r="M358" s="15">
        <f>IF(OR($A358="",$L358=""),"",ROUND(($L358-($A358+$B358))*1440,0)/60)</f>
        <v/>
      </c>
      <c r="N358" s="8">
        <f>IF(OR($A358="",$M358=""),"",IF($M358&lt;='Settings'!$B$7,"Yes","No"))</f>
        <v/>
      </c>
      <c r="O358" s="4" t="n"/>
      <c r="P358" s="13" t="n"/>
      <c r="Q358" s="16">
        <f>IF(OR($A358="",$P358=""),"",$P358-$A358)</f>
        <v/>
      </c>
      <c r="R358" s="4" t="n"/>
      <c r="S358" s="8">
        <f>IF($A358="","",IF($P358="","Open","Closed"))</f>
        <v/>
      </c>
    </row>
    <row r="359">
      <c r="A359" s="13" t="n"/>
      <c r="B359" s="5" t="n"/>
      <c r="C359" s="4" t="n"/>
      <c r="D359" s="4" t="n"/>
      <c r="E359" s="4" t="n"/>
      <c r="F359" s="8">
        <f>IF(OR($A359="",$B359=""),"",IF($B359&lt;'Settings'!$B$6,"Morning","Evening"))</f>
        <v/>
      </c>
      <c r="G359" s="4" t="n"/>
      <c r="H359" s="4" t="n"/>
      <c r="I359" s="4" t="n"/>
      <c r="J359" s="4" t="n"/>
      <c r="K359" s="4" t="n"/>
      <c r="L359" s="14" t="n"/>
      <c r="M359" s="15">
        <f>IF(OR($A359="",$L359=""),"",ROUND(($L359-($A359+$B359))*1440,0)/60)</f>
        <v/>
      </c>
      <c r="N359" s="8">
        <f>IF(OR($A359="",$M359=""),"",IF($M359&lt;='Settings'!$B$7,"Yes","No"))</f>
        <v/>
      </c>
      <c r="O359" s="4" t="n"/>
      <c r="P359" s="13" t="n"/>
      <c r="Q359" s="16">
        <f>IF(OR($A359="",$P359=""),"",$P359-$A359)</f>
        <v/>
      </c>
      <c r="R359" s="4" t="n"/>
      <c r="S359" s="8">
        <f>IF($A359="","",IF($P359="","Open","Closed"))</f>
        <v/>
      </c>
    </row>
    <row r="360">
      <c r="A360" s="13" t="n"/>
      <c r="B360" s="5" t="n"/>
      <c r="C360" s="4" t="n"/>
      <c r="D360" s="4" t="n"/>
      <c r="E360" s="4" t="n"/>
      <c r="F360" s="8">
        <f>IF(OR($A360="",$B360=""),"",IF($B360&lt;'Settings'!$B$6,"Morning","Evening"))</f>
        <v/>
      </c>
      <c r="G360" s="4" t="n"/>
      <c r="H360" s="4" t="n"/>
      <c r="I360" s="4" t="n"/>
      <c r="J360" s="4" t="n"/>
      <c r="K360" s="4" t="n"/>
      <c r="L360" s="14" t="n"/>
      <c r="M360" s="15">
        <f>IF(OR($A360="",$L360=""),"",ROUND(($L360-($A360+$B360))*1440,0)/60)</f>
        <v/>
      </c>
      <c r="N360" s="8">
        <f>IF(OR($A360="",$M360=""),"",IF($M360&lt;='Settings'!$B$7,"Yes","No"))</f>
        <v/>
      </c>
      <c r="O360" s="4" t="n"/>
      <c r="P360" s="13" t="n"/>
      <c r="Q360" s="16">
        <f>IF(OR($A360="",$P360=""),"",$P360-$A360)</f>
        <v/>
      </c>
      <c r="R360" s="4" t="n"/>
      <c r="S360" s="8">
        <f>IF($A360="","",IF($P360="","Open","Closed"))</f>
        <v/>
      </c>
    </row>
    <row r="361">
      <c r="A361" s="13" t="n"/>
      <c r="B361" s="5" t="n"/>
      <c r="C361" s="4" t="n"/>
      <c r="D361" s="4" t="n"/>
      <c r="E361" s="4" t="n"/>
      <c r="F361" s="8">
        <f>IF(OR($A361="",$B361=""),"",IF($B361&lt;'Settings'!$B$6,"Morning","Evening"))</f>
        <v/>
      </c>
      <c r="G361" s="4" t="n"/>
      <c r="H361" s="4" t="n"/>
      <c r="I361" s="4" t="n"/>
      <c r="J361" s="4" t="n"/>
      <c r="K361" s="4" t="n"/>
      <c r="L361" s="14" t="n"/>
      <c r="M361" s="15">
        <f>IF(OR($A361="",$L361=""),"",ROUND(($L361-($A361+$B361))*1440,0)/60)</f>
        <v/>
      </c>
      <c r="N361" s="8">
        <f>IF(OR($A361="",$M361=""),"",IF($M361&lt;='Settings'!$B$7,"Yes","No"))</f>
        <v/>
      </c>
      <c r="O361" s="4" t="n"/>
      <c r="P361" s="13" t="n"/>
      <c r="Q361" s="16">
        <f>IF(OR($A361="",$P361=""),"",$P361-$A361)</f>
        <v/>
      </c>
      <c r="R361" s="4" t="n"/>
      <c r="S361" s="8">
        <f>IF($A361="","",IF($P361="","Open","Closed"))</f>
        <v/>
      </c>
    </row>
    <row r="362">
      <c r="A362" s="13" t="n"/>
      <c r="B362" s="5" t="n"/>
      <c r="C362" s="4" t="n"/>
      <c r="D362" s="4" t="n"/>
      <c r="E362" s="4" t="n"/>
      <c r="F362" s="8">
        <f>IF(OR($A362="",$B362=""),"",IF($B362&lt;'Settings'!$B$6,"Morning","Evening"))</f>
        <v/>
      </c>
      <c r="G362" s="4" t="n"/>
      <c r="H362" s="4" t="n"/>
      <c r="I362" s="4" t="n"/>
      <c r="J362" s="4" t="n"/>
      <c r="K362" s="4" t="n"/>
      <c r="L362" s="14" t="n"/>
      <c r="M362" s="15">
        <f>IF(OR($A362="",$L362=""),"",ROUND(($L362-($A362+$B362))*1440,0)/60)</f>
        <v/>
      </c>
      <c r="N362" s="8">
        <f>IF(OR($A362="",$M362=""),"",IF($M362&lt;='Settings'!$B$7,"Yes","No"))</f>
        <v/>
      </c>
      <c r="O362" s="4" t="n"/>
      <c r="P362" s="13" t="n"/>
      <c r="Q362" s="16">
        <f>IF(OR($A362="",$P362=""),"",$P362-$A362)</f>
        <v/>
      </c>
      <c r="R362" s="4" t="n"/>
      <c r="S362" s="8">
        <f>IF($A362="","",IF($P362="","Open","Closed"))</f>
        <v/>
      </c>
    </row>
    <row r="363">
      <c r="A363" s="13" t="n"/>
      <c r="B363" s="5" t="n"/>
      <c r="C363" s="4" t="n"/>
      <c r="D363" s="4" t="n"/>
      <c r="E363" s="4" t="n"/>
      <c r="F363" s="8">
        <f>IF(OR($A363="",$B363=""),"",IF($B363&lt;'Settings'!$B$6,"Morning","Evening"))</f>
        <v/>
      </c>
      <c r="G363" s="4" t="n"/>
      <c r="H363" s="4" t="n"/>
      <c r="I363" s="4" t="n"/>
      <c r="J363" s="4" t="n"/>
      <c r="K363" s="4" t="n"/>
      <c r="L363" s="14" t="n"/>
      <c r="M363" s="15">
        <f>IF(OR($A363="",$L363=""),"",ROUND(($L363-($A363+$B363))*1440,0)/60)</f>
        <v/>
      </c>
      <c r="N363" s="8">
        <f>IF(OR($A363="",$M363=""),"",IF($M363&lt;='Settings'!$B$7,"Yes","No"))</f>
        <v/>
      </c>
      <c r="O363" s="4" t="n"/>
      <c r="P363" s="13" t="n"/>
      <c r="Q363" s="16">
        <f>IF(OR($A363="",$P363=""),"",$P363-$A363)</f>
        <v/>
      </c>
      <c r="R363" s="4" t="n"/>
      <c r="S363" s="8">
        <f>IF($A363="","",IF($P363="","Open","Closed"))</f>
        <v/>
      </c>
    </row>
    <row r="364">
      <c r="A364" s="13" t="n"/>
      <c r="B364" s="5" t="n"/>
      <c r="C364" s="4" t="n"/>
      <c r="D364" s="4" t="n"/>
      <c r="E364" s="4" t="n"/>
      <c r="F364" s="8">
        <f>IF(OR($A364="",$B364=""),"",IF($B364&lt;'Settings'!$B$6,"Morning","Evening"))</f>
        <v/>
      </c>
      <c r="G364" s="4" t="n"/>
      <c r="H364" s="4" t="n"/>
      <c r="I364" s="4" t="n"/>
      <c r="J364" s="4" t="n"/>
      <c r="K364" s="4" t="n"/>
      <c r="L364" s="14" t="n"/>
      <c r="M364" s="15">
        <f>IF(OR($A364="",$L364=""),"",ROUND(($L364-($A364+$B364))*1440,0)/60)</f>
        <v/>
      </c>
      <c r="N364" s="8">
        <f>IF(OR($A364="",$M364=""),"",IF($M364&lt;='Settings'!$B$7,"Yes","No"))</f>
        <v/>
      </c>
      <c r="O364" s="4" t="n"/>
      <c r="P364" s="13" t="n"/>
      <c r="Q364" s="16">
        <f>IF(OR($A364="",$P364=""),"",$P364-$A364)</f>
        <v/>
      </c>
      <c r="R364" s="4" t="n"/>
      <c r="S364" s="8">
        <f>IF($A364="","",IF($P364="","Open","Closed"))</f>
        <v/>
      </c>
    </row>
    <row r="365">
      <c r="A365" s="13" t="n"/>
      <c r="B365" s="5" t="n"/>
      <c r="C365" s="4" t="n"/>
      <c r="D365" s="4" t="n"/>
      <c r="E365" s="4" t="n"/>
      <c r="F365" s="8">
        <f>IF(OR($A365="",$B365=""),"",IF($B365&lt;'Settings'!$B$6,"Morning","Evening"))</f>
        <v/>
      </c>
      <c r="G365" s="4" t="n"/>
      <c r="H365" s="4" t="n"/>
      <c r="I365" s="4" t="n"/>
      <c r="J365" s="4" t="n"/>
      <c r="K365" s="4" t="n"/>
      <c r="L365" s="14" t="n"/>
      <c r="M365" s="15">
        <f>IF(OR($A365="",$L365=""),"",ROUND(($L365-($A365+$B365))*1440,0)/60)</f>
        <v/>
      </c>
      <c r="N365" s="8">
        <f>IF(OR($A365="",$M365=""),"",IF($M365&lt;='Settings'!$B$7,"Yes","No"))</f>
        <v/>
      </c>
      <c r="O365" s="4" t="n"/>
      <c r="P365" s="13" t="n"/>
      <c r="Q365" s="16">
        <f>IF(OR($A365="",$P365=""),"",$P365-$A365)</f>
        <v/>
      </c>
      <c r="R365" s="4" t="n"/>
      <c r="S365" s="8">
        <f>IF($A365="","",IF($P365="","Open","Closed"))</f>
        <v/>
      </c>
    </row>
    <row r="366">
      <c r="A366" s="13" t="n"/>
      <c r="B366" s="5" t="n"/>
      <c r="C366" s="4" t="n"/>
      <c r="D366" s="4" t="n"/>
      <c r="E366" s="4" t="n"/>
      <c r="F366" s="8">
        <f>IF(OR($A366="",$B366=""),"",IF($B366&lt;'Settings'!$B$6,"Morning","Evening"))</f>
        <v/>
      </c>
      <c r="G366" s="4" t="n"/>
      <c r="H366" s="4" t="n"/>
      <c r="I366" s="4" t="n"/>
      <c r="J366" s="4" t="n"/>
      <c r="K366" s="4" t="n"/>
      <c r="L366" s="14" t="n"/>
      <c r="M366" s="15">
        <f>IF(OR($A366="",$L366=""),"",ROUND(($L366-($A366+$B366))*1440,0)/60)</f>
        <v/>
      </c>
      <c r="N366" s="8">
        <f>IF(OR($A366="",$M366=""),"",IF($M366&lt;='Settings'!$B$7,"Yes","No"))</f>
        <v/>
      </c>
      <c r="O366" s="4" t="n"/>
      <c r="P366" s="13" t="n"/>
      <c r="Q366" s="16">
        <f>IF(OR($A366="",$P366=""),"",$P366-$A366)</f>
        <v/>
      </c>
      <c r="R366" s="4" t="n"/>
      <c r="S366" s="8">
        <f>IF($A366="","",IF($P366="","Open","Closed"))</f>
        <v/>
      </c>
    </row>
    <row r="367">
      <c r="A367" s="13" t="n"/>
      <c r="B367" s="5" t="n"/>
      <c r="C367" s="4" t="n"/>
      <c r="D367" s="4" t="n"/>
      <c r="E367" s="4" t="n"/>
      <c r="F367" s="8">
        <f>IF(OR($A367="",$B367=""),"",IF($B367&lt;'Settings'!$B$6,"Morning","Evening"))</f>
        <v/>
      </c>
      <c r="G367" s="4" t="n"/>
      <c r="H367" s="4" t="n"/>
      <c r="I367" s="4" t="n"/>
      <c r="J367" s="4" t="n"/>
      <c r="K367" s="4" t="n"/>
      <c r="L367" s="14" t="n"/>
      <c r="M367" s="15">
        <f>IF(OR($A367="",$L367=""),"",ROUND(($L367-($A367+$B367))*1440,0)/60)</f>
        <v/>
      </c>
      <c r="N367" s="8">
        <f>IF(OR($A367="",$M367=""),"",IF($M367&lt;='Settings'!$B$7,"Yes","No"))</f>
        <v/>
      </c>
      <c r="O367" s="4" t="n"/>
      <c r="P367" s="13" t="n"/>
      <c r="Q367" s="16">
        <f>IF(OR($A367="",$P367=""),"",$P367-$A367)</f>
        <v/>
      </c>
      <c r="R367" s="4" t="n"/>
      <c r="S367" s="8">
        <f>IF($A367="","",IF($P367="","Open","Closed"))</f>
        <v/>
      </c>
    </row>
    <row r="368">
      <c r="A368" s="13" t="n"/>
      <c r="B368" s="5" t="n"/>
      <c r="C368" s="4" t="n"/>
      <c r="D368" s="4" t="n"/>
      <c r="E368" s="4" t="n"/>
      <c r="F368" s="8">
        <f>IF(OR($A368="",$B368=""),"",IF($B368&lt;'Settings'!$B$6,"Morning","Evening"))</f>
        <v/>
      </c>
      <c r="G368" s="4" t="n"/>
      <c r="H368" s="4" t="n"/>
      <c r="I368" s="4" t="n"/>
      <c r="J368" s="4" t="n"/>
      <c r="K368" s="4" t="n"/>
      <c r="L368" s="14" t="n"/>
      <c r="M368" s="15">
        <f>IF(OR($A368="",$L368=""),"",ROUND(($L368-($A368+$B368))*1440,0)/60)</f>
        <v/>
      </c>
      <c r="N368" s="8">
        <f>IF(OR($A368="",$M368=""),"",IF($M368&lt;='Settings'!$B$7,"Yes","No"))</f>
        <v/>
      </c>
      <c r="O368" s="4" t="n"/>
      <c r="P368" s="13" t="n"/>
      <c r="Q368" s="16">
        <f>IF(OR($A368="",$P368=""),"",$P368-$A368)</f>
        <v/>
      </c>
      <c r="R368" s="4" t="n"/>
      <c r="S368" s="8">
        <f>IF($A368="","",IF($P368="","Open","Closed"))</f>
        <v/>
      </c>
    </row>
    <row r="369">
      <c r="A369" s="13" t="n"/>
      <c r="B369" s="5" t="n"/>
      <c r="C369" s="4" t="n"/>
      <c r="D369" s="4" t="n"/>
      <c r="E369" s="4" t="n"/>
      <c r="F369" s="8">
        <f>IF(OR($A369="",$B369=""),"",IF($B369&lt;'Settings'!$B$6,"Morning","Evening"))</f>
        <v/>
      </c>
      <c r="G369" s="4" t="n"/>
      <c r="H369" s="4" t="n"/>
      <c r="I369" s="4" t="n"/>
      <c r="J369" s="4" t="n"/>
      <c r="K369" s="4" t="n"/>
      <c r="L369" s="14" t="n"/>
      <c r="M369" s="15">
        <f>IF(OR($A369="",$L369=""),"",ROUND(($L369-($A369+$B369))*1440,0)/60)</f>
        <v/>
      </c>
      <c r="N369" s="8">
        <f>IF(OR($A369="",$M369=""),"",IF($M369&lt;='Settings'!$B$7,"Yes","No"))</f>
        <v/>
      </c>
      <c r="O369" s="4" t="n"/>
      <c r="P369" s="13" t="n"/>
      <c r="Q369" s="16">
        <f>IF(OR($A369="",$P369=""),"",$P369-$A369)</f>
        <v/>
      </c>
      <c r="R369" s="4" t="n"/>
      <c r="S369" s="8">
        <f>IF($A369="","",IF($P369="","Open","Closed"))</f>
        <v/>
      </c>
    </row>
    <row r="370">
      <c r="A370" s="13" t="n"/>
      <c r="B370" s="5" t="n"/>
      <c r="C370" s="4" t="n"/>
      <c r="D370" s="4" t="n"/>
      <c r="E370" s="4" t="n"/>
      <c r="F370" s="8">
        <f>IF(OR($A370="",$B370=""),"",IF($B370&lt;'Settings'!$B$6,"Morning","Evening"))</f>
        <v/>
      </c>
      <c r="G370" s="4" t="n"/>
      <c r="H370" s="4" t="n"/>
      <c r="I370" s="4" t="n"/>
      <c r="J370" s="4" t="n"/>
      <c r="K370" s="4" t="n"/>
      <c r="L370" s="14" t="n"/>
      <c r="M370" s="15">
        <f>IF(OR($A370="",$L370=""),"",ROUND(($L370-($A370+$B370))*1440,0)/60)</f>
        <v/>
      </c>
      <c r="N370" s="8">
        <f>IF(OR($A370="",$M370=""),"",IF($M370&lt;='Settings'!$B$7,"Yes","No"))</f>
        <v/>
      </c>
      <c r="O370" s="4" t="n"/>
      <c r="P370" s="13" t="n"/>
      <c r="Q370" s="16">
        <f>IF(OR($A370="",$P370=""),"",$P370-$A370)</f>
        <v/>
      </c>
      <c r="R370" s="4" t="n"/>
      <c r="S370" s="8">
        <f>IF($A370="","",IF($P370="","Open","Closed"))</f>
        <v/>
      </c>
    </row>
    <row r="371">
      <c r="A371" s="13" t="n"/>
      <c r="B371" s="5" t="n"/>
      <c r="C371" s="4" t="n"/>
      <c r="D371" s="4" t="n"/>
      <c r="E371" s="4" t="n"/>
      <c r="F371" s="8">
        <f>IF(OR($A371="",$B371=""),"",IF($B371&lt;'Settings'!$B$6,"Morning","Evening"))</f>
        <v/>
      </c>
      <c r="G371" s="4" t="n"/>
      <c r="H371" s="4" t="n"/>
      <c r="I371" s="4" t="n"/>
      <c r="J371" s="4" t="n"/>
      <c r="K371" s="4" t="n"/>
      <c r="L371" s="14" t="n"/>
      <c r="M371" s="15">
        <f>IF(OR($A371="",$L371=""),"",ROUND(($L371-($A371+$B371))*1440,0)/60)</f>
        <v/>
      </c>
      <c r="N371" s="8">
        <f>IF(OR($A371="",$M371=""),"",IF($M371&lt;='Settings'!$B$7,"Yes","No"))</f>
        <v/>
      </c>
      <c r="O371" s="4" t="n"/>
      <c r="P371" s="13" t="n"/>
      <c r="Q371" s="16">
        <f>IF(OR($A371="",$P371=""),"",$P371-$A371)</f>
        <v/>
      </c>
      <c r="R371" s="4" t="n"/>
      <c r="S371" s="8">
        <f>IF($A371="","",IF($P371="","Open","Closed"))</f>
        <v/>
      </c>
    </row>
    <row r="372">
      <c r="A372" s="13" t="n"/>
      <c r="B372" s="5" t="n"/>
      <c r="C372" s="4" t="n"/>
      <c r="D372" s="4" t="n"/>
      <c r="E372" s="4" t="n"/>
      <c r="F372" s="8">
        <f>IF(OR($A372="",$B372=""),"",IF($B372&lt;'Settings'!$B$6,"Morning","Evening"))</f>
        <v/>
      </c>
      <c r="G372" s="4" t="n"/>
      <c r="H372" s="4" t="n"/>
      <c r="I372" s="4" t="n"/>
      <c r="J372" s="4" t="n"/>
      <c r="K372" s="4" t="n"/>
      <c r="L372" s="14" t="n"/>
      <c r="M372" s="15">
        <f>IF(OR($A372="",$L372=""),"",ROUND(($L372-($A372+$B372))*1440,0)/60)</f>
        <v/>
      </c>
      <c r="N372" s="8">
        <f>IF(OR($A372="",$M372=""),"",IF($M372&lt;='Settings'!$B$7,"Yes","No"))</f>
        <v/>
      </c>
      <c r="O372" s="4" t="n"/>
      <c r="P372" s="13" t="n"/>
      <c r="Q372" s="16">
        <f>IF(OR($A372="",$P372=""),"",$P372-$A372)</f>
        <v/>
      </c>
      <c r="R372" s="4" t="n"/>
      <c r="S372" s="8">
        <f>IF($A372="","",IF($P372="","Open","Closed"))</f>
        <v/>
      </c>
    </row>
    <row r="373">
      <c r="A373" s="13" t="n"/>
      <c r="B373" s="5" t="n"/>
      <c r="C373" s="4" t="n"/>
      <c r="D373" s="4" t="n"/>
      <c r="E373" s="4" t="n"/>
      <c r="F373" s="8">
        <f>IF(OR($A373="",$B373=""),"",IF($B373&lt;'Settings'!$B$6,"Morning","Evening"))</f>
        <v/>
      </c>
      <c r="G373" s="4" t="n"/>
      <c r="H373" s="4" t="n"/>
      <c r="I373" s="4" t="n"/>
      <c r="J373" s="4" t="n"/>
      <c r="K373" s="4" t="n"/>
      <c r="L373" s="14" t="n"/>
      <c r="M373" s="15">
        <f>IF(OR($A373="",$L373=""),"",ROUND(($L373-($A373+$B373))*1440,0)/60)</f>
        <v/>
      </c>
      <c r="N373" s="8">
        <f>IF(OR($A373="",$M373=""),"",IF($M373&lt;='Settings'!$B$7,"Yes","No"))</f>
        <v/>
      </c>
      <c r="O373" s="4" t="n"/>
      <c r="P373" s="13" t="n"/>
      <c r="Q373" s="16">
        <f>IF(OR($A373="",$P373=""),"",$P373-$A373)</f>
        <v/>
      </c>
      <c r="R373" s="4" t="n"/>
      <c r="S373" s="8">
        <f>IF($A373="","",IF($P373="","Open","Closed"))</f>
        <v/>
      </c>
    </row>
    <row r="374">
      <c r="A374" s="13" t="n"/>
      <c r="B374" s="5" t="n"/>
      <c r="C374" s="4" t="n"/>
      <c r="D374" s="4" t="n"/>
      <c r="E374" s="4" t="n"/>
      <c r="F374" s="8">
        <f>IF(OR($A374="",$B374=""),"",IF($B374&lt;'Settings'!$B$6,"Morning","Evening"))</f>
        <v/>
      </c>
      <c r="G374" s="4" t="n"/>
      <c r="H374" s="4" t="n"/>
      <c r="I374" s="4" t="n"/>
      <c r="J374" s="4" t="n"/>
      <c r="K374" s="4" t="n"/>
      <c r="L374" s="14" t="n"/>
      <c r="M374" s="15">
        <f>IF(OR($A374="",$L374=""),"",ROUND(($L374-($A374+$B374))*1440,0)/60)</f>
        <v/>
      </c>
      <c r="N374" s="8">
        <f>IF(OR($A374="",$M374=""),"",IF($M374&lt;='Settings'!$B$7,"Yes","No"))</f>
        <v/>
      </c>
      <c r="O374" s="4" t="n"/>
      <c r="P374" s="13" t="n"/>
      <c r="Q374" s="16">
        <f>IF(OR($A374="",$P374=""),"",$P374-$A374)</f>
        <v/>
      </c>
      <c r="R374" s="4" t="n"/>
      <c r="S374" s="8">
        <f>IF($A374="","",IF($P374="","Open","Closed"))</f>
        <v/>
      </c>
    </row>
    <row r="375">
      <c r="A375" s="13" t="n"/>
      <c r="B375" s="5" t="n"/>
      <c r="C375" s="4" t="n"/>
      <c r="D375" s="4" t="n"/>
      <c r="E375" s="4" t="n"/>
      <c r="F375" s="8">
        <f>IF(OR($A375="",$B375=""),"",IF($B375&lt;'Settings'!$B$6,"Morning","Evening"))</f>
        <v/>
      </c>
      <c r="G375" s="4" t="n"/>
      <c r="H375" s="4" t="n"/>
      <c r="I375" s="4" t="n"/>
      <c r="J375" s="4" t="n"/>
      <c r="K375" s="4" t="n"/>
      <c r="L375" s="14" t="n"/>
      <c r="M375" s="15">
        <f>IF(OR($A375="",$L375=""),"",ROUND(($L375-($A375+$B375))*1440,0)/60)</f>
        <v/>
      </c>
      <c r="N375" s="8">
        <f>IF(OR($A375="",$M375=""),"",IF($M375&lt;='Settings'!$B$7,"Yes","No"))</f>
        <v/>
      </c>
      <c r="O375" s="4" t="n"/>
      <c r="P375" s="13" t="n"/>
      <c r="Q375" s="16">
        <f>IF(OR($A375="",$P375=""),"",$P375-$A375)</f>
        <v/>
      </c>
      <c r="R375" s="4" t="n"/>
      <c r="S375" s="8">
        <f>IF($A375="","",IF($P375="","Open","Closed"))</f>
        <v/>
      </c>
    </row>
    <row r="376">
      <c r="A376" s="13" t="n"/>
      <c r="B376" s="5" t="n"/>
      <c r="C376" s="4" t="n"/>
      <c r="D376" s="4" t="n"/>
      <c r="E376" s="4" t="n"/>
      <c r="F376" s="8">
        <f>IF(OR($A376="",$B376=""),"",IF($B376&lt;'Settings'!$B$6,"Morning","Evening"))</f>
        <v/>
      </c>
      <c r="G376" s="4" t="n"/>
      <c r="H376" s="4" t="n"/>
      <c r="I376" s="4" t="n"/>
      <c r="J376" s="4" t="n"/>
      <c r="K376" s="4" t="n"/>
      <c r="L376" s="14" t="n"/>
      <c r="M376" s="15">
        <f>IF(OR($A376="",$L376=""),"",ROUND(($L376-($A376+$B376))*1440,0)/60)</f>
        <v/>
      </c>
      <c r="N376" s="8">
        <f>IF(OR($A376="",$M376=""),"",IF($M376&lt;='Settings'!$B$7,"Yes","No"))</f>
        <v/>
      </c>
      <c r="O376" s="4" t="n"/>
      <c r="P376" s="13" t="n"/>
      <c r="Q376" s="16">
        <f>IF(OR($A376="",$P376=""),"",$P376-$A376)</f>
        <v/>
      </c>
      <c r="R376" s="4" t="n"/>
      <c r="S376" s="8">
        <f>IF($A376="","",IF($P376="","Open","Closed"))</f>
        <v/>
      </c>
    </row>
    <row r="377">
      <c r="A377" s="13" t="n"/>
      <c r="B377" s="5" t="n"/>
      <c r="C377" s="4" t="n"/>
      <c r="D377" s="4" t="n"/>
      <c r="E377" s="4" t="n"/>
      <c r="F377" s="8">
        <f>IF(OR($A377="",$B377=""),"",IF($B377&lt;'Settings'!$B$6,"Morning","Evening"))</f>
        <v/>
      </c>
      <c r="G377" s="4" t="n"/>
      <c r="H377" s="4" t="n"/>
      <c r="I377" s="4" t="n"/>
      <c r="J377" s="4" t="n"/>
      <c r="K377" s="4" t="n"/>
      <c r="L377" s="14" t="n"/>
      <c r="M377" s="15">
        <f>IF(OR($A377="",$L377=""),"",ROUND(($L377-($A377+$B377))*1440,0)/60)</f>
        <v/>
      </c>
      <c r="N377" s="8">
        <f>IF(OR($A377="",$M377=""),"",IF($M377&lt;='Settings'!$B$7,"Yes","No"))</f>
        <v/>
      </c>
      <c r="O377" s="4" t="n"/>
      <c r="P377" s="13" t="n"/>
      <c r="Q377" s="16">
        <f>IF(OR($A377="",$P377=""),"",$P377-$A377)</f>
        <v/>
      </c>
      <c r="R377" s="4" t="n"/>
      <c r="S377" s="8">
        <f>IF($A377="","",IF($P377="","Open","Closed"))</f>
        <v/>
      </c>
    </row>
    <row r="378">
      <c r="A378" s="13" t="n"/>
      <c r="B378" s="5" t="n"/>
      <c r="C378" s="4" t="n"/>
      <c r="D378" s="4" t="n"/>
      <c r="E378" s="4" t="n"/>
      <c r="F378" s="8">
        <f>IF(OR($A378="",$B378=""),"",IF($B378&lt;'Settings'!$B$6,"Morning","Evening"))</f>
        <v/>
      </c>
      <c r="G378" s="4" t="n"/>
      <c r="H378" s="4" t="n"/>
      <c r="I378" s="4" t="n"/>
      <c r="J378" s="4" t="n"/>
      <c r="K378" s="4" t="n"/>
      <c r="L378" s="14" t="n"/>
      <c r="M378" s="15">
        <f>IF(OR($A378="",$L378=""),"",ROUND(($L378-($A378+$B378))*1440,0)/60)</f>
        <v/>
      </c>
      <c r="N378" s="8">
        <f>IF(OR($A378="",$M378=""),"",IF($M378&lt;='Settings'!$B$7,"Yes","No"))</f>
        <v/>
      </c>
      <c r="O378" s="4" t="n"/>
      <c r="P378" s="13" t="n"/>
      <c r="Q378" s="16">
        <f>IF(OR($A378="",$P378=""),"",$P378-$A378)</f>
        <v/>
      </c>
      <c r="R378" s="4" t="n"/>
      <c r="S378" s="8">
        <f>IF($A378="","",IF($P378="","Open","Closed"))</f>
        <v/>
      </c>
    </row>
    <row r="379">
      <c r="A379" s="13" t="n"/>
      <c r="B379" s="5" t="n"/>
      <c r="C379" s="4" t="n"/>
      <c r="D379" s="4" t="n"/>
      <c r="E379" s="4" t="n"/>
      <c r="F379" s="8">
        <f>IF(OR($A379="",$B379=""),"",IF($B379&lt;'Settings'!$B$6,"Morning","Evening"))</f>
        <v/>
      </c>
      <c r="G379" s="4" t="n"/>
      <c r="H379" s="4" t="n"/>
      <c r="I379" s="4" t="n"/>
      <c r="J379" s="4" t="n"/>
      <c r="K379" s="4" t="n"/>
      <c r="L379" s="14" t="n"/>
      <c r="M379" s="15">
        <f>IF(OR($A379="",$L379=""),"",ROUND(($L379-($A379+$B379))*1440,0)/60)</f>
        <v/>
      </c>
      <c r="N379" s="8">
        <f>IF(OR($A379="",$M379=""),"",IF($M379&lt;='Settings'!$B$7,"Yes","No"))</f>
        <v/>
      </c>
      <c r="O379" s="4" t="n"/>
      <c r="P379" s="13" t="n"/>
      <c r="Q379" s="16">
        <f>IF(OR($A379="",$P379=""),"",$P379-$A379)</f>
        <v/>
      </c>
      <c r="R379" s="4" t="n"/>
      <c r="S379" s="8">
        <f>IF($A379="","",IF($P379="","Open","Closed"))</f>
        <v/>
      </c>
    </row>
    <row r="380">
      <c r="A380" s="13" t="n"/>
      <c r="B380" s="5" t="n"/>
      <c r="C380" s="4" t="n"/>
      <c r="D380" s="4" t="n"/>
      <c r="E380" s="4" t="n"/>
      <c r="F380" s="8">
        <f>IF(OR($A380="",$B380=""),"",IF($B380&lt;'Settings'!$B$6,"Morning","Evening"))</f>
        <v/>
      </c>
      <c r="G380" s="4" t="n"/>
      <c r="H380" s="4" t="n"/>
      <c r="I380" s="4" t="n"/>
      <c r="J380" s="4" t="n"/>
      <c r="K380" s="4" t="n"/>
      <c r="L380" s="14" t="n"/>
      <c r="M380" s="15">
        <f>IF(OR($A380="",$L380=""),"",ROUND(($L380-($A380+$B380))*1440,0)/60)</f>
        <v/>
      </c>
      <c r="N380" s="8">
        <f>IF(OR($A380="",$M380=""),"",IF($M380&lt;='Settings'!$B$7,"Yes","No"))</f>
        <v/>
      </c>
      <c r="O380" s="4" t="n"/>
      <c r="P380" s="13" t="n"/>
      <c r="Q380" s="16">
        <f>IF(OR($A380="",$P380=""),"",$P380-$A380)</f>
        <v/>
      </c>
      <c r="R380" s="4" t="n"/>
      <c r="S380" s="8">
        <f>IF($A380="","",IF($P380="","Open","Closed"))</f>
        <v/>
      </c>
    </row>
    <row r="381">
      <c r="A381" s="13" t="n"/>
      <c r="B381" s="5" t="n"/>
      <c r="C381" s="4" t="n"/>
      <c r="D381" s="4" t="n"/>
      <c r="E381" s="4" t="n"/>
      <c r="F381" s="8">
        <f>IF(OR($A381="",$B381=""),"",IF($B381&lt;'Settings'!$B$6,"Morning","Evening"))</f>
        <v/>
      </c>
      <c r="G381" s="4" t="n"/>
      <c r="H381" s="4" t="n"/>
      <c r="I381" s="4" t="n"/>
      <c r="J381" s="4" t="n"/>
      <c r="K381" s="4" t="n"/>
      <c r="L381" s="14" t="n"/>
      <c r="M381" s="15">
        <f>IF(OR($A381="",$L381=""),"",ROUND(($L381-($A381+$B381))*1440,0)/60)</f>
        <v/>
      </c>
      <c r="N381" s="8">
        <f>IF(OR($A381="",$M381=""),"",IF($M381&lt;='Settings'!$B$7,"Yes","No"))</f>
        <v/>
      </c>
      <c r="O381" s="4" t="n"/>
      <c r="P381" s="13" t="n"/>
      <c r="Q381" s="16">
        <f>IF(OR($A381="",$P381=""),"",$P381-$A381)</f>
        <v/>
      </c>
      <c r="R381" s="4" t="n"/>
      <c r="S381" s="8">
        <f>IF($A381="","",IF($P381="","Open","Closed"))</f>
        <v/>
      </c>
    </row>
    <row r="382">
      <c r="A382" s="13" t="n"/>
      <c r="B382" s="5" t="n"/>
      <c r="C382" s="4" t="n"/>
      <c r="D382" s="4" t="n"/>
      <c r="E382" s="4" t="n"/>
      <c r="F382" s="8">
        <f>IF(OR($A382="",$B382=""),"",IF($B382&lt;'Settings'!$B$6,"Morning","Evening"))</f>
        <v/>
      </c>
      <c r="G382" s="4" t="n"/>
      <c r="H382" s="4" t="n"/>
      <c r="I382" s="4" t="n"/>
      <c r="J382" s="4" t="n"/>
      <c r="K382" s="4" t="n"/>
      <c r="L382" s="14" t="n"/>
      <c r="M382" s="15">
        <f>IF(OR($A382="",$L382=""),"",ROUND(($L382-($A382+$B382))*1440,0)/60)</f>
        <v/>
      </c>
      <c r="N382" s="8">
        <f>IF(OR($A382="",$M382=""),"",IF($M382&lt;='Settings'!$B$7,"Yes","No"))</f>
        <v/>
      </c>
      <c r="O382" s="4" t="n"/>
      <c r="P382" s="13" t="n"/>
      <c r="Q382" s="16">
        <f>IF(OR($A382="",$P382=""),"",$P382-$A382)</f>
        <v/>
      </c>
      <c r="R382" s="4" t="n"/>
      <c r="S382" s="8">
        <f>IF($A382="","",IF($P382="","Open","Closed"))</f>
        <v/>
      </c>
    </row>
    <row r="383">
      <c r="A383" s="13" t="n"/>
      <c r="B383" s="5" t="n"/>
      <c r="C383" s="4" t="n"/>
      <c r="D383" s="4" t="n"/>
      <c r="E383" s="4" t="n"/>
      <c r="F383" s="8">
        <f>IF(OR($A383="",$B383=""),"",IF($B383&lt;'Settings'!$B$6,"Morning","Evening"))</f>
        <v/>
      </c>
      <c r="G383" s="4" t="n"/>
      <c r="H383" s="4" t="n"/>
      <c r="I383" s="4" t="n"/>
      <c r="J383" s="4" t="n"/>
      <c r="K383" s="4" t="n"/>
      <c r="L383" s="14" t="n"/>
      <c r="M383" s="15">
        <f>IF(OR($A383="",$L383=""),"",ROUND(($L383-($A383+$B383))*1440,0)/60)</f>
        <v/>
      </c>
      <c r="N383" s="8">
        <f>IF(OR($A383="",$M383=""),"",IF($M383&lt;='Settings'!$B$7,"Yes","No"))</f>
        <v/>
      </c>
      <c r="O383" s="4" t="n"/>
      <c r="P383" s="13" t="n"/>
      <c r="Q383" s="16">
        <f>IF(OR($A383="",$P383=""),"",$P383-$A383)</f>
        <v/>
      </c>
      <c r="R383" s="4" t="n"/>
      <c r="S383" s="8">
        <f>IF($A383="","",IF($P383="","Open","Closed"))</f>
        <v/>
      </c>
    </row>
    <row r="384">
      <c r="A384" s="13" t="n"/>
      <c r="B384" s="5" t="n"/>
      <c r="C384" s="4" t="n"/>
      <c r="D384" s="4" t="n"/>
      <c r="E384" s="4" t="n"/>
      <c r="F384" s="8">
        <f>IF(OR($A384="",$B384=""),"",IF($B384&lt;'Settings'!$B$6,"Morning","Evening"))</f>
        <v/>
      </c>
      <c r="G384" s="4" t="n"/>
      <c r="H384" s="4" t="n"/>
      <c r="I384" s="4" t="n"/>
      <c r="J384" s="4" t="n"/>
      <c r="K384" s="4" t="n"/>
      <c r="L384" s="14" t="n"/>
      <c r="M384" s="15">
        <f>IF(OR($A384="",$L384=""),"",ROUND(($L384-($A384+$B384))*1440,0)/60)</f>
        <v/>
      </c>
      <c r="N384" s="8">
        <f>IF(OR($A384="",$M384=""),"",IF($M384&lt;='Settings'!$B$7,"Yes","No"))</f>
        <v/>
      </c>
      <c r="O384" s="4" t="n"/>
      <c r="P384" s="13" t="n"/>
      <c r="Q384" s="16">
        <f>IF(OR($A384="",$P384=""),"",$P384-$A384)</f>
        <v/>
      </c>
      <c r="R384" s="4" t="n"/>
      <c r="S384" s="8">
        <f>IF($A384="","",IF($P384="","Open","Closed"))</f>
        <v/>
      </c>
    </row>
    <row r="385">
      <c r="A385" s="13" t="n"/>
      <c r="B385" s="5" t="n"/>
      <c r="C385" s="4" t="n"/>
      <c r="D385" s="4" t="n"/>
      <c r="E385" s="4" t="n"/>
      <c r="F385" s="8">
        <f>IF(OR($A385="",$B385=""),"",IF($B385&lt;'Settings'!$B$6,"Morning","Evening"))</f>
        <v/>
      </c>
      <c r="G385" s="4" t="n"/>
      <c r="H385" s="4" t="n"/>
      <c r="I385" s="4" t="n"/>
      <c r="J385" s="4" t="n"/>
      <c r="K385" s="4" t="n"/>
      <c r="L385" s="14" t="n"/>
      <c r="M385" s="15">
        <f>IF(OR($A385="",$L385=""),"",ROUND(($L385-($A385+$B385))*1440,0)/60)</f>
        <v/>
      </c>
      <c r="N385" s="8">
        <f>IF(OR($A385="",$M385=""),"",IF($M385&lt;='Settings'!$B$7,"Yes","No"))</f>
        <v/>
      </c>
      <c r="O385" s="4" t="n"/>
      <c r="P385" s="13" t="n"/>
      <c r="Q385" s="16">
        <f>IF(OR($A385="",$P385=""),"",$P385-$A385)</f>
        <v/>
      </c>
      <c r="R385" s="4" t="n"/>
      <c r="S385" s="8">
        <f>IF($A385="","",IF($P385="","Open","Closed"))</f>
        <v/>
      </c>
    </row>
    <row r="386">
      <c r="A386" s="13" t="n"/>
      <c r="B386" s="5" t="n"/>
      <c r="C386" s="4" t="n"/>
      <c r="D386" s="4" t="n"/>
      <c r="E386" s="4" t="n"/>
      <c r="F386" s="8">
        <f>IF(OR($A386="",$B386=""),"",IF($B386&lt;'Settings'!$B$6,"Morning","Evening"))</f>
        <v/>
      </c>
      <c r="G386" s="4" t="n"/>
      <c r="H386" s="4" t="n"/>
      <c r="I386" s="4" t="n"/>
      <c r="J386" s="4" t="n"/>
      <c r="K386" s="4" t="n"/>
      <c r="L386" s="14" t="n"/>
      <c r="M386" s="15">
        <f>IF(OR($A386="",$L386=""),"",ROUND(($L386-($A386+$B386))*1440,0)/60)</f>
        <v/>
      </c>
      <c r="N386" s="8">
        <f>IF(OR($A386="",$M386=""),"",IF($M386&lt;='Settings'!$B$7,"Yes","No"))</f>
        <v/>
      </c>
      <c r="O386" s="4" t="n"/>
      <c r="P386" s="13" t="n"/>
      <c r="Q386" s="16">
        <f>IF(OR($A386="",$P386=""),"",$P386-$A386)</f>
        <v/>
      </c>
      <c r="R386" s="4" t="n"/>
      <c r="S386" s="8">
        <f>IF($A386="","",IF($P386="","Open","Closed"))</f>
        <v/>
      </c>
    </row>
    <row r="387">
      <c r="A387" s="13" t="n"/>
      <c r="B387" s="5" t="n"/>
      <c r="C387" s="4" t="n"/>
      <c r="D387" s="4" t="n"/>
      <c r="E387" s="4" t="n"/>
      <c r="F387" s="8">
        <f>IF(OR($A387="",$B387=""),"",IF($B387&lt;'Settings'!$B$6,"Morning","Evening"))</f>
        <v/>
      </c>
      <c r="G387" s="4" t="n"/>
      <c r="H387" s="4" t="n"/>
      <c r="I387" s="4" t="n"/>
      <c r="J387" s="4" t="n"/>
      <c r="K387" s="4" t="n"/>
      <c r="L387" s="14" t="n"/>
      <c r="M387" s="15">
        <f>IF(OR($A387="",$L387=""),"",ROUND(($L387-($A387+$B387))*1440,0)/60)</f>
        <v/>
      </c>
      <c r="N387" s="8">
        <f>IF(OR($A387="",$M387=""),"",IF($M387&lt;='Settings'!$B$7,"Yes","No"))</f>
        <v/>
      </c>
      <c r="O387" s="4" t="n"/>
      <c r="P387" s="13" t="n"/>
      <c r="Q387" s="16">
        <f>IF(OR($A387="",$P387=""),"",$P387-$A387)</f>
        <v/>
      </c>
      <c r="R387" s="4" t="n"/>
      <c r="S387" s="8">
        <f>IF($A387="","",IF($P387="","Open","Closed"))</f>
        <v/>
      </c>
    </row>
    <row r="388">
      <c r="A388" s="13" t="n"/>
      <c r="B388" s="5" t="n"/>
      <c r="C388" s="4" t="n"/>
      <c r="D388" s="4" t="n"/>
      <c r="E388" s="4" t="n"/>
      <c r="F388" s="8">
        <f>IF(OR($A388="",$B388=""),"",IF($B388&lt;'Settings'!$B$6,"Morning","Evening"))</f>
        <v/>
      </c>
      <c r="G388" s="4" t="n"/>
      <c r="H388" s="4" t="n"/>
      <c r="I388" s="4" t="n"/>
      <c r="J388" s="4" t="n"/>
      <c r="K388" s="4" t="n"/>
      <c r="L388" s="14" t="n"/>
      <c r="M388" s="15">
        <f>IF(OR($A388="",$L388=""),"",ROUND(($L388-($A388+$B388))*1440,0)/60)</f>
        <v/>
      </c>
      <c r="N388" s="8">
        <f>IF(OR($A388="",$M388=""),"",IF($M388&lt;='Settings'!$B$7,"Yes","No"))</f>
        <v/>
      </c>
      <c r="O388" s="4" t="n"/>
      <c r="P388" s="13" t="n"/>
      <c r="Q388" s="16">
        <f>IF(OR($A388="",$P388=""),"",$P388-$A388)</f>
        <v/>
      </c>
      <c r="R388" s="4" t="n"/>
      <c r="S388" s="8">
        <f>IF($A388="","",IF($P388="","Open","Closed"))</f>
        <v/>
      </c>
    </row>
    <row r="389">
      <c r="A389" s="13" t="n"/>
      <c r="B389" s="5" t="n"/>
      <c r="C389" s="4" t="n"/>
      <c r="D389" s="4" t="n"/>
      <c r="E389" s="4" t="n"/>
      <c r="F389" s="8">
        <f>IF(OR($A389="",$B389=""),"",IF($B389&lt;'Settings'!$B$6,"Morning","Evening"))</f>
        <v/>
      </c>
      <c r="G389" s="4" t="n"/>
      <c r="H389" s="4" t="n"/>
      <c r="I389" s="4" t="n"/>
      <c r="J389" s="4" t="n"/>
      <c r="K389" s="4" t="n"/>
      <c r="L389" s="14" t="n"/>
      <c r="M389" s="15">
        <f>IF(OR($A389="",$L389=""),"",ROUND(($L389-($A389+$B389))*1440,0)/60)</f>
        <v/>
      </c>
      <c r="N389" s="8">
        <f>IF(OR($A389="",$M389=""),"",IF($M389&lt;='Settings'!$B$7,"Yes","No"))</f>
        <v/>
      </c>
      <c r="O389" s="4" t="n"/>
      <c r="P389" s="13" t="n"/>
      <c r="Q389" s="16">
        <f>IF(OR($A389="",$P389=""),"",$P389-$A389)</f>
        <v/>
      </c>
      <c r="R389" s="4" t="n"/>
      <c r="S389" s="8">
        <f>IF($A389="","",IF($P389="","Open","Closed"))</f>
        <v/>
      </c>
    </row>
    <row r="390">
      <c r="A390" s="13" t="n"/>
      <c r="B390" s="5" t="n"/>
      <c r="C390" s="4" t="n"/>
      <c r="D390" s="4" t="n"/>
      <c r="E390" s="4" t="n"/>
      <c r="F390" s="8">
        <f>IF(OR($A390="",$B390=""),"",IF($B390&lt;'Settings'!$B$6,"Morning","Evening"))</f>
        <v/>
      </c>
      <c r="G390" s="4" t="n"/>
      <c r="H390" s="4" t="n"/>
      <c r="I390" s="4" t="n"/>
      <c r="J390" s="4" t="n"/>
      <c r="K390" s="4" t="n"/>
      <c r="L390" s="14" t="n"/>
      <c r="M390" s="15">
        <f>IF(OR($A390="",$L390=""),"",ROUND(($L390-($A390+$B390))*1440,0)/60)</f>
        <v/>
      </c>
      <c r="N390" s="8">
        <f>IF(OR($A390="",$M390=""),"",IF($M390&lt;='Settings'!$B$7,"Yes","No"))</f>
        <v/>
      </c>
      <c r="O390" s="4" t="n"/>
      <c r="P390" s="13" t="n"/>
      <c r="Q390" s="16">
        <f>IF(OR($A390="",$P390=""),"",$P390-$A390)</f>
        <v/>
      </c>
      <c r="R390" s="4" t="n"/>
      <c r="S390" s="8">
        <f>IF($A390="","",IF($P390="","Open","Closed"))</f>
        <v/>
      </c>
    </row>
    <row r="391">
      <c r="A391" s="13" t="n"/>
      <c r="B391" s="5" t="n"/>
      <c r="C391" s="4" t="n"/>
      <c r="D391" s="4" t="n"/>
      <c r="E391" s="4" t="n"/>
      <c r="F391" s="8">
        <f>IF(OR($A391="",$B391=""),"",IF($B391&lt;'Settings'!$B$6,"Morning","Evening"))</f>
        <v/>
      </c>
      <c r="G391" s="4" t="n"/>
      <c r="H391" s="4" t="n"/>
      <c r="I391" s="4" t="n"/>
      <c r="J391" s="4" t="n"/>
      <c r="K391" s="4" t="n"/>
      <c r="L391" s="14" t="n"/>
      <c r="M391" s="15">
        <f>IF(OR($A391="",$L391=""),"",ROUND(($L391-($A391+$B391))*1440,0)/60)</f>
        <v/>
      </c>
      <c r="N391" s="8">
        <f>IF(OR($A391="",$M391=""),"",IF($M391&lt;='Settings'!$B$7,"Yes","No"))</f>
        <v/>
      </c>
      <c r="O391" s="4" t="n"/>
      <c r="P391" s="13" t="n"/>
      <c r="Q391" s="16">
        <f>IF(OR($A391="",$P391=""),"",$P391-$A391)</f>
        <v/>
      </c>
      <c r="R391" s="4" t="n"/>
      <c r="S391" s="8">
        <f>IF($A391="","",IF($P391="","Open","Closed"))</f>
        <v/>
      </c>
    </row>
    <row r="392">
      <c r="A392" s="13" t="n"/>
      <c r="B392" s="5" t="n"/>
      <c r="C392" s="4" t="n"/>
      <c r="D392" s="4" t="n"/>
      <c r="E392" s="4" t="n"/>
      <c r="F392" s="8">
        <f>IF(OR($A392="",$B392=""),"",IF($B392&lt;'Settings'!$B$6,"Morning","Evening"))</f>
        <v/>
      </c>
      <c r="G392" s="4" t="n"/>
      <c r="H392" s="4" t="n"/>
      <c r="I392" s="4" t="n"/>
      <c r="J392" s="4" t="n"/>
      <c r="K392" s="4" t="n"/>
      <c r="L392" s="14" t="n"/>
      <c r="M392" s="15">
        <f>IF(OR($A392="",$L392=""),"",ROUND(($L392-($A392+$B392))*1440,0)/60)</f>
        <v/>
      </c>
      <c r="N392" s="8">
        <f>IF(OR($A392="",$M392=""),"",IF($M392&lt;='Settings'!$B$7,"Yes","No"))</f>
        <v/>
      </c>
      <c r="O392" s="4" t="n"/>
      <c r="P392" s="13" t="n"/>
      <c r="Q392" s="16">
        <f>IF(OR($A392="",$P392=""),"",$P392-$A392)</f>
        <v/>
      </c>
      <c r="R392" s="4" t="n"/>
      <c r="S392" s="8">
        <f>IF($A392="","",IF($P392="","Open","Closed"))</f>
        <v/>
      </c>
    </row>
    <row r="393">
      <c r="A393" s="13" t="n"/>
      <c r="B393" s="5" t="n"/>
      <c r="C393" s="4" t="n"/>
      <c r="D393" s="4" t="n"/>
      <c r="E393" s="4" t="n"/>
      <c r="F393" s="8">
        <f>IF(OR($A393="",$B393=""),"",IF($B393&lt;'Settings'!$B$6,"Morning","Evening"))</f>
        <v/>
      </c>
      <c r="G393" s="4" t="n"/>
      <c r="H393" s="4" t="n"/>
      <c r="I393" s="4" t="n"/>
      <c r="J393" s="4" t="n"/>
      <c r="K393" s="4" t="n"/>
      <c r="L393" s="14" t="n"/>
      <c r="M393" s="15">
        <f>IF(OR($A393="",$L393=""),"",ROUND(($L393-($A393+$B393))*1440,0)/60)</f>
        <v/>
      </c>
      <c r="N393" s="8">
        <f>IF(OR($A393="",$M393=""),"",IF($M393&lt;='Settings'!$B$7,"Yes","No"))</f>
        <v/>
      </c>
      <c r="O393" s="4" t="n"/>
      <c r="P393" s="13" t="n"/>
      <c r="Q393" s="16">
        <f>IF(OR($A393="",$P393=""),"",$P393-$A393)</f>
        <v/>
      </c>
      <c r="R393" s="4" t="n"/>
      <c r="S393" s="8">
        <f>IF($A393="","",IF($P393="","Open","Closed"))</f>
        <v/>
      </c>
    </row>
    <row r="394">
      <c r="A394" s="13" t="n"/>
      <c r="B394" s="5" t="n"/>
      <c r="C394" s="4" t="n"/>
      <c r="D394" s="4" t="n"/>
      <c r="E394" s="4" t="n"/>
      <c r="F394" s="8">
        <f>IF(OR($A394="",$B394=""),"",IF($B394&lt;'Settings'!$B$6,"Morning","Evening"))</f>
        <v/>
      </c>
      <c r="G394" s="4" t="n"/>
      <c r="H394" s="4" t="n"/>
      <c r="I394" s="4" t="n"/>
      <c r="J394" s="4" t="n"/>
      <c r="K394" s="4" t="n"/>
      <c r="L394" s="14" t="n"/>
      <c r="M394" s="15">
        <f>IF(OR($A394="",$L394=""),"",ROUND(($L394-($A394+$B394))*1440,0)/60)</f>
        <v/>
      </c>
      <c r="N394" s="8">
        <f>IF(OR($A394="",$M394=""),"",IF($M394&lt;='Settings'!$B$7,"Yes","No"))</f>
        <v/>
      </c>
      <c r="O394" s="4" t="n"/>
      <c r="P394" s="13" t="n"/>
      <c r="Q394" s="16">
        <f>IF(OR($A394="",$P394=""),"",$P394-$A394)</f>
        <v/>
      </c>
      <c r="R394" s="4" t="n"/>
      <c r="S394" s="8">
        <f>IF($A394="","",IF($P394="","Open","Closed"))</f>
        <v/>
      </c>
    </row>
    <row r="395">
      <c r="A395" s="13" t="n"/>
      <c r="B395" s="5" t="n"/>
      <c r="C395" s="4" t="n"/>
      <c r="D395" s="4" t="n"/>
      <c r="E395" s="4" t="n"/>
      <c r="F395" s="8">
        <f>IF(OR($A395="",$B395=""),"",IF($B395&lt;'Settings'!$B$6,"Morning","Evening"))</f>
        <v/>
      </c>
      <c r="G395" s="4" t="n"/>
      <c r="H395" s="4" t="n"/>
      <c r="I395" s="4" t="n"/>
      <c r="J395" s="4" t="n"/>
      <c r="K395" s="4" t="n"/>
      <c r="L395" s="14" t="n"/>
      <c r="M395" s="15">
        <f>IF(OR($A395="",$L395=""),"",ROUND(($L395-($A395+$B395))*1440,0)/60)</f>
        <v/>
      </c>
      <c r="N395" s="8">
        <f>IF(OR($A395="",$M395=""),"",IF($M395&lt;='Settings'!$B$7,"Yes","No"))</f>
        <v/>
      </c>
      <c r="O395" s="4" t="n"/>
      <c r="P395" s="13" t="n"/>
      <c r="Q395" s="16">
        <f>IF(OR($A395="",$P395=""),"",$P395-$A395)</f>
        <v/>
      </c>
      <c r="R395" s="4" t="n"/>
      <c r="S395" s="8">
        <f>IF($A395="","",IF($P395="","Open","Closed"))</f>
        <v/>
      </c>
    </row>
    <row r="396">
      <c r="A396" s="13" t="n"/>
      <c r="B396" s="5" t="n"/>
      <c r="C396" s="4" t="n"/>
      <c r="D396" s="4" t="n"/>
      <c r="E396" s="4" t="n"/>
      <c r="F396" s="8">
        <f>IF(OR($A396="",$B396=""),"",IF($B396&lt;'Settings'!$B$6,"Morning","Evening"))</f>
        <v/>
      </c>
      <c r="G396" s="4" t="n"/>
      <c r="H396" s="4" t="n"/>
      <c r="I396" s="4" t="n"/>
      <c r="J396" s="4" t="n"/>
      <c r="K396" s="4" t="n"/>
      <c r="L396" s="14" t="n"/>
      <c r="M396" s="15">
        <f>IF(OR($A396="",$L396=""),"",ROUND(($L396-($A396+$B396))*1440,0)/60)</f>
        <v/>
      </c>
      <c r="N396" s="8">
        <f>IF(OR($A396="",$M396=""),"",IF($M396&lt;='Settings'!$B$7,"Yes","No"))</f>
        <v/>
      </c>
      <c r="O396" s="4" t="n"/>
      <c r="P396" s="13" t="n"/>
      <c r="Q396" s="16">
        <f>IF(OR($A396="",$P396=""),"",$P396-$A396)</f>
        <v/>
      </c>
      <c r="R396" s="4" t="n"/>
      <c r="S396" s="8">
        <f>IF($A396="","",IF($P396="","Open","Closed"))</f>
        <v/>
      </c>
    </row>
    <row r="397">
      <c r="A397" s="13" t="n"/>
      <c r="B397" s="5" t="n"/>
      <c r="C397" s="4" t="n"/>
      <c r="D397" s="4" t="n"/>
      <c r="E397" s="4" t="n"/>
      <c r="F397" s="8">
        <f>IF(OR($A397="",$B397=""),"",IF($B397&lt;'Settings'!$B$6,"Morning","Evening"))</f>
        <v/>
      </c>
      <c r="G397" s="4" t="n"/>
      <c r="H397" s="4" t="n"/>
      <c r="I397" s="4" t="n"/>
      <c r="J397" s="4" t="n"/>
      <c r="K397" s="4" t="n"/>
      <c r="L397" s="14" t="n"/>
      <c r="M397" s="15">
        <f>IF(OR($A397="",$L397=""),"",ROUND(($L397-($A397+$B397))*1440,0)/60)</f>
        <v/>
      </c>
      <c r="N397" s="8">
        <f>IF(OR($A397="",$M397=""),"",IF($M397&lt;='Settings'!$B$7,"Yes","No"))</f>
        <v/>
      </c>
      <c r="O397" s="4" t="n"/>
      <c r="P397" s="13" t="n"/>
      <c r="Q397" s="16">
        <f>IF(OR($A397="",$P397=""),"",$P397-$A397)</f>
        <v/>
      </c>
      <c r="R397" s="4" t="n"/>
      <c r="S397" s="8">
        <f>IF($A397="","",IF($P397="","Open","Closed"))</f>
        <v/>
      </c>
    </row>
    <row r="398">
      <c r="A398" s="13" t="n"/>
      <c r="B398" s="5" t="n"/>
      <c r="C398" s="4" t="n"/>
      <c r="D398" s="4" t="n"/>
      <c r="E398" s="4" t="n"/>
      <c r="F398" s="8">
        <f>IF(OR($A398="",$B398=""),"",IF($B398&lt;'Settings'!$B$6,"Morning","Evening"))</f>
        <v/>
      </c>
      <c r="G398" s="4" t="n"/>
      <c r="H398" s="4" t="n"/>
      <c r="I398" s="4" t="n"/>
      <c r="J398" s="4" t="n"/>
      <c r="K398" s="4" t="n"/>
      <c r="L398" s="14" t="n"/>
      <c r="M398" s="15">
        <f>IF(OR($A398="",$L398=""),"",ROUND(($L398-($A398+$B398))*1440,0)/60)</f>
        <v/>
      </c>
      <c r="N398" s="8">
        <f>IF(OR($A398="",$M398=""),"",IF($M398&lt;='Settings'!$B$7,"Yes","No"))</f>
        <v/>
      </c>
      <c r="O398" s="4" t="n"/>
      <c r="P398" s="13" t="n"/>
      <c r="Q398" s="16">
        <f>IF(OR($A398="",$P398=""),"",$P398-$A398)</f>
        <v/>
      </c>
      <c r="R398" s="4" t="n"/>
      <c r="S398" s="8">
        <f>IF($A398="","",IF($P398="","Open","Closed"))</f>
        <v/>
      </c>
    </row>
    <row r="399">
      <c r="A399" s="13" t="n"/>
      <c r="B399" s="5" t="n"/>
      <c r="C399" s="4" t="n"/>
      <c r="D399" s="4" t="n"/>
      <c r="E399" s="4" t="n"/>
      <c r="F399" s="8">
        <f>IF(OR($A399="",$B399=""),"",IF($B399&lt;'Settings'!$B$6,"Morning","Evening"))</f>
        <v/>
      </c>
      <c r="G399" s="4" t="n"/>
      <c r="H399" s="4" t="n"/>
      <c r="I399" s="4" t="n"/>
      <c r="J399" s="4" t="n"/>
      <c r="K399" s="4" t="n"/>
      <c r="L399" s="14" t="n"/>
      <c r="M399" s="15">
        <f>IF(OR($A399="",$L399=""),"",ROUND(($L399-($A399+$B399))*1440,0)/60)</f>
        <v/>
      </c>
      <c r="N399" s="8">
        <f>IF(OR($A399="",$M399=""),"",IF($M399&lt;='Settings'!$B$7,"Yes","No"))</f>
        <v/>
      </c>
      <c r="O399" s="4" t="n"/>
      <c r="P399" s="13" t="n"/>
      <c r="Q399" s="16">
        <f>IF(OR($A399="",$P399=""),"",$P399-$A399)</f>
        <v/>
      </c>
      <c r="R399" s="4" t="n"/>
      <c r="S399" s="8">
        <f>IF($A399="","",IF($P399="","Open","Closed"))</f>
        <v/>
      </c>
    </row>
    <row r="400">
      <c r="A400" s="13" t="n"/>
      <c r="B400" s="5" t="n"/>
      <c r="C400" s="4" t="n"/>
      <c r="D400" s="4" t="n"/>
      <c r="E400" s="4" t="n"/>
      <c r="F400" s="8">
        <f>IF(OR($A400="",$B400=""),"",IF($B400&lt;'Settings'!$B$6,"Morning","Evening"))</f>
        <v/>
      </c>
      <c r="G400" s="4" t="n"/>
      <c r="H400" s="4" t="n"/>
      <c r="I400" s="4" t="n"/>
      <c r="J400" s="4" t="n"/>
      <c r="K400" s="4" t="n"/>
      <c r="L400" s="14" t="n"/>
      <c r="M400" s="15">
        <f>IF(OR($A400="",$L400=""),"",ROUND(($L400-($A400+$B400))*1440,0)/60)</f>
        <v/>
      </c>
      <c r="N400" s="8">
        <f>IF(OR($A400="",$M400=""),"",IF($M400&lt;='Settings'!$B$7,"Yes","No"))</f>
        <v/>
      </c>
      <c r="O400" s="4" t="n"/>
      <c r="P400" s="13" t="n"/>
      <c r="Q400" s="16">
        <f>IF(OR($A400="",$P400=""),"",$P400-$A400)</f>
        <v/>
      </c>
      <c r="R400" s="4" t="n"/>
      <c r="S400" s="8">
        <f>IF($A400="","",IF($P400="","Open","Closed"))</f>
        <v/>
      </c>
    </row>
    <row r="401">
      <c r="A401" s="13" t="n"/>
      <c r="B401" s="5" t="n"/>
      <c r="C401" s="4" t="n"/>
      <c r="D401" s="4" t="n"/>
      <c r="E401" s="4" t="n"/>
      <c r="F401" s="8">
        <f>IF(OR($A401="",$B401=""),"",IF($B401&lt;'Settings'!$B$6,"Morning","Evening"))</f>
        <v/>
      </c>
      <c r="G401" s="4" t="n"/>
      <c r="H401" s="4" t="n"/>
      <c r="I401" s="4" t="n"/>
      <c r="J401" s="4" t="n"/>
      <c r="K401" s="4" t="n"/>
      <c r="L401" s="14" t="n"/>
      <c r="M401" s="15">
        <f>IF(OR($A401="",$L401=""),"",ROUND(($L401-($A401+$B401))*1440,0)/60)</f>
        <v/>
      </c>
      <c r="N401" s="8">
        <f>IF(OR($A401="",$M401=""),"",IF($M401&lt;='Settings'!$B$7,"Yes","No"))</f>
        <v/>
      </c>
      <c r="O401" s="4" t="n"/>
      <c r="P401" s="13" t="n"/>
      <c r="Q401" s="16">
        <f>IF(OR($A401="",$P401=""),"",$P401-$A401)</f>
        <v/>
      </c>
      <c r="R401" s="4" t="n"/>
      <c r="S401" s="8">
        <f>IF($A401="","",IF($P401="","Open","Closed"))</f>
        <v/>
      </c>
    </row>
    <row r="402">
      <c r="A402" s="13" t="n"/>
      <c r="B402" s="5" t="n"/>
      <c r="C402" s="4" t="n"/>
      <c r="D402" s="4" t="n"/>
      <c r="E402" s="4" t="n"/>
      <c r="F402" s="8">
        <f>IF(OR($A402="",$B402=""),"",IF($B402&lt;'Settings'!$B$6,"Morning","Evening"))</f>
        <v/>
      </c>
      <c r="G402" s="4" t="n"/>
      <c r="H402" s="4" t="n"/>
      <c r="I402" s="4" t="n"/>
      <c r="J402" s="4" t="n"/>
      <c r="K402" s="4" t="n"/>
      <c r="L402" s="14" t="n"/>
      <c r="M402" s="15">
        <f>IF(OR($A402="",$L402=""),"",ROUND(($L402-($A402+$B402))*1440,0)/60)</f>
        <v/>
      </c>
      <c r="N402" s="8">
        <f>IF(OR($A402="",$M402=""),"",IF($M402&lt;='Settings'!$B$7,"Yes","No"))</f>
        <v/>
      </c>
      <c r="O402" s="4" t="n"/>
      <c r="P402" s="13" t="n"/>
      <c r="Q402" s="16">
        <f>IF(OR($A402="",$P402=""),"",$P402-$A402)</f>
        <v/>
      </c>
      <c r="R402" s="4" t="n"/>
      <c r="S402" s="8">
        <f>IF($A402="","",IF($P402="","Open","Closed"))</f>
        <v/>
      </c>
    </row>
    <row r="403">
      <c r="A403" s="13" t="n"/>
      <c r="B403" s="5" t="n"/>
      <c r="C403" s="4" t="n"/>
      <c r="D403" s="4" t="n"/>
      <c r="E403" s="4" t="n"/>
      <c r="F403" s="8">
        <f>IF(OR($A403="",$B403=""),"",IF($B403&lt;'Settings'!$B$6,"Morning","Evening"))</f>
        <v/>
      </c>
      <c r="G403" s="4" t="n"/>
      <c r="H403" s="4" t="n"/>
      <c r="I403" s="4" t="n"/>
      <c r="J403" s="4" t="n"/>
      <c r="K403" s="4" t="n"/>
      <c r="L403" s="14" t="n"/>
      <c r="M403" s="15">
        <f>IF(OR($A403="",$L403=""),"",ROUND(($L403-($A403+$B403))*1440,0)/60)</f>
        <v/>
      </c>
      <c r="N403" s="8">
        <f>IF(OR($A403="",$M403=""),"",IF($M403&lt;='Settings'!$B$7,"Yes","No"))</f>
        <v/>
      </c>
      <c r="O403" s="4" t="n"/>
      <c r="P403" s="13" t="n"/>
      <c r="Q403" s="16">
        <f>IF(OR($A403="",$P403=""),"",$P403-$A403)</f>
        <v/>
      </c>
      <c r="R403" s="4" t="n"/>
      <c r="S403" s="8">
        <f>IF($A403="","",IF($P403="","Open","Closed"))</f>
        <v/>
      </c>
    </row>
    <row r="404">
      <c r="A404" s="13" t="n"/>
      <c r="B404" s="5" t="n"/>
      <c r="C404" s="4" t="n"/>
      <c r="D404" s="4" t="n"/>
      <c r="E404" s="4" t="n"/>
      <c r="F404" s="8">
        <f>IF(OR($A404="",$B404=""),"",IF($B404&lt;'Settings'!$B$6,"Morning","Evening"))</f>
        <v/>
      </c>
      <c r="G404" s="4" t="n"/>
      <c r="H404" s="4" t="n"/>
      <c r="I404" s="4" t="n"/>
      <c r="J404" s="4" t="n"/>
      <c r="K404" s="4" t="n"/>
      <c r="L404" s="14" t="n"/>
      <c r="M404" s="15">
        <f>IF(OR($A404="",$L404=""),"",ROUND(($L404-($A404+$B404))*1440,0)/60)</f>
        <v/>
      </c>
      <c r="N404" s="8">
        <f>IF(OR($A404="",$M404=""),"",IF($M404&lt;='Settings'!$B$7,"Yes","No"))</f>
        <v/>
      </c>
      <c r="O404" s="4" t="n"/>
      <c r="P404" s="13" t="n"/>
      <c r="Q404" s="16">
        <f>IF(OR($A404="",$P404=""),"",$P404-$A404)</f>
        <v/>
      </c>
      <c r="R404" s="4" t="n"/>
      <c r="S404" s="8">
        <f>IF($A404="","",IF($P404="","Open","Closed"))</f>
        <v/>
      </c>
    </row>
    <row r="405">
      <c r="A405" s="13" t="n"/>
      <c r="B405" s="5" t="n"/>
      <c r="C405" s="4" t="n"/>
      <c r="D405" s="4" t="n"/>
      <c r="E405" s="4" t="n"/>
      <c r="F405" s="8">
        <f>IF(OR($A405="",$B405=""),"",IF($B405&lt;'Settings'!$B$6,"Morning","Evening"))</f>
        <v/>
      </c>
      <c r="G405" s="4" t="n"/>
      <c r="H405" s="4" t="n"/>
      <c r="I405" s="4" t="n"/>
      <c r="J405" s="4" t="n"/>
      <c r="K405" s="4" t="n"/>
      <c r="L405" s="14" t="n"/>
      <c r="M405" s="15">
        <f>IF(OR($A405="",$L405=""),"",ROUND(($L405-($A405+$B405))*1440,0)/60)</f>
        <v/>
      </c>
      <c r="N405" s="8">
        <f>IF(OR($A405="",$M405=""),"",IF($M405&lt;='Settings'!$B$7,"Yes","No"))</f>
        <v/>
      </c>
      <c r="O405" s="4" t="n"/>
      <c r="P405" s="13" t="n"/>
      <c r="Q405" s="16">
        <f>IF(OR($A405="",$P405=""),"",$P405-$A405)</f>
        <v/>
      </c>
      <c r="R405" s="4" t="n"/>
      <c r="S405" s="8">
        <f>IF($A405="","",IF($P405="","Open","Closed"))</f>
        <v/>
      </c>
    </row>
    <row r="406">
      <c r="A406" s="13" t="n"/>
      <c r="B406" s="5" t="n"/>
      <c r="C406" s="4" t="n"/>
      <c r="D406" s="4" t="n"/>
      <c r="E406" s="4" t="n"/>
      <c r="F406" s="8">
        <f>IF(OR($A406="",$B406=""),"",IF($B406&lt;'Settings'!$B$6,"Morning","Evening"))</f>
        <v/>
      </c>
      <c r="G406" s="4" t="n"/>
      <c r="H406" s="4" t="n"/>
      <c r="I406" s="4" t="n"/>
      <c r="J406" s="4" t="n"/>
      <c r="K406" s="4" t="n"/>
      <c r="L406" s="14" t="n"/>
      <c r="M406" s="15">
        <f>IF(OR($A406="",$L406=""),"",ROUND(($L406-($A406+$B406))*1440,0)/60)</f>
        <v/>
      </c>
      <c r="N406" s="8">
        <f>IF(OR($A406="",$M406=""),"",IF($M406&lt;='Settings'!$B$7,"Yes","No"))</f>
        <v/>
      </c>
      <c r="O406" s="4" t="n"/>
      <c r="P406" s="13" t="n"/>
      <c r="Q406" s="16">
        <f>IF(OR($A406="",$P406=""),"",$P406-$A406)</f>
        <v/>
      </c>
      <c r="R406" s="4" t="n"/>
      <c r="S406" s="8">
        <f>IF($A406="","",IF($P406="","Open","Closed"))</f>
        <v/>
      </c>
    </row>
    <row r="407">
      <c r="A407" s="13" t="n"/>
      <c r="B407" s="5" t="n"/>
      <c r="C407" s="4" t="n"/>
      <c r="D407" s="4" t="n"/>
      <c r="E407" s="4" t="n"/>
      <c r="F407" s="8">
        <f>IF(OR($A407="",$B407=""),"",IF($B407&lt;'Settings'!$B$6,"Morning","Evening"))</f>
        <v/>
      </c>
      <c r="G407" s="4" t="n"/>
      <c r="H407" s="4" t="n"/>
      <c r="I407" s="4" t="n"/>
      <c r="J407" s="4" t="n"/>
      <c r="K407" s="4" t="n"/>
      <c r="L407" s="14" t="n"/>
      <c r="M407" s="15">
        <f>IF(OR($A407="",$L407=""),"",ROUND(($L407-($A407+$B407))*1440,0)/60)</f>
        <v/>
      </c>
      <c r="N407" s="8">
        <f>IF(OR($A407="",$M407=""),"",IF($M407&lt;='Settings'!$B$7,"Yes","No"))</f>
        <v/>
      </c>
      <c r="O407" s="4" t="n"/>
      <c r="P407" s="13" t="n"/>
      <c r="Q407" s="16">
        <f>IF(OR($A407="",$P407=""),"",$P407-$A407)</f>
        <v/>
      </c>
      <c r="R407" s="4" t="n"/>
      <c r="S407" s="8">
        <f>IF($A407="","",IF($P407="","Open","Closed"))</f>
        <v/>
      </c>
    </row>
    <row r="408">
      <c r="A408" s="13" t="n"/>
      <c r="B408" s="5" t="n"/>
      <c r="C408" s="4" t="n"/>
      <c r="D408" s="4" t="n"/>
      <c r="E408" s="4" t="n"/>
      <c r="F408" s="8">
        <f>IF(OR($A408="",$B408=""),"",IF($B408&lt;'Settings'!$B$6,"Morning","Evening"))</f>
        <v/>
      </c>
      <c r="G408" s="4" t="n"/>
      <c r="H408" s="4" t="n"/>
      <c r="I408" s="4" t="n"/>
      <c r="J408" s="4" t="n"/>
      <c r="K408" s="4" t="n"/>
      <c r="L408" s="14" t="n"/>
      <c r="M408" s="15">
        <f>IF(OR($A408="",$L408=""),"",ROUND(($L408-($A408+$B408))*1440,0)/60)</f>
        <v/>
      </c>
      <c r="N408" s="8">
        <f>IF(OR($A408="",$M408=""),"",IF($M408&lt;='Settings'!$B$7,"Yes","No"))</f>
        <v/>
      </c>
      <c r="O408" s="4" t="n"/>
      <c r="P408" s="13" t="n"/>
      <c r="Q408" s="16">
        <f>IF(OR($A408="",$P408=""),"",$P408-$A408)</f>
        <v/>
      </c>
      <c r="R408" s="4" t="n"/>
      <c r="S408" s="8">
        <f>IF($A408="","",IF($P408="","Open","Closed"))</f>
        <v/>
      </c>
    </row>
    <row r="409">
      <c r="A409" s="13" t="n"/>
      <c r="B409" s="5" t="n"/>
      <c r="C409" s="4" t="n"/>
      <c r="D409" s="4" t="n"/>
      <c r="E409" s="4" t="n"/>
      <c r="F409" s="8">
        <f>IF(OR($A409="",$B409=""),"",IF($B409&lt;'Settings'!$B$6,"Morning","Evening"))</f>
        <v/>
      </c>
      <c r="G409" s="4" t="n"/>
      <c r="H409" s="4" t="n"/>
      <c r="I409" s="4" t="n"/>
      <c r="J409" s="4" t="n"/>
      <c r="K409" s="4" t="n"/>
      <c r="L409" s="14" t="n"/>
      <c r="M409" s="15">
        <f>IF(OR($A409="",$L409=""),"",ROUND(($L409-($A409+$B409))*1440,0)/60)</f>
        <v/>
      </c>
      <c r="N409" s="8">
        <f>IF(OR($A409="",$M409=""),"",IF($M409&lt;='Settings'!$B$7,"Yes","No"))</f>
        <v/>
      </c>
      <c r="O409" s="4" t="n"/>
      <c r="P409" s="13" t="n"/>
      <c r="Q409" s="16">
        <f>IF(OR($A409="",$P409=""),"",$P409-$A409)</f>
        <v/>
      </c>
      <c r="R409" s="4" t="n"/>
      <c r="S409" s="8">
        <f>IF($A409="","",IF($P409="","Open","Closed"))</f>
        <v/>
      </c>
    </row>
    <row r="410">
      <c r="A410" s="13" t="n"/>
      <c r="B410" s="5" t="n"/>
      <c r="C410" s="4" t="n"/>
      <c r="D410" s="4" t="n"/>
      <c r="E410" s="4" t="n"/>
      <c r="F410" s="8">
        <f>IF(OR($A410="",$B410=""),"",IF($B410&lt;'Settings'!$B$6,"Morning","Evening"))</f>
        <v/>
      </c>
      <c r="G410" s="4" t="n"/>
      <c r="H410" s="4" t="n"/>
      <c r="I410" s="4" t="n"/>
      <c r="J410" s="4" t="n"/>
      <c r="K410" s="4" t="n"/>
      <c r="L410" s="14" t="n"/>
      <c r="M410" s="15">
        <f>IF(OR($A410="",$L410=""),"",ROUND(($L410-($A410+$B410))*1440,0)/60)</f>
        <v/>
      </c>
      <c r="N410" s="8">
        <f>IF(OR($A410="",$M410=""),"",IF($M410&lt;='Settings'!$B$7,"Yes","No"))</f>
        <v/>
      </c>
      <c r="O410" s="4" t="n"/>
      <c r="P410" s="13" t="n"/>
      <c r="Q410" s="16">
        <f>IF(OR($A410="",$P410=""),"",$P410-$A410)</f>
        <v/>
      </c>
      <c r="R410" s="4" t="n"/>
      <c r="S410" s="8">
        <f>IF($A410="","",IF($P410="","Open","Closed"))</f>
        <v/>
      </c>
    </row>
    <row r="411">
      <c r="A411" s="13" t="n"/>
      <c r="B411" s="5" t="n"/>
      <c r="C411" s="4" t="n"/>
      <c r="D411" s="4" t="n"/>
      <c r="E411" s="4" t="n"/>
      <c r="F411" s="8">
        <f>IF(OR($A411="",$B411=""),"",IF($B411&lt;'Settings'!$B$6,"Morning","Evening"))</f>
        <v/>
      </c>
      <c r="G411" s="4" t="n"/>
      <c r="H411" s="4" t="n"/>
      <c r="I411" s="4" t="n"/>
      <c r="J411" s="4" t="n"/>
      <c r="K411" s="4" t="n"/>
      <c r="L411" s="14" t="n"/>
      <c r="M411" s="15">
        <f>IF(OR($A411="",$L411=""),"",ROUND(($L411-($A411+$B411))*1440,0)/60)</f>
        <v/>
      </c>
      <c r="N411" s="8">
        <f>IF(OR($A411="",$M411=""),"",IF($M411&lt;='Settings'!$B$7,"Yes","No"))</f>
        <v/>
      </c>
      <c r="O411" s="4" t="n"/>
      <c r="P411" s="13" t="n"/>
      <c r="Q411" s="16">
        <f>IF(OR($A411="",$P411=""),"",$P411-$A411)</f>
        <v/>
      </c>
      <c r="R411" s="4" t="n"/>
      <c r="S411" s="8">
        <f>IF($A411="","",IF($P411="","Open","Closed"))</f>
        <v/>
      </c>
    </row>
    <row r="412">
      <c r="A412" s="13" t="n"/>
      <c r="B412" s="5" t="n"/>
      <c r="C412" s="4" t="n"/>
      <c r="D412" s="4" t="n"/>
      <c r="E412" s="4" t="n"/>
      <c r="F412" s="8">
        <f>IF(OR($A412="",$B412=""),"",IF($B412&lt;'Settings'!$B$6,"Morning","Evening"))</f>
        <v/>
      </c>
      <c r="G412" s="4" t="n"/>
      <c r="H412" s="4" t="n"/>
      <c r="I412" s="4" t="n"/>
      <c r="J412" s="4" t="n"/>
      <c r="K412" s="4" t="n"/>
      <c r="L412" s="14" t="n"/>
      <c r="M412" s="15">
        <f>IF(OR($A412="",$L412=""),"",ROUND(($L412-($A412+$B412))*1440,0)/60)</f>
        <v/>
      </c>
      <c r="N412" s="8">
        <f>IF(OR($A412="",$M412=""),"",IF($M412&lt;='Settings'!$B$7,"Yes","No"))</f>
        <v/>
      </c>
      <c r="O412" s="4" t="n"/>
      <c r="P412" s="13" t="n"/>
      <c r="Q412" s="16">
        <f>IF(OR($A412="",$P412=""),"",$P412-$A412)</f>
        <v/>
      </c>
      <c r="R412" s="4" t="n"/>
      <c r="S412" s="8">
        <f>IF($A412="","",IF($P412="","Open","Closed"))</f>
        <v/>
      </c>
    </row>
    <row r="413">
      <c r="A413" s="13" t="n"/>
      <c r="B413" s="5" t="n"/>
      <c r="C413" s="4" t="n"/>
      <c r="D413" s="4" t="n"/>
      <c r="E413" s="4" t="n"/>
      <c r="F413" s="8">
        <f>IF(OR($A413="",$B413=""),"",IF($B413&lt;'Settings'!$B$6,"Morning","Evening"))</f>
        <v/>
      </c>
      <c r="G413" s="4" t="n"/>
      <c r="H413" s="4" t="n"/>
      <c r="I413" s="4" t="n"/>
      <c r="J413" s="4" t="n"/>
      <c r="K413" s="4" t="n"/>
      <c r="L413" s="14" t="n"/>
      <c r="M413" s="15">
        <f>IF(OR($A413="",$L413=""),"",ROUND(($L413-($A413+$B413))*1440,0)/60)</f>
        <v/>
      </c>
      <c r="N413" s="8">
        <f>IF(OR($A413="",$M413=""),"",IF($M413&lt;='Settings'!$B$7,"Yes","No"))</f>
        <v/>
      </c>
      <c r="O413" s="4" t="n"/>
      <c r="P413" s="13" t="n"/>
      <c r="Q413" s="16">
        <f>IF(OR($A413="",$P413=""),"",$P413-$A413)</f>
        <v/>
      </c>
      <c r="R413" s="4" t="n"/>
      <c r="S413" s="8">
        <f>IF($A413="","",IF($P413="","Open","Closed"))</f>
        <v/>
      </c>
    </row>
    <row r="414">
      <c r="A414" s="13" t="n"/>
      <c r="B414" s="5" t="n"/>
      <c r="C414" s="4" t="n"/>
      <c r="D414" s="4" t="n"/>
      <c r="E414" s="4" t="n"/>
      <c r="F414" s="8">
        <f>IF(OR($A414="",$B414=""),"",IF($B414&lt;'Settings'!$B$6,"Morning","Evening"))</f>
        <v/>
      </c>
      <c r="G414" s="4" t="n"/>
      <c r="H414" s="4" t="n"/>
      <c r="I414" s="4" t="n"/>
      <c r="J414" s="4" t="n"/>
      <c r="K414" s="4" t="n"/>
      <c r="L414" s="14" t="n"/>
      <c r="M414" s="15">
        <f>IF(OR($A414="",$L414=""),"",ROUND(($L414-($A414+$B414))*1440,0)/60)</f>
        <v/>
      </c>
      <c r="N414" s="8">
        <f>IF(OR($A414="",$M414=""),"",IF($M414&lt;='Settings'!$B$7,"Yes","No"))</f>
        <v/>
      </c>
      <c r="O414" s="4" t="n"/>
      <c r="P414" s="13" t="n"/>
      <c r="Q414" s="16">
        <f>IF(OR($A414="",$P414=""),"",$P414-$A414)</f>
        <v/>
      </c>
      <c r="R414" s="4" t="n"/>
      <c r="S414" s="8">
        <f>IF($A414="","",IF($P414="","Open","Closed"))</f>
        <v/>
      </c>
    </row>
    <row r="415">
      <c r="A415" s="13" t="n"/>
      <c r="B415" s="5" t="n"/>
      <c r="C415" s="4" t="n"/>
      <c r="D415" s="4" t="n"/>
      <c r="E415" s="4" t="n"/>
      <c r="F415" s="8">
        <f>IF(OR($A415="",$B415=""),"",IF($B415&lt;'Settings'!$B$6,"Morning","Evening"))</f>
        <v/>
      </c>
      <c r="G415" s="4" t="n"/>
      <c r="H415" s="4" t="n"/>
      <c r="I415" s="4" t="n"/>
      <c r="J415" s="4" t="n"/>
      <c r="K415" s="4" t="n"/>
      <c r="L415" s="14" t="n"/>
      <c r="M415" s="15">
        <f>IF(OR($A415="",$L415=""),"",ROUND(($L415-($A415+$B415))*1440,0)/60)</f>
        <v/>
      </c>
      <c r="N415" s="8">
        <f>IF(OR($A415="",$M415=""),"",IF($M415&lt;='Settings'!$B$7,"Yes","No"))</f>
        <v/>
      </c>
      <c r="O415" s="4" t="n"/>
      <c r="P415" s="13" t="n"/>
      <c r="Q415" s="16">
        <f>IF(OR($A415="",$P415=""),"",$P415-$A415)</f>
        <v/>
      </c>
      <c r="R415" s="4" t="n"/>
      <c r="S415" s="8">
        <f>IF($A415="","",IF($P415="","Open","Closed"))</f>
        <v/>
      </c>
    </row>
    <row r="416">
      <c r="A416" s="13" t="n"/>
      <c r="B416" s="5" t="n"/>
      <c r="C416" s="4" t="n"/>
      <c r="D416" s="4" t="n"/>
      <c r="E416" s="4" t="n"/>
      <c r="F416" s="8">
        <f>IF(OR($A416="",$B416=""),"",IF($B416&lt;'Settings'!$B$6,"Morning","Evening"))</f>
        <v/>
      </c>
      <c r="G416" s="4" t="n"/>
      <c r="H416" s="4" t="n"/>
      <c r="I416" s="4" t="n"/>
      <c r="J416" s="4" t="n"/>
      <c r="K416" s="4" t="n"/>
      <c r="L416" s="14" t="n"/>
      <c r="M416" s="15">
        <f>IF(OR($A416="",$L416=""),"",ROUND(($L416-($A416+$B416))*1440,0)/60)</f>
        <v/>
      </c>
      <c r="N416" s="8">
        <f>IF(OR($A416="",$M416=""),"",IF($M416&lt;='Settings'!$B$7,"Yes","No"))</f>
        <v/>
      </c>
      <c r="O416" s="4" t="n"/>
      <c r="P416" s="13" t="n"/>
      <c r="Q416" s="16">
        <f>IF(OR($A416="",$P416=""),"",$P416-$A416)</f>
        <v/>
      </c>
      <c r="R416" s="4" t="n"/>
      <c r="S416" s="8">
        <f>IF($A416="","",IF($P416="","Open","Closed"))</f>
        <v/>
      </c>
    </row>
    <row r="417">
      <c r="A417" s="13" t="n"/>
      <c r="B417" s="5" t="n"/>
      <c r="C417" s="4" t="n"/>
      <c r="D417" s="4" t="n"/>
      <c r="E417" s="4" t="n"/>
      <c r="F417" s="8">
        <f>IF(OR($A417="",$B417=""),"",IF($B417&lt;'Settings'!$B$6,"Morning","Evening"))</f>
        <v/>
      </c>
      <c r="G417" s="4" t="n"/>
      <c r="H417" s="4" t="n"/>
      <c r="I417" s="4" t="n"/>
      <c r="J417" s="4" t="n"/>
      <c r="K417" s="4" t="n"/>
      <c r="L417" s="14" t="n"/>
      <c r="M417" s="15">
        <f>IF(OR($A417="",$L417=""),"",ROUND(($L417-($A417+$B417))*1440,0)/60)</f>
        <v/>
      </c>
      <c r="N417" s="8">
        <f>IF(OR($A417="",$M417=""),"",IF($M417&lt;='Settings'!$B$7,"Yes","No"))</f>
        <v/>
      </c>
      <c r="O417" s="4" t="n"/>
      <c r="P417" s="13" t="n"/>
      <c r="Q417" s="16">
        <f>IF(OR($A417="",$P417=""),"",$P417-$A417)</f>
        <v/>
      </c>
      <c r="R417" s="4" t="n"/>
      <c r="S417" s="8">
        <f>IF($A417="","",IF($P417="","Open","Closed"))</f>
        <v/>
      </c>
    </row>
    <row r="418">
      <c r="A418" s="13" t="n"/>
      <c r="B418" s="5" t="n"/>
      <c r="C418" s="4" t="n"/>
      <c r="D418" s="4" t="n"/>
      <c r="E418" s="4" t="n"/>
      <c r="F418" s="8">
        <f>IF(OR($A418="",$B418=""),"",IF($B418&lt;'Settings'!$B$6,"Morning","Evening"))</f>
        <v/>
      </c>
      <c r="G418" s="4" t="n"/>
      <c r="H418" s="4" t="n"/>
      <c r="I418" s="4" t="n"/>
      <c r="J418" s="4" t="n"/>
      <c r="K418" s="4" t="n"/>
      <c r="L418" s="14" t="n"/>
      <c r="M418" s="15">
        <f>IF(OR($A418="",$L418=""),"",ROUND(($L418-($A418+$B418))*1440,0)/60)</f>
        <v/>
      </c>
      <c r="N418" s="8">
        <f>IF(OR($A418="",$M418=""),"",IF($M418&lt;='Settings'!$B$7,"Yes","No"))</f>
        <v/>
      </c>
      <c r="O418" s="4" t="n"/>
      <c r="P418" s="13" t="n"/>
      <c r="Q418" s="16">
        <f>IF(OR($A418="",$P418=""),"",$P418-$A418)</f>
        <v/>
      </c>
      <c r="R418" s="4" t="n"/>
      <c r="S418" s="8">
        <f>IF($A418="","",IF($P418="","Open","Closed"))</f>
        <v/>
      </c>
    </row>
    <row r="419">
      <c r="A419" s="13" t="n"/>
      <c r="B419" s="5" t="n"/>
      <c r="C419" s="4" t="n"/>
      <c r="D419" s="4" t="n"/>
      <c r="E419" s="4" t="n"/>
      <c r="F419" s="8">
        <f>IF(OR($A419="",$B419=""),"",IF($B419&lt;'Settings'!$B$6,"Morning","Evening"))</f>
        <v/>
      </c>
      <c r="G419" s="4" t="n"/>
      <c r="H419" s="4" t="n"/>
      <c r="I419" s="4" t="n"/>
      <c r="J419" s="4" t="n"/>
      <c r="K419" s="4" t="n"/>
      <c r="L419" s="14" t="n"/>
      <c r="M419" s="15">
        <f>IF(OR($A419="",$L419=""),"",ROUND(($L419-($A419+$B419))*1440,0)/60)</f>
        <v/>
      </c>
      <c r="N419" s="8">
        <f>IF(OR($A419="",$M419=""),"",IF($M419&lt;='Settings'!$B$7,"Yes","No"))</f>
        <v/>
      </c>
      <c r="O419" s="4" t="n"/>
      <c r="P419" s="13" t="n"/>
      <c r="Q419" s="16">
        <f>IF(OR($A419="",$P419=""),"",$P419-$A419)</f>
        <v/>
      </c>
      <c r="R419" s="4" t="n"/>
      <c r="S419" s="8">
        <f>IF($A419="","",IF($P419="","Open","Closed"))</f>
        <v/>
      </c>
    </row>
    <row r="420">
      <c r="A420" s="13" t="n"/>
      <c r="B420" s="5" t="n"/>
      <c r="C420" s="4" t="n"/>
      <c r="D420" s="4" t="n"/>
      <c r="E420" s="4" t="n"/>
      <c r="F420" s="8">
        <f>IF(OR($A420="",$B420=""),"",IF($B420&lt;'Settings'!$B$6,"Morning","Evening"))</f>
        <v/>
      </c>
      <c r="G420" s="4" t="n"/>
      <c r="H420" s="4" t="n"/>
      <c r="I420" s="4" t="n"/>
      <c r="J420" s="4" t="n"/>
      <c r="K420" s="4" t="n"/>
      <c r="L420" s="14" t="n"/>
      <c r="M420" s="15">
        <f>IF(OR($A420="",$L420=""),"",ROUND(($L420-($A420+$B420))*1440,0)/60)</f>
        <v/>
      </c>
      <c r="N420" s="8">
        <f>IF(OR($A420="",$M420=""),"",IF($M420&lt;='Settings'!$B$7,"Yes","No"))</f>
        <v/>
      </c>
      <c r="O420" s="4" t="n"/>
      <c r="P420" s="13" t="n"/>
      <c r="Q420" s="16">
        <f>IF(OR($A420="",$P420=""),"",$P420-$A420)</f>
        <v/>
      </c>
      <c r="R420" s="4" t="n"/>
      <c r="S420" s="8">
        <f>IF($A420="","",IF($P420="","Open","Closed"))</f>
        <v/>
      </c>
    </row>
    <row r="421">
      <c r="A421" s="13" t="n"/>
      <c r="B421" s="5" t="n"/>
      <c r="C421" s="4" t="n"/>
      <c r="D421" s="4" t="n"/>
      <c r="E421" s="4" t="n"/>
      <c r="F421" s="8">
        <f>IF(OR($A421="",$B421=""),"",IF($B421&lt;'Settings'!$B$6,"Morning","Evening"))</f>
        <v/>
      </c>
      <c r="G421" s="4" t="n"/>
      <c r="H421" s="4" t="n"/>
      <c r="I421" s="4" t="n"/>
      <c r="J421" s="4" t="n"/>
      <c r="K421" s="4" t="n"/>
      <c r="L421" s="14" t="n"/>
      <c r="M421" s="15">
        <f>IF(OR($A421="",$L421=""),"",ROUND(($L421-($A421+$B421))*1440,0)/60)</f>
        <v/>
      </c>
      <c r="N421" s="8">
        <f>IF(OR($A421="",$M421=""),"",IF($M421&lt;='Settings'!$B$7,"Yes","No"))</f>
        <v/>
      </c>
      <c r="O421" s="4" t="n"/>
      <c r="P421" s="13" t="n"/>
      <c r="Q421" s="16">
        <f>IF(OR($A421="",$P421=""),"",$P421-$A421)</f>
        <v/>
      </c>
      <c r="R421" s="4" t="n"/>
      <c r="S421" s="8">
        <f>IF($A421="","",IF($P421="","Open","Closed"))</f>
        <v/>
      </c>
    </row>
    <row r="422">
      <c r="A422" s="13" t="n"/>
      <c r="B422" s="5" t="n"/>
      <c r="C422" s="4" t="n"/>
      <c r="D422" s="4" t="n"/>
      <c r="E422" s="4" t="n"/>
      <c r="F422" s="8">
        <f>IF(OR($A422="",$B422=""),"",IF($B422&lt;'Settings'!$B$6,"Morning","Evening"))</f>
        <v/>
      </c>
      <c r="G422" s="4" t="n"/>
      <c r="H422" s="4" t="n"/>
      <c r="I422" s="4" t="n"/>
      <c r="J422" s="4" t="n"/>
      <c r="K422" s="4" t="n"/>
      <c r="L422" s="14" t="n"/>
      <c r="M422" s="15">
        <f>IF(OR($A422="",$L422=""),"",ROUND(($L422-($A422+$B422))*1440,0)/60)</f>
        <v/>
      </c>
      <c r="N422" s="8">
        <f>IF(OR($A422="",$M422=""),"",IF($M422&lt;='Settings'!$B$7,"Yes","No"))</f>
        <v/>
      </c>
      <c r="O422" s="4" t="n"/>
      <c r="P422" s="13" t="n"/>
      <c r="Q422" s="16">
        <f>IF(OR($A422="",$P422=""),"",$P422-$A422)</f>
        <v/>
      </c>
      <c r="R422" s="4" t="n"/>
      <c r="S422" s="8">
        <f>IF($A422="","",IF($P422="","Open","Closed"))</f>
        <v/>
      </c>
    </row>
    <row r="423">
      <c r="A423" s="13" t="n"/>
      <c r="B423" s="5" t="n"/>
      <c r="C423" s="4" t="n"/>
      <c r="D423" s="4" t="n"/>
      <c r="E423" s="4" t="n"/>
      <c r="F423" s="8">
        <f>IF(OR($A423="",$B423=""),"",IF($B423&lt;'Settings'!$B$6,"Morning","Evening"))</f>
        <v/>
      </c>
      <c r="G423" s="4" t="n"/>
      <c r="H423" s="4" t="n"/>
      <c r="I423" s="4" t="n"/>
      <c r="J423" s="4" t="n"/>
      <c r="K423" s="4" t="n"/>
      <c r="L423" s="14" t="n"/>
      <c r="M423" s="15">
        <f>IF(OR($A423="",$L423=""),"",ROUND(($L423-($A423+$B423))*1440,0)/60)</f>
        <v/>
      </c>
      <c r="N423" s="8">
        <f>IF(OR($A423="",$M423=""),"",IF($M423&lt;='Settings'!$B$7,"Yes","No"))</f>
        <v/>
      </c>
      <c r="O423" s="4" t="n"/>
      <c r="P423" s="13" t="n"/>
      <c r="Q423" s="16">
        <f>IF(OR($A423="",$P423=""),"",$P423-$A423)</f>
        <v/>
      </c>
      <c r="R423" s="4" t="n"/>
      <c r="S423" s="8">
        <f>IF($A423="","",IF($P423="","Open","Closed"))</f>
        <v/>
      </c>
    </row>
    <row r="424">
      <c r="A424" s="13" t="n"/>
      <c r="B424" s="5" t="n"/>
      <c r="C424" s="4" t="n"/>
      <c r="D424" s="4" t="n"/>
      <c r="E424" s="4" t="n"/>
      <c r="F424" s="8">
        <f>IF(OR($A424="",$B424=""),"",IF($B424&lt;'Settings'!$B$6,"Morning","Evening"))</f>
        <v/>
      </c>
      <c r="G424" s="4" t="n"/>
      <c r="H424" s="4" t="n"/>
      <c r="I424" s="4" t="n"/>
      <c r="J424" s="4" t="n"/>
      <c r="K424" s="4" t="n"/>
      <c r="L424" s="14" t="n"/>
      <c r="M424" s="15">
        <f>IF(OR($A424="",$L424=""),"",ROUND(($L424-($A424+$B424))*1440,0)/60)</f>
        <v/>
      </c>
      <c r="N424" s="8">
        <f>IF(OR($A424="",$M424=""),"",IF($M424&lt;='Settings'!$B$7,"Yes","No"))</f>
        <v/>
      </c>
      <c r="O424" s="4" t="n"/>
      <c r="P424" s="13" t="n"/>
      <c r="Q424" s="16">
        <f>IF(OR($A424="",$P424=""),"",$P424-$A424)</f>
        <v/>
      </c>
      <c r="R424" s="4" t="n"/>
      <c r="S424" s="8">
        <f>IF($A424="","",IF($P424="","Open","Closed"))</f>
        <v/>
      </c>
    </row>
    <row r="425">
      <c r="A425" s="13" t="n"/>
      <c r="B425" s="5" t="n"/>
      <c r="C425" s="4" t="n"/>
      <c r="D425" s="4" t="n"/>
      <c r="E425" s="4" t="n"/>
      <c r="F425" s="8">
        <f>IF(OR($A425="",$B425=""),"",IF($B425&lt;'Settings'!$B$6,"Morning","Evening"))</f>
        <v/>
      </c>
      <c r="G425" s="4" t="n"/>
      <c r="H425" s="4" t="n"/>
      <c r="I425" s="4" t="n"/>
      <c r="J425" s="4" t="n"/>
      <c r="K425" s="4" t="n"/>
      <c r="L425" s="14" t="n"/>
      <c r="M425" s="15">
        <f>IF(OR($A425="",$L425=""),"",ROUND(($L425-($A425+$B425))*1440,0)/60)</f>
        <v/>
      </c>
      <c r="N425" s="8">
        <f>IF(OR($A425="",$M425=""),"",IF($M425&lt;='Settings'!$B$7,"Yes","No"))</f>
        <v/>
      </c>
      <c r="O425" s="4" t="n"/>
      <c r="P425" s="13" t="n"/>
      <c r="Q425" s="16">
        <f>IF(OR($A425="",$P425=""),"",$P425-$A425)</f>
        <v/>
      </c>
      <c r="R425" s="4" t="n"/>
      <c r="S425" s="8">
        <f>IF($A425="","",IF($P425="","Open","Closed"))</f>
        <v/>
      </c>
    </row>
    <row r="426">
      <c r="A426" s="13" t="n"/>
      <c r="B426" s="5" t="n"/>
      <c r="C426" s="4" t="n"/>
      <c r="D426" s="4" t="n"/>
      <c r="E426" s="4" t="n"/>
      <c r="F426" s="8">
        <f>IF(OR($A426="",$B426=""),"",IF($B426&lt;'Settings'!$B$6,"Morning","Evening"))</f>
        <v/>
      </c>
      <c r="G426" s="4" t="n"/>
      <c r="H426" s="4" t="n"/>
      <c r="I426" s="4" t="n"/>
      <c r="J426" s="4" t="n"/>
      <c r="K426" s="4" t="n"/>
      <c r="L426" s="14" t="n"/>
      <c r="M426" s="15">
        <f>IF(OR($A426="",$L426=""),"",ROUND(($L426-($A426+$B426))*1440,0)/60)</f>
        <v/>
      </c>
      <c r="N426" s="8">
        <f>IF(OR($A426="",$M426=""),"",IF($M426&lt;='Settings'!$B$7,"Yes","No"))</f>
        <v/>
      </c>
      <c r="O426" s="4" t="n"/>
      <c r="P426" s="13" t="n"/>
      <c r="Q426" s="16">
        <f>IF(OR($A426="",$P426=""),"",$P426-$A426)</f>
        <v/>
      </c>
      <c r="R426" s="4" t="n"/>
      <c r="S426" s="8">
        <f>IF($A426="","",IF($P426="","Open","Closed"))</f>
        <v/>
      </c>
    </row>
    <row r="427">
      <c r="A427" s="13" t="n"/>
      <c r="B427" s="5" t="n"/>
      <c r="C427" s="4" t="n"/>
      <c r="D427" s="4" t="n"/>
      <c r="E427" s="4" t="n"/>
      <c r="F427" s="8">
        <f>IF(OR($A427="",$B427=""),"",IF($B427&lt;'Settings'!$B$6,"Morning","Evening"))</f>
        <v/>
      </c>
      <c r="G427" s="4" t="n"/>
      <c r="H427" s="4" t="n"/>
      <c r="I427" s="4" t="n"/>
      <c r="J427" s="4" t="n"/>
      <c r="K427" s="4" t="n"/>
      <c r="L427" s="14" t="n"/>
      <c r="M427" s="15">
        <f>IF(OR($A427="",$L427=""),"",ROUND(($L427-($A427+$B427))*1440,0)/60)</f>
        <v/>
      </c>
      <c r="N427" s="8">
        <f>IF(OR($A427="",$M427=""),"",IF($M427&lt;='Settings'!$B$7,"Yes","No"))</f>
        <v/>
      </c>
      <c r="O427" s="4" t="n"/>
      <c r="P427" s="13" t="n"/>
      <c r="Q427" s="16">
        <f>IF(OR($A427="",$P427=""),"",$P427-$A427)</f>
        <v/>
      </c>
      <c r="R427" s="4" t="n"/>
      <c r="S427" s="8">
        <f>IF($A427="","",IF($P427="","Open","Closed"))</f>
        <v/>
      </c>
    </row>
    <row r="428">
      <c r="A428" s="13" t="n"/>
      <c r="B428" s="5" t="n"/>
      <c r="C428" s="4" t="n"/>
      <c r="D428" s="4" t="n"/>
      <c r="E428" s="4" t="n"/>
      <c r="F428" s="8">
        <f>IF(OR($A428="",$B428=""),"",IF($B428&lt;'Settings'!$B$6,"Morning","Evening"))</f>
        <v/>
      </c>
      <c r="G428" s="4" t="n"/>
      <c r="H428" s="4" t="n"/>
      <c r="I428" s="4" t="n"/>
      <c r="J428" s="4" t="n"/>
      <c r="K428" s="4" t="n"/>
      <c r="L428" s="14" t="n"/>
      <c r="M428" s="15">
        <f>IF(OR($A428="",$L428=""),"",ROUND(($L428-($A428+$B428))*1440,0)/60)</f>
        <v/>
      </c>
      <c r="N428" s="8">
        <f>IF(OR($A428="",$M428=""),"",IF($M428&lt;='Settings'!$B$7,"Yes","No"))</f>
        <v/>
      </c>
      <c r="O428" s="4" t="n"/>
      <c r="P428" s="13" t="n"/>
      <c r="Q428" s="16">
        <f>IF(OR($A428="",$P428=""),"",$P428-$A428)</f>
        <v/>
      </c>
      <c r="R428" s="4" t="n"/>
      <c r="S428" s="8">
        <f>IF($A428="","",IF($P428="","Open","Closed"))</f>
        <v/>
      </c>
    </row>
    <row r="429">
      <c r="A429" s="13" t="n"/>
      <c r="B429" s="5" t="n"/>
      <c r="C429" s="4" t="n"/>
      <c r="D429" s="4" t="n"/>
      <c r="E429" s="4" t="n"/>
      <c r="F429" s="8">
        <f>IF(OR($A429="",$B429=""),"",IF($B429&lt;'Settings'!$B$6,"Morning","Evening"))</f>
        <v/>
      </c>
      <c r="G429" s="4" t="n"/>
      <c r="H429" s="4" t="n"/>
      <c r="I429" s="4" t="n"/>
      <c r="J429" s="4" t="n"/>
      <c r="K429" s="4" t="n"/>
      <c r="L429" s="14" t="n"/>
      <c r="M429" s="15">
        <f>IF(OR($A429="",$L429=""),"",ROUND(($L429-($A429+$B429))*1440,0)/60)</f>
        <v/>
      </c>
      <c r="N429" s="8">
        <f>IF(OR($A429="",$M429=""),"",IF($M429&lt;='Settings'!$B$7,"Yes","No"))</f>
        <v/>
      </c>
      <c r="O429" s="4" t="n"/>
      <c r="P429" s="13" t="n"/>
      <c r="Q429" s="16">
        <f>IF(OR($A429="",$P429=""),"",$P429-$A429)</f>
        <v/>
      </c>
      <c r="R429" s="4" t="n"/>
      <c r="S429" s="8">
        <f>IF($A429="","",IF($P429="","Open","Closed"))</f>
        <v/>
      </c>
    </row>
    <row r="430">
      <c r="A430" s="13" t="n"/>
      <c r="B430" s="5" t="n"/>
      <c r="C430" s="4" t="n"/>
      <c r="D430" s="4" t="n"/>
      <c r="E430" s="4" t="n"/>
      <c r="F430" s="8">
        <f>IF(OR($A430="",$B430=""),"",IF($B430&lt;'Settings'!$B$6,"Morning","Evening"))</f>
        <v/>
      </c>
      <c r="G430" s="4" t="n"/>
      <c r="H430" s="4" t="n"/>
      <c r="I430" s="4" t="n"/>
      <c r="J430" s="4" t="n"/>
      <c r="K430" s="4" t="n"/>
      <c r="L430" s="14" t="n"/>
      <c r="M430" s="15">
        <f>IF(OR($A430="",$L430=""),"",ROUND(($L430-($A430+$B430))*1440,0)/60)</f>
        <v/>
      </c>
      <c r="N430" s="8">
        <f>IF(OR($A430="",$M430=""),"",IF($M430&lt;='Settings'!$B$7,"Yes","No"))</f>
        <v/>
      </c>
      <c r="O430" s="4" t="n"/>
      <c r="P430" s="13" t="n"/>
      <c r="Q430" s="16">
        <f>IF(OR($A430="",$P430=""),"",$P430-$A430)</f>
        <v/>
      </c>
      <c r="R430" s="4" t="n"/>
      <c r="S430" s="8">
        <f>IF($A430="","",IF($P430="","Open","Closed"))</f>
        <v/>
      </c>
    </row>
    <row r="431">
      <c r="A431" s="13" t="n"/>
      <c r="B431" s="5" t="n"/>
      <c r="C431" s="4" t="n"/>
      <c r="D431" s="4" t="n"/>
      <c r="E431" s="4" t="n"/>
      <c r="F431" s="8">
        <f>IF(OR($A431="",$B431=""),"",IF($B431&lt;'Settings'!$B$6,"Morning","Evening"))</f>
        <v/>
      </c>
      <c r="G431" s="4" t="n"/>
      <c r="H431" s="4" t="n"/>
      <c r="I431" s="4" t="n"/>
      <c r="J431" s="4" t="n"/>
      <c r="K431" s="4" t="n"/>
      <c r="L431" s="14" t="n"/>
      <c r="M431" s="15">
        <f>IF(OR($A431="",$L431=""),"",ROUND(($L431-($A431+$B431))*1440,0)/60)</f>
        <v/>
      </c>
      <c r="N431" s="8">
        <f>IF(OR($A431="",$M431=""),"",IF($M431&lt;='Settings'!$B$7,"Yes","No"))</f>
        <v/>
      </c>
      <c r="O431" s="4" t="n"/>
      <c r="P431" s="13" t="n"/>
      <c r="Q431" s="16">
        <f>IF(OR($A431="",$P431=""),"",$P431-$A431)</f>
        <v/>
      </c>
      <c r="R431" s="4" t="n"/>
      <c r="S431" s="8">
        <f>IF($A431="","",IF($P431="","Open","Closed"))</f>
        <v/>
      </c>
    </row>
    <row r="432">
      <c r="A432" s="13" t="n"/>
      <c r="B432" s="5" t="n"/>
      <c r="C432" s="4" t="n"/>
      <c r="D432" s="4" t="n"/>
      <c r="E432" s="4" t="n"/>
      <c r="F432" s="8">
        <f>IF(OR($A432="",$B432=""),"",IF($B432&lt;'Settings'!$B$6,"Morning","Evening"))</f>
        <v/>
      </c>
      <c r="G432" s="4" t="n"/>
      <c r="H432" s="4" t="n"/>
      <c r="I432" s="4" t="n"/>
      <c r="J432" s="4" t="n"/>
      <c r="K432" s="4" t="n"/>
      <c r="L432" s="14" t="n"/>
      <c r="M432" s="15">
        <f>IF(OR($A432="",$L432=""),"",ROUND(($L432-($A432+$B432))*1440,0)/60)</f>
        <v/>
      </c>
      <c r="N432" s="8">
        <f>IF(OR($A432="",$M432=""),"",IF($M432&lt;='Settings'!$B$7,"Yes","No"))</f>
        <v/>
      </c>
      <c r="O432" s="4" t="n"/>
      <c r="P432" s="13" t="n"/>
      <c r="Q432" s="16">
        <f>IF(OR($A432="",$P432=""),"",$P432-$A432)</f>
        <v/>
      </c>
      <c r="R432" s="4" t="n"/>
      <c r="S432" s="8">
        <f>IF($A432="","",IF($P432="","Open","Closed"))</f>
        <v/>
      </c>
    </row>
    <row r="433">
      <c r="A433" s="13" t="n"/>
      <c r="B433" s="5" t="n"/>
      <c r="C433" s="4" t="n"/>
      <c r="D433" s="4" t="n"/>
      <c r="E433" s="4" t="n"/>
      <c r="F433" s="8">
        <f>IF(OR($A433="",$B433=""),"",IF($B433&lt;'Settings'!$B$6,"Morning","Evening"))</f>
        <v/>
      </c>
      <c r="G433" s="4" t="n"/>
      <c r="H433" s="4" t="n"/>
      <c r="I433" s="4" t="n"/>
      <c r="J433" s="4" t="n"/>
      <c r="K433" s="4" t="n"/>
      <c r="L433" s="14" t="n"/>
      <c r="M433" s="15">
        <f>IF(OR($A433="",$L433=""),"",ROUND(($L433-($A433+$B433))*1440,0)/60)</f>
        <v/>
      </c>
      <c r="N433" s="8">
        <f>IF(OR($A433="",$M433=""),"",IF($M433&lt;='Settings'!$B$7,"Yes","No"))</f>
        <v/>
      </c>
      <c r="O433" s="4" t="n"/>
      <c r="P433" s="13" t="n"/>
      <c r="Q433" s="16">
        <f>IF(OR($A433="",$P433=""),"",$P433-$A433)</f>
        <v/>
      </c>
      <c r="R433" s="4" t="n"/>
      <c r="S433" s="8">
        <f>IF($A433="","",IF($P433="","Open","Closed"))</f>
        <v/>
      </c>
    </row>
    <row r="434">
      <c r="A434" s="13" t="n"/>
      <c r="B434" s="5" t="n"/>
      <c r="C434" s="4" t="n"/>
      <c r="D434" s="4" t="n"/>
      <c r="E434" s="4" t="n"/>
      <c r="F434" s="8">
        <f>IF(OR($A434="",$B434=""),"",IF($B434&lt;'Settings'!$B$6,"Morning","Evening"))</f>
        <v/>
      </c>
      <c r="G434" s="4" t="n"/>
      <c r="H434" s="4" t="n"/>
      <c r="I434" s="4" t="n"/>
      <c r="J434" s="4" t="n"/>
      <c r="K434" s="4" t="n"/>
      <c r="L434" s="14" t="n"/>
      <c r="M434" s="15">
        <f>IF(OR($A434="",$L434=""),"",ROUND(($L434-($A434+$B434))*1440,0)/60)</f>
        <v/>
      </c>
      <c r="N434" s="8">
        <f>IF(OR($A434="",$M434=""),"",IF($M434&lt;='Settings'!$B$7,"Yes","No"))</f>
        <v/>
      </c>
      <c r="O434" s="4" t="n"/>
      <c r="P434" s="13" t="n"/>
      <c r="Q434" s="16">
        <f>IF(OR($A434="",$P434=""),"",$P434-$A434)</f>
        <v/>
      </c>
      <c r="R434" s="4" t="n"/>
      <c r="S434" s="8">
        <f>IF($A434="","",IF($P434="","Open","Closed"))</f>
        <v/>
      </c>
    </row>
    <row r="435">
      <c r="A435" s="13" t="n"/>
      <c r="B435" s="5" t="n"/>
      <c r="C435" s="4" t="n"/>
      <c r="D435" s="4" t="n"/>
      <c r="E435" s="4" t="n"/>
      <c r="F435" s="8">
        <f>IF(OR($A435="",$B435=""),"",IF($B435&lt;'Settings'!$B$6,"Morning","Evening"))</f>
        <v/>
      </c>
      <c r="G435" s="4" t="n"/>
      <c r="H435" s="4" t="n"/>
      <c r="I435" s="4" t="n"/>
      <c r="J435" s="4" t="n"/>
      <c r="K435" s="4" t="n"/>
      <c r="L435" s="14" t="n"/>
      <c r="M435" s="15">
        <f>IF(OR($A435="",$L435=""),"",ROUND(($L435-($A435+$B435))*1440,0)/60)</f>
        <v/>
      </c>
      <c r="N435" s="8">
        <f>IF(OR($A435="",$M435=""),"",IF($M435&lt;='Settings'!$B$7,"Yes","No"))</f>
        <v/>
      </c>
      <c r="O435" s="4" t="n"/>
      <c r="P435" s="13" t="n"/>
      <c r="Q435" s="16">
        <f>IF(OR($A435="",$P435=""),"",$P435-$A435)</f>
        <v/>
      </c>
      <c r="R435" s="4" t="n"/>
      <c r="S435" s="8">
        <f>IF($A435="","",IF($P435="","Open","Closed"))</f>
        <v/>
      </c>
    </row>
    <row r="436">
      <c r="A436" s="13" t="n"/>
      <c r="B436" s="5" t="n"/>
      <c r="C436" s="4" t="n"/>
      <c r="D436" s="4" t="n"/>
      <c r="E436" s="4" t="n"/>
      <c r="F436" s="8">
        <f>IF(OR($A436="",$B436=""),"",IF($B436&lt;'Settings'!$B$6,"Morning","Evening"))</f>
        <v/>
      </c>
      <c r="G436" s="4" t="n"/>
      <c r="H436" s="4" t="n"/>
      <c r="I436" s="4" t="n"/>
      <c r="J436" s="4" t="n"/>
      <c r="K436" s="4" t="n"/>
      <c r="L436" s="14" t="n"/>
      <c r="M436" s="15">
        <f>IF(OR($A436="",$L436=""),"",ROUND(($L436-($A436+$B436))*1440,0)/60)</f>
        <v/>
      </c>
      <c r="N436" s="8">
        <f>IF(OR($A436="",$M436=""),"",IF($M436&lt;='Settings'!$B$7,"Yes","No"))</f>
        <v/>
      </c>
      <c r="O436" s="4" t="n"/>
      <c r="P436" s="13" t="n"/>
      <c r="Q436" s="16">
        <f>IF(OR($A436="",$P436=""),"",$P436-$A436)</f>
        <v/>
      </c>
      <c r="R436" s="4" t="n"/>
      <c r="S436" s="8">
        <f>IF($A436="","",IF($P436="","Open","Closed"))</f>
        <v/>
      </c>
    </row>
    <row r="437">
      <c r="A437" s="13" t="n"/>
      <c r="B437" s="5" t="n"/>
      <c r="C437" s="4" t="n"/>
      <c r="D437" s="4" t="n"/>
      <c r="E437" s="4" t="n"/>
      <c r="F437" s="8">
        <f>IF(OR($A437="",$B437=""),"",IF($B437&lt;'Settings'!$B$6,"Morning","Evening"))</f>
        <v/>
      </c>
      <c r="G437" s="4" t="n"/>
      <c r="H437" s="4" t="n"/>
      <c r="I437" s="4" t="n"/>
      <c r="J437" s="4" t="n"/>
      <c r="K437" s="4" t="n"/>
      <c r="L437" s="14" t="n"/>
      <c r="M437" s="15">
        <f>IF(OR($A437="",$L437=""),"",ROUND(($L437-($A437+$B437))*1440,0)/60)</f>
        <v/>
      </c>
      <c r="N437" s="8">
        <f>IF(OR($A437="",$M437=""),"",IF($M437&lt;='Settings'!$B$7,"Yes","No"))</f>
        <v/>
      </c>
      <c r="O437" s="4" t="n"/>
      <c r="P437" s="13" t="n"/>
      <c r="Q437" s="16">
        <f>IF(OR($A437="",$P437=""),"",$P437-$A437)</f>
        <v/>
      </c>
      <c r="R437" s="4" t="n"/>
      <c r="S437" s="8">
        <f>IF($A437="","",IF($P437="","Open","Closed"))</f>
        <v/>
      </c>
    </row>
    <row r="438">
      <c r="A438" s="13" t="n"/>
      <c r="B438" s="5" t="n"/>
      <c r="C438" s="4" t="n"/>
      <c r="D438" s="4" t="n"/>
      <c r="E438" s="4" t="n"/>
      <c r="F438" s="8">
        <f>IF(OR($A438="",$B438=""),"",IF($B438&lt;'Settings'!$B$6,"Morning","Evening"))</f>
        <v/>
      </c>
      <c r="G438" s="4" t="n"/>
      <c r="H438" s="4" t="n"/>
      <c r="I438" s="4" t="n"/>
      <c r="J438" s="4" t="n"/>
      <c r="K438" s="4" t="n"/>
      <c r="L438" s="14" t="n"/>
      <c r="M438" s="15">
        <f>IF(OR($A438="",$L438=""),"",ROUND(($L438-($A438+$B438))*1440,0)/60)</f>
        <v/>
      </c>
      <c r="N438" s="8">
        <f>IF(OR($A438="",$M438=""),"",IF($M438&lt;='Settings'!$B$7,"Yes","No"))</f>
        <v/>
      </c>
      <c r="O438" s="4" t="n"/>
      <c r="P438" s="13" t="n"/>
      <c r="Q438" s="16">
        <f>IF(OR($A438="",$P438=""),"",$P438-$A438)</f>
        <v/>
      </c>
      <c r="R438" s="4" t="n"/>
      <c r="S438" s="8">
        <f>IF($A438="","",IF($P438="","Open","Closed"))</f>
        <v/>
      </c>
    </row>
    <row r="439">
      <c r="A439" s="13" t="n"/>
      <c r="B439" s="5" t="n"/>
      <c r="C439" s="4" t="n"/>
      <c r="D439" s="4" t="n"/>
      <c r="E439" s="4" t="n"/>
      <c r="F439" s="8">
        <f>IF(OR($A439="",$B439=""),"",IF($B439&lt;'Settings'!$B$6,"Morning","Evening"))</f>
        <v/>
      </c>
      <c r="G439" s="4" t="n"/>
      <c r="H439" s="4" t="n"/>
      <c r="I439" s="4" t="n"/>
      <c r="J439" s="4" t="n"/>
      <c r="K439" s="4" t="n"/>
      <c r="L439" s="14" t="n"/>
      <c r="M439" s="15">
        <f>IF(OR($A439="",$L439=""),"",ROUND(($L439-($A439+$B439))*1440,0)/60)</f>
        <v/>
      </c>
      <c r="N439" s="8">
        <f>IF(OR($A439="",$M439=""),"",IF($M439&lt;='Settings'!$B$7,"Yes","No"))</f>
        <v/>
      </c>
      <c r="O439" s="4" t="n"/>
      <c r="P439" s="13" t="n"/>
      <c r="Q439" s="16">
        <f>IF(OR($A439="",$P439=""),"",$P439-$A439)</f>
        <v/>
      </c>
      <c r="R439" s="4" t="n"/>
      <c r="S439" s="8">
        <f>IF($A439="","",IF($P439="","Open","Closed"))</f>
        <v/>
      </c>
    </row>
    <row r="440">
      <c r="A440" s="13" t="n"/>
      <c r="B440" s="5" t="n"/>
      <c r="C440" s="4" t="n"/>
      <c r="D440" s="4" t="n"/>
      <c r="E440" s="4" t="n"/>
      <c r="F440" s="8">
        <f>IF(OR($A440="",$B440=""),"",IF($B440&lt;'Settings'!$B$6,"Morning","Evening"))</f>
        <v/>
      </c>
      <c r="G440" s="4" t="n"/>
      <c r="H440" s="4" t="n"/>
      <c r="I440" s="4" t="n"/>
      <c r="J440" s="4" t="n"/>
      <c r="K440" s="4" t="n"/>
      <c r="L440" s="14" t="n"/>
      <c r="M440" s="15">
        <f>IF(OR($A440="",$L440=""),"",ROUND(($L440-($A440+$B440))*1440,0)/60)</f>
        <v/>
      </c>
      <c r="N440" s="8">
        <f>IF(OR($A440="",$M440=""),"",IF($M440&lt;='Settings'!$B$7,"Yes","No"))</f>
        <v/>
      </c>
      <c r="O440" s="4" t="n"/>
      <c r="P440" s="13" t="n"/>
      <c r="Q440" s="16">
        <f>IF(OR($A440="",$P440=""),"",$P440-$A440)</f>
        <v/>
      </c>
      <c r="R440" s="4" t="n"/>
      <c r="S440" s="8">
        <f>IF($A440="","",IF($P440="","Open","Closed"))</f>
        <v/>
      </c>
    </row>
    <row r="441">
      <c r="A441" s="13" t="n"/>
      <c r="B441" s="5" t="n"/>
      <c r="C441" s="4" t="n"/>
      <c r="D441" s="4" t="n"/>
      <c r="E441" s="4" t="n"/>
      <c r="F441" s="8">
        <f>IF(OR($A441="",$B441=""),"",IF($B441&lt;'Settings'!$B$6,"Morning","Evening"))</f>
        <v/>
      </c>
      <c r="G441" s="4" t="n"/>
      <c r="H441" s="4" t="n"/>
      <c r="I441" s="4" t="n"/>
      <c r="J441" s="4" t="n"/>
      <c r="K441" s="4" t="n"/>
      <c r="L441" s="14" t="n"/>
      <c r="M441" s="15">
        <f>IF(OR($A441="",$L441=""),"",ROUND(($L441-($A441+$B441))*1440,0)/60)</f>
        <v/>
      </c>
      <c r="N441" s="8">
        <f>IF(OR($A441="",$M441=""),"",IF($M441&lt;='Settings'!$B$7,"Yes","No"))</f>
        <v/>
      </c>
      <c r="O441" s="4" t="n"/>
      <c r="P441" s="13" t="n"/>
      <c r="Q441" s="16">
        <f>IF(OR($A441="",$P441=""),"",$P441-$A441)</f>
        <v/>
      </c>
      <c r="R441" s="4" t="n"/>
      <c r="S441" s="8">
        <f>IF($A441="","",IF($P441="","Open","Closed"))</f>
        <v/>
      </c>
    </row>
    <row r="442">
      <c r="A442" s="13" t="n"/>
      <c r="B442" s="5" t="n"/>
      <c r="C442" s="4" t="n"/>
      <c r="D442" s="4" t="n"/>
      <c r="E442" s="4" t="n"/>
      <c r="F442" s="8">
        <f>IF(OR($A442="",$B442=""),"",IF($B442&lt;'Settings'!$B$6,"Morning","Evening"))</f>
        <v/>
      </c>
      <c r="G442" s="4" t="n"/>
      <c r="H442" s="4" t="n"/>
      <c r="I442" s="4" t="n"/>
      <c r="J442" s="4" t="n"/>
      <c r="K442" s="4" t="n"/>
      <c r="L442" s="14" t="n"/>
      <c r="M442" s="15">
        <f>IF(OR($A442="",$L442=""),"",ROUND(($L442-($A442+$B442))*1440,0)/60)</f>
        <v/>
      </c>
      <c r="N442" s="8">
        <f>IF(OR($A442="",$M442=""),"",IF($M442&lt;='Settings'!$B$7,"Yes","No"))</f>
        <v/>
      </c>
      <c r="O442" s="4" t="n"/>
      <c r="P442" s="13" t="n"/>
      <c r="Q442" s="16">
        <f>IF(OR($A442="",$P442=""),"",$P442-$A442)</f>
        <v/>
      </c>
      <c r="R442" s="4" t="n"/>
      <c r="S442" s="8">
        <f>IF($A442="","",IF($P442="","Open","Closed"))</f>
        <v/>
      </c>
    </row>
    <row r="443">
      <c r="A443" s="13" t="n"/>
      <c r="B443" s="5" t="n"/>
      <c r="C443" s="4" t="n"/>
      <c r="D443" s="4" t="n"/>
      <c r="E443" s="4" t="n"/>
      <c r="F443" s="8">
        <f>IF(OR($A443="",$B443=""),"",IF($B443&lt;'Settings'!$B$6,"Morning","Evening"))</f>
        <v/>
      </c>
      <c r="G443" s="4" t="n"/>
      <c r="H443" s="4" t="n"/>
      <c r="I443" s="4" t="n"/>
      <c r="J443" s="4" t="n"/>
      <c r="K443" s="4" t="n"/>
      <c r="L443" s="14" t="n"/>
      <c r="M443" s="15">
        <f>IF(OR($A443="",$L443=""),"",ROUND(($L443-($A443+$B443))*1440,0)/60)</f>
        <v/>
      </c>
      <c r="N443" s="8">
        <f>IF(OR($A443="",$M443=""),"",IF($M443&lt;='Settings'!$B$7,"Yes","No"))</f>
        <v/>
      </c>
      <c r="O443" s="4" t="n"/>
      <c r="P443" s="13" t="n"/>
      <c r="Q443" s="16">
        <f>IF(OR($A443="",$P443=""),"",$P443-$A443)</f>
        <v/>
      </c>
      <c r="R443" s="4" t="n"/>
      <c r="S443" s="8">
        <f>IF($A443="","",IF($P443="","Open","Closed"))</f>
        <v/>
      </c>
    </row>
    <row r="444">
      <c r="A444" s="13" t="n"/>
      <c r="B444" s="5" t="n"/>
      <c r="C444" s="4" t="n"/>
      <c r="D444" s="4" t="n"/>
      <c r="E444" s="4" t="n"/>
      <c r="F444" s="8">
        <f>IF(OR($A444="",$B444=""),"",IF($B444&lt;'Settings'!$B$6,"Morning","Evening"))</f>
        <v/>
      </c>
      <c r="G444" s="4" t="n"/>
      <c r="H444" s="4" t="n"/>
      <c r="I444" s="4" t="n"/>
      <c r="J444" s="4" t="n"/>
      <c r="K444" s="4" t="n"/>
      <c r="L444" s="14" t="n"/>
      <c r="M444" s="15">
        <f>IF(OR($A444="",$L444=""),"",ROUND(($L444-($A444+$B444))*1440,0)/60)</f>
        <v/>
      </c>
      <c r="N444" s="8">
        <f>IF(OR($A444="",$M444=""),"",IF($M444&lt;='Settings'!$B$7,"Yes","No"))</f>
        <v/>
      </c>
      <c r="O444" s="4" t="n"/>
      <c r="P444" s="13" t="n"/>
      <c r="Q444" s="16">
        <f>IF(OR($A444="",$P444=""),"",$P444-$A444)</f>
        <v/>
      </c>
      <c r="R444" s="4" t="n"/>
      <c r="S444" s="8">
        <f>IF($A444="","",IF($P444="","Open","Closed"))</f>
        <v/>
      </c>
    </row>
    <row r="445">
      <c r="A445" s="13" t="n"/>
      <c r="B445" s="5" t="n"/>
      <c r="C445" s="4" t="n"/>
      <c r="D445" s="4" t="n"/>
      <c r="E445" s="4" t="n"/>
      <c r="F445" s="8">
        <f>IF(OR($A445="",$B445=""),"",IF($B445&lt;'Settings'!$B$6,"Morning","Evening"))</f>
        <v/>
      </c>
      <c r="G445" s="4" t="n"/>
      <c r="H445" s="4" t="n"/>
      <c r="I445" s="4" t="n"/>
      <c r="J445" s="4" t="n"/>
      <c r="K445" s="4" t="n"/>
      <c r="L445" s="14" t="n"/>
      <c r="M445" s="15">
        <f>IF(OR($A445="",$L445=""),"",ROUND(($L445-($A445+$B445))*1440,0)/60)</f>
        <v/>
      </c>
      <c r="N445" s="8">
        <f>IF(OR($A445="",$M445=""),"",IF($M445&lt;='Settings'!$B$7,"Yes","No"))</f>
        <v/>
      </c>
      <c r="O445" s="4" t="n"/>
      <c r="P445" s="13" t="n"/>
      <c r="Q445" s="16">
        <f>IF(OR($A445="",$P445=""),"",$P445-$A445)</f>
        <v/>
      </c>
      <c r="R445" s="4" t="n"/>
      <c r="S445" s="8">
        <f>IF($A445="","",IF($P445="","Open","Closed"))</f>
        <v/>
      </c>
    </row>
    <row r="446">
      <c r="A446" s="13" t="n"/>
      <c r="B446" s="5" t="n"/>
      <c r="C446" s="4" t="n"/>
      <c r="D446" s="4" t="n"/>
      <c r="E446" s="4" t="n"/>
      <c r="F446" s="8">
        <f>IF(OR($A446="",$B446=""),"",IF($B446&lt;'Settings'!$B$6,"Morning","Evening"))</f>
        <v/>
      </c>
      <c r="G446" s="4" t="n"/>
      <c r="H446" s="4" t="n"/>
      <c r="I446" s="4" t="n"/>
      <c r="J446" s="4" t="n"/>
      <c r="K446" s="4" t="n"/>
      <c r="L446" s="14" t="n"/>
      <c r="M446" s="15">
        <f>IF(OR($A446="",$L446=""),"",ROUND(($L446-($A446+$B446))*1440,0)/60)</f>
        <v/>
      </c>
      <c r="N446" s="8">
        <f>IF(OR($A446="",$M446=""),"",IF($M446&lt;='Settings'!$B$7,"Yes","No"))</f>
        <v/>
      </c>
      <c r="O446" s="4" t="n"/>
      <c r="P446" s="13" t="n"/>
      <c r="Q446" s="16">
        <f>IF(OR($A446="",$P446=""),"",$P446-$A446)</f>
        <v/>
      </c>
      <c r="R446" s="4" t="n"/>
      <c r="S446" s="8">
        <f>IF($A446="","",IF($P446="","Open","Closed"))</f>
        <v/>
      </c>
    </row>
    <row r="447">
      <c r="A447" s="13" t="n"/>
      <c r="B447" s="5" t="n"/>
      <c r="C447" s="4" t="n"/>
      <c r="D447" s="4" t="n"/>
      <c r="E447" s="4" t="n"/>
      <c r="F447" s="8">
        <f>IF(OR($A447="",$B447=""),"",IF($B447&lt;'Settings'!$B$6,"Morning","Evening"))</f>
        <v/>
      </c>
      <c r="G447" s="4" t="n"/>
      <c r="H447" s="4" t="n"/>
      <c r="I447" s="4" t="n"/>
      <c r="J447" s="4" t="n"/>
      <c r="K447" s="4" t="n"/>
      <c r="L447" s="14" t="n"/>
      <c r="M447" s="15">
        <f>IF(OR($A447="",$L447=""),"",ROUND(($L447-($A447+$B447))*1440,0)/60)</f>
        <v/>
      </c>
      <c r="N447" s="8">
        <f>IF(OR($A447="",$M447=""),"",IF($M447&lt;='Settings'!$B$7,"Yes","No"))</f>
        <v/>
      </c>
      <c r="O447" s="4" t="n"/>
      <c r="P447" s="13" t="n"/>
      <c r="Q447" s="16">
        <f>IF(OR($A447="",$P447=""),"",$P447-$A447)</f>
        <v/>
      </c>
      <c r="R447" s="4" t="n"/>
      <c r="S447" s="8">
        <f>IF($A447="","",IF($P447="","Open","Closed"))</f>
        <v/>
      </c>
    </row>
    <row r="448">
      <c r="A448" s="13" t="n"/>
      <c r="B448" s="5" t="n"/>
      <c r="C448" s="4" t="n"/>
      <c r="D448" s="4" t="n"/>
      <c r="E448" s="4" t="n"/>
      <c r="F448" s="8">
        <f>IF(OR($A448="",$B448=""),"",IF($B448&lt;'Settings'!$B$6,"Morning","Evening"))</f>
        <v/>
      </c>
      <c r="G448" s="4" t="n"/>
      <c r="H448" s="4" t="n"/>
      <c r="I448" s="4" t="n"/>
      <c r="J448" s="4" t="n"/>
      <c r="K448" s="4" t="n"/>
      <c r="L448" s="14" t="n"/>
      <c r="M448" s="15">
        <f>IF(OR($A448="",$L448=""),"",ROUND(($L448-($A448+$B448))*1440,0)/60)</f>
        <v/>
      </c>
      <c r="N448" s="8">
        <f>IF(OR($A448="",$M448=""),"",IF($M448&lt;='Settings'!$B$7,"Yes","No"))</f>
        <v/>
      </c>
      <c r="O448" s="4" t="n"/>
      <c r="P448" s="13" t="n"/>
      <c r="Q448" s="16">
        <f>IF(OR($A448="",$P448=""),"",$P448-$A448)</f>
        <v/>
      </c>
      <c r="R448" s="4" t="n"/>
      <c r="S448" s="8">
        <f>IF($A448="","",IF($P448="","Open","Closed"))</f>
        <v/>
      </c>
    </row>
    <row r="449">
      <c r="A449" s="13" t="n"/>
      <c r="B449" s="5" t="n"/>
      <c r="C449" s="4" t="n"/>
      <c r="D449" s="4" t="n"/>
      <c r="E449" s="4" t="n"/>
      <c r="F449" s="8">
        <f>IF(OR($A449="",$B449=""),"",IF($B449&lt;'Settings'!$B$6,"Morning","Evening"))</f>
        <v/>
      </c>
      <c r="G449" s="4" t="n"/>
      <c r="H449" s="4" t="n"/>
      <c r="I449" s="4" t="n"/>
      <c r="J449" s="4" t="n"/>
      <c r="K449" s="4" t="n"/>
      <c r="L449" s="14" t="n"/>
      <c r="M449" s="15">
        <f>IF(OR($A449="",$L449=""),"",ROUND(($L449-($A449+$B449))*1440,0)/60)</f>
        <v/>
      </c>
      <c r="N449" s="8">
        <f>IF(OR($A449="",$M449=""),"",IF($M449&lt;='Settings'!$B$7,"Yes","No"))</f>
        <v/>
      </c>
      <c r="O449" s="4" t="n"/>
      <c r="P449" s="13" t="n"/>
      <c r="Q449" s="16">
        <f>IF(OR($A449="",$P449=""),"",$P449-$A449)</f>
        <v/>
      </c>
      <c r="R449" s="4" t="n"/>
      <c r="S449" s="8">
        <f>IF($A449="","",IF($P449="","Open","Closed"))</f>
        <v/>
      </c>
    </row>
    <row r="450">
      <c r="A450" s="13" t="n"/>
      <c r="B450" s="5" t="n"/>
      <c r="C450" s="4" t="n"/>
      <c r="D450" s="4" t="n"/>
      <c r="E450" s="4" t="n"/>
      <c r="F450" s="8">
        <f>IF(OR($A450="",$B450=""),"",IF($B450&lt;'Settings'!$B$6,"Morning","Evening"))</f>
        <v/>
      </c>
      <c r="G450" s="4" t="n"/>
      <c r="H450" s="4" t="n"/>
      <c r="I450" s="4" t="n"/>
      <c r="J450" s="4" t="n"/>
      <c r="K450" s="4" t="n"/>
      <c r="L450" s="14" t="n"/>
      <c r="M450" s="15">
        <f>IF(OR($A450="",$L450=""),"",ROUND(($L450-($A450+$B450))*1440,0)/60)</f>
        <v/>
      </c>
      <c r="N450" s="8">
        <f>IF(OR($A450="",$M450=""),"",IF($M450&lt;='Settings'!$B$7,"Yes","No"))</f>
        <v/>
      </c>
      <c r="O450" s="4" t="n"/>
      <c r="P450" s="13" t="n"/>
      <c r="Q450" s="16">
        <f>IF(OR($A450="",$P450=""),"",$P450-$A450)</f>
        <v/>
      </c>
      <c r="R450" s="4" t="n"/>
      <c r="S450" s="8">
        <f>IF($A450="","",IF($P450="","Open","Closed"))</f>
        <v/>
      </c>
    </row>
    <row r="451">
      <c r="A451" s="13" t="n"/>
      <c r="B451" s="5" t="n"/>
      <c r="C451" s="4" t="n"/>
      <c r="D451" s="4" t="n"/>
      <c r="E451" s="4" t="n"/>
      <c r="F451" s="8">
        <f>IF(OR($A451="",$B451=""),"",IF($B451&lt;'Settings'!$B$6,"Morning","Evening"))</f>
        <v/>
      </c>
      <c r="G451" s="4" t="n"/>
      <c r="H451" s="4" t="n"/>
      <c r="I451" s="4" t="n"/>
      <c r="J451" s="4" t="n"/>
      <c r="K451" s="4" t="n"/>
      <c r="L451" s="14" t="n"/>
      <c r="M451" s="15">
        <f>IF(OR($A451="",$L451=""),"",ROUND(($L451-($A451+$B451))*1440,0)/60)</f>
        <v/>
      </c>
      <c r="N451" s="8">
        <f>IF(OR($A451="",$M451=""),"",IF($M451&lt;='Settings'!$B$7,"Yes","No"))</f>
        <v/>
      </c>
      <c r="O451" s="4" t="n"/>
      <c r="P451" s="13" t="n"/>
      <c r="Q451" s="16">
        <f>IF(OR($A451="",$P451=""),"",$P451-$A451)</f>
        <v/>
      </c>
      <c r="R451" s="4" t="n"/>
      <c r="S451" s="8">
        <f>IF($A451="","",IF($P451="","Open","Closed"))</f>
        <v/>
      </c>
    </row>
    <row r="452">
      <c r="A452" s="13" t="n"/>
      <c r="B452" s="5" t="n"/>
      <c r="C452" s="4" t="n"/>
      <c r="D452" s="4" t="n"/>
      <c r="E452" s="4" t="n"/>
      <c r="F452" s="8">
        <f>IF(OR($A452="",$B452=""),"",IF($B452&lt;'Settings'!$B$6,"Morning","Evening"))</f>
        <v/>
      </c>
      <c r="G452" s="4" t="n"/>
      <c r="H452" s="4" t="n"/>
      <c r="I452" s="4" t="n"/>
      <c r="J452" s="4" t="n"/>
      <c r="K452" s="4" t="n"/>
      <c r="L452" s="14" t="n"/>
      <c r="M452" s="15">
        <f>IF(OR($A452="",$L452=""),"",ROUND(($L452-($A452+$B452))*1440,0)/60)</f>
        <v/>
      </c>
      <c r="N452" s="8">
        <f>IF(OR($A452="",$M452=""),"",IF($M452&lt;='Settings'!$B$7,"Yes","No"))</f>
        <v/>
      </c>
      <c r="O452" s="4" t="n"/>
      <c r="P452" s="13" t="n"/>
      <c r="Q452" s="16">
        <f>IF(OR($A452="",$P452=""),"",$P452-$A452)</f>
        <v/>
      </c>
      <c r="R452" s="4" t="n"/>
      <c r="S452" s="8">
        <f>IF($A452="","",IF($P452="","Open","Closed"))</f>
        <v/>
      </c>
    </row>
    <row r="453">
      <c r="A453" s="13" t="n"/>
      <c r="B453" s="5" t="n"/>
      <c r="C453" s="4" t="n"/>
      <c r="D453" s="4" t="n"/>
      <c r="E453" s="4" t="n"/>
      <c r="F453" s="8">
        <f>IF(OR($A453="",$B453=""),"",IF($B453&lt;'Settings'!$B$6,"Morning","Evening"))</f>
        <v/>
      </c>
      <c r="G453" s="4" t="n"/>
      <c r="H453" s="4" t="n"/>
      <c r="I453" s="4" t="n"/>
      <c r="J453" s="4" t="n"/>
      <c r="K453" s="4" t="n"/>
      <c r="L453" s="14" t="n"/>
      <c r="M453" s="15">
        <f>IF(OR($A453="",$L453=""),"",ROUND(($L453-($A453+$B453))*1440,0)/60)</f>
        <v/>
      </c>
      <c r="N453" s="8">
        <f>IF(OR($A453="",$M453=""),"",IF($M453&lt;='Settings'!$B$7,"Yes","No"))</f>
        <v/>
      </c>
      <c r="O453" s="4" t="n"/>
      <c r="P453" s="13" t="n"/>
      <c r="Q453" s="16">
        <f>IF(OR($A453="",$P453=""),"",$P453-$A453)</f>
        <v/>
      </c>
      <c r="R453" s="4" t="n"/>
      <c r="S453" s="8">
        <f>IF($A453="","",IF($P453="","Open","Closed"))</f>
        <v/>
      </c>
    </row>
    <row r="454">
      <c r="A454" s="13" t="n"/>
      <c r="B454" s="5" t="n"/>
      <c r="C454" s="4" t="n"/>
      <c r="D454" s="4" t="n"/>
      <c r="E454" s="4" t="n"/>
      <c r="F454" s="8">
        <f>IF(OR($A454="",$B454=""),"",IF($B454&lt;'Settings'!$B$6,"Morning","Evening"))</f>
        <v/>
      </c>
      <c r="G454" s="4" t="n"/>
      <c r="H454" s="4" t="n"/>
      <c r="I454" s="4" t="n"/>
      <c r="J454" s="4" t="n"/>
      <c r="K454" s="4" t="n"/>
      <c r="L454" s="14" t="n"/>
      <c r="M454" s="15">
        <f>IF(OR($A454="",$L454=""),"",ROUND(($L454-($A454+$B454))*1440,0)/60)</f>
        <v/>
      </c>
      <c r="N454" s="8">
        <f>IF(OR($A454="",$M454=""),"",IF($M454&lt;='Settings'!$B$7,"Yes","No"))</f>
        <v/>
      </c>
      <c r="O454" s="4" t="n"/>
      <c r="P454" s="13" t="n"/>
      <c r="Q454" s="16">
        <f>IF(OR($A454="",$P454=""),"",$P454-$A454)</f>
        <v/>
      </c>
      <c r="R454" s="4" t="n"/>
      <c r="S454" s="8">
        <f>IF($A454="","",IF($P454="","Open","Closed"))</f>
        <v/>
      </c>
    </row>
    <row r="455">
      <c r="A455" s="13" t="n"/>
      <c r="B455" s="5" t="n"/>
      <c r="C455" s="4" t="n"/>
      <c r="D455" s="4" t="n"/>
      <c r="E455" s="4" t="n"/>
      <c r="F455" s="8">
        <f>IF(OR($A455="",$B455=""),"",IF($B455&lt;'Settings'!$B$6,"Morning","Evening"))</f>
        <v/>
      </c>
      <c r="G455" s="4" t="n"/>
      <c r="H455" s="4" t="n"/>
      <c r="I455" s="4" t="n"/>
      <c r="J455" s="4" t="n"/>
      <c r="K455" s="4" t="n"/>
      <c r="L455" s="14" t="n"/>
      <c r="M455" s="15">
        <f>IF(OR($A455="",$L455=""),"",ROUND(($L455-($A455+$B455))*1440,0)/60)</f>
        <v/>
      </c>
      <c r="N455" s="8">
        <f>IF(OR($A455="",$M455=""),"",IF($M455&lt;='Settings'!$B$7,"Yes","No"))</f>
        <v/>
      </c>
      <c r="O455" s="4" t="n"/>
      <c r="P455" s="13" t="n"/>
      <c r="Q455" s="16">
        <f>IF(OR($A455="",$P455=""),"",$P455-$A455)</f>
        <v/>
      </c>
      <c r="R455" s="4" t="n"/>
      <c r="S455" s="8">
        <f>IF($A455="","",IF($P455="","Open","Closed"))</f>
        <v/>
      </c>
    </row>
    <row r="456">
      <c r="A456" s="13" t="n"/>
      <c r="B456" s="5" t="n"/>
      <c r="C456" s="4" t="n"/>
      <c r="D456" s="4" t="n"/>
      <c r="E456" s="4" t="n"/>
      <c r="F456" s="8">
        <f>IF(OR($A456="",$B456=""),"",IF($B456&lt;'Settings'!$B$6,"Morning","Evening"))</f>
        <v/>
      </c>
      <c r="G456" s="4" t="n"/>
      <c r="H456" s="4" t="n"/>
      <c r="I456" s="4" t="n"/>
      <c r="J456" s="4" t="n"/>
      <c r="K456" s="4" t="n"/>
      <c r="L456" s="14" t="n"/>
      <c r="M456" s="15">
        <f>IF(OR($A456="",$L456=""),"",ROUND(($L456-($A456+$B456))*1440,0)/60)</f>
        <v/>
      </c>
      <c r="N456" s="8">
        <f>IF(OR($A456="",$M456=""),"",IF($M456&lt;='Settings'!$B$7,"Yes","No"))</f>
        <v/>
      </c>
      <c r="O456" s="4" t="n"/>
      <c r="P456" s="13" t="n"/>
      <c r="Q456" s="16">
        <f>IF(OR($A456="",$P456=""),"",$P456-$A456)</f>
        <v/>
      </c>
      <c r="R456" s="4" t="n"/>
      <c r="S456" s="8">
        <f>IF($A456="","",IF($P456="","Open","Closed"))</f>
        <v/>
      </c>
    </row>
    <row r="457">
      <c r="A457" s="13" t="n"/>
      <c r="B457" s="5" t="n"/>
      <c r="C457" s="4" t="n"/>
      <c r="D457" s="4" t="n"/>
      <c r="E457" s="4" t="n"/>
      <c r="F457" s="8">
        <f>IF(OR($A457="",$B457=""),"",IF($B457&lt;'Settings'!$B$6,"Morning","Evening"))</f>
        <v/>
      </c>
      <c r="G457" s="4" t="n"/>
      <c r="H457" s="4" t="n"/>
      <c r="I457" s="4" t="n"/>
      <c r="J457" s="4" t="n"/>
      <c r="K457" s="4" t="n"/>
      <c r="L457" s="14" t="n"/>
      <c r="M457" s="15">
        <f>IF(OR($A457="",$L457=""),"",ROUND(($L457-($A457+$B457))*1440,0)/60)</f>
        <v/>
      </c>
      <c r="N457" s="8">
        <f>IF(OR($A457="",$M457=""),"",IF($M457&lt;='Settings'!$B$7,"Yes","No"))</f>
        <v/>
      </c>
      <c r="O457" s="4" t="n"/>
      <c r="P457" s="13" t="n"/>
      <c r="Q457" s="16">
        <f>IF(OR($A457="",$P457=""),"",$P457-$A457)</f>
        <v/>
      </c>
      <c r="R457" s="4" t="n"/>
      <c r="S457" s="8">
        <f>IF($A457="","",IF($P457="","Open","Closed"))</f>
        <v/>
      </c>
    </row>
    <row r="458">
      <c r="A458" s="13" t="n"/>
      <c r="B458" s="5" t="n"/>
      <c r="C458" s="4" t="n"/>
      <c r="D458" s="4" t="n"/>
      <c r="E458" s="4" t="n"/>
      <c r="F458" s="8">
        <f>IF(OR($A458="",$B458=""),"",IF($B458&lt;'Settings'!$B$6,"Morning","Evening"))</f>
        <v/>
      </c>
      <c r="G458" s="4" t="n"/>
      <c r="H458" s="4" t="n"/>
      <c r="I458" s="4" t="n"/>
      <c r="J458" s="4" t="n"/>
      <c r="K458" s="4" t="n"/>
      <c r="L458" s="14" t="n"/>
      <c r="M458" s="15">
        <f>IF(OR($A458="",$L458=""),"",ROUND(($L458-($A458+$B458))*1440,0)/60)</f>
        <v/>
      </c>
      <c r="N458" s="8">
        <f>IF(OR($A458="",$M458=""),"",IF($M458&lt;='Settings'!$B$7,"Yes","No"))</f>
        <v/>
      </c>
      <c r="O458" s="4" t="n"/>
      <c r="P458" s="13" t="n"/>
      <c r="Q458" s="16">
        <f>IF(OR($A458="",$P458=""),"",$P458-$A458)</f>
        <v/>
      </c>
      <c r="R458" s="4" t="n"/>
      <c r="S458" s="8">
        <f>IF($A458="","",IF($P458="","Open","Closed"))</f>
        <v/>
      </c>
    </row>
    <row r="459">
      <c r="A459" s="13" t="n"/>
      <c r="B459" s="5" t="n"/>
      <c r="C459" s="4" t="n"/>
      <c r="D459" s="4" t="n"/>
      <c r="E459" s="4" t="n"/>
      <c r="F459" s="8">
        <f>IF(OR($A459="",$B459=""),"",IF($B459&lt;'Settings'!$B$6,"Morning","Evening"))</f>
        <v/>
      </c>
      <c r="G459" s="4" t="n"/>
      <c r="H459" s="4" t="n"/>
      <c r="I459" s="4" t="n"/>
      <c r="J459" s="4" t="n"/>
      <c r="K459" s="4" t="n"/>
      <c r="L459" s="14" t="n"/>
      <c r="M459" s="15">
        <f>IF(OR($A459="",$L459=""),"",ROUND(($L459-($A459+$B459))*1440,0)/60)</f>
        <v/>
      </c>
      <c r="N459" s="8">
        <f>IF(OR($A459="",$M459=""),"",IF($M459&lt;='Settings'!$B$7,"Yes","No"))</f>
        <v/>
      </c>
      <c r="O459" s="4" t="n"/>
      <c r="P459" s="13" t="n"/>
      <c r="Q459" s="16">
        <f>IF(OR($A459="",$P459=""),"",$P459-$A459)</f>
        <v/>
      </c>
      <c r="R459" s="4" t="n"/>
      <c r="S459" s="8">
        <f>IF($A459="","",IF($P459="","Open","Closed"))</f>
        <v/>
      </c>
    </row>
    <row r="460">
      <c r="A460" s="13" t="n"/>
      <c r="B460" s="5" t="n"/>
      <c r="C460" s="4" t="n"/>
      <c r="D460" s="4" t="n"/>
      <c r="E460" s="4" t="n"/>
      <c r="F460" s="8">
        <f>IF(OR($A460="",$B460=""),"",IF($B460&lt;'Settings'!$B$6,"Morning","Evening"))</f>
        <v/>
      </c>
      <c r="G460" s="4" t="n"/>
      <c r="H460" s="4" t="n"/>
      <c r="I460" s="4" t="n"/>
      <c r="J460" s="4" t="n"/>
      <c r="K460" s="4" t="n"/>
      <c r="L460" s="14" t="n"/>
      <c r="M460" s="15">
        <f>IF(OR($A460="",$L460=""),"",ROUND(($L460-($A460+$B460))*1440,0)/60)</f>
        <v/>
      </c>
      <c r="N460" s="8">
        <f>IF(OR($A460="",$M460=""),"",IF($M460&lt;='Settings'!$B$7,"Yes","No"))</f>
        <v/>
      </c>
      <c r="O460" s="4" t="n"/>
      <c r="P460" s="13" t="n"/>
      <c r="Q460" s="16">
        <f>IF(OR($A460="",$P460=""),"",$P460-$A460)</f>
        <v/>
      </c>
      <c r="R460" s="4" t="n"/>
      <c r="S460" s="8">
        <f>IF($A460="","",IF($P460="","Open","Closed"))</f>
        <v/>
      </c>
    </row>
    <row r="461">
      <c r="A461" s="13" t="n"/>
      <c r="B461" s="5" t="n"/>
      <c r="C461" s="4" t="n"/>
      <c r="D461" s="4" t="n"/>
      <c r="E461" s="4" t="n"/>
      <c r="F461" s="8">
        <f>IF(OR($A461="",$B461=""),"",IF($B461&lt;'Settings'!$B$6,"Morning","Evening"))</f>
        <v/>
      </c>
      <c r="G461" s="4" t="n"/>
      <c r="H461" s="4" t="n"/>
      <c r="I461" s="4" t="n"/>
      <c r="J461" s="4" t="n"/>
      <c r="K461" s="4" t="n"/>
      <c r="L461" s="14" t="n"/>
      <c r="M461" s="15">
        <f>IF(OR($A461="",$L461=""),"",ROUND(($L461-($A461+$B461))*1440,0)/60)</f>
        <v/>
      </c>
      <c r="N461" s="8">
        <f>IF(OR($A461="",$M461=""),"",IF($M461&lt;='Settings'!$B$7,"Yes","No"))</f>
        <v/>
      </c>
      <c r="O461" s="4" t="n"/>
      <c r="P461" s="13" t="n"/>
      <c r="Q461" s="16">
        <f>IF(OR($A461="",$P461=""),"",$P461-$A461)</f>
        <v/>
      </c>
      <c r="R461" s="4" t="n"/>
      <c r="S461" s="8">
        <f>IF($A461="","",IF($P461="","Open","Closed"))</f>
        <v/>
      </c>
    </row>
    <row r="462">
      <c r="A462" s="13" t="n"/>
      <c r="B462" s="5" t="n"/>
      <c r="C462" s="4" t="n"/>
      <c r="D462" s="4" t="n"/>
      <c r="E462" s="4" t="n"/>
      <c r="F462" s="8">
        <f>IF(OR($A462="",$B462=""),"",IF($B462&lt;'Settings'!$B$6,"Morning","Evening"))</f>
        <v/>
      </c>
      <c r="G462" s="4" t="n"/>
      <c r="H462" s="4" t="n"/>
      <c r="I462" s="4" t="n"/>
      <c r="J462" s="4" t="n"/>
      <c r="K462" s="4" t="n"/>
      <c r="L462" s="14" t="n"/>
      <c r="M462" s="15">
        <f>IF(OR($A462="",$L462=""),"",ROUND(($L462-($A462+$B462))*1440,0)/60)</f>
        <v/>
      </c>
      <c r="N462" s="8">
        <f>IF(OR($A462="",$M462=""),"",IF($M462&lt;='Settings'!$B$7,"Yes","No"))</f>
        <v/>
      </c>
      <c r="O462" s="4" t="n"/>
      <c r="P462" s="13" t="n"/>
      <c r="Q462" s="16">
        <f>IF(OR($A462="",$P462=""),"",$P462-$A462)</f>
        <v/>
      </c>
      <c r="R462" s="4" t="n"/>
      <c r="S462" s="8">
        <f>IF($A462="","",IF($P462="","Open","Closed"))</f>
        <v/>
      </c>
    </row>
    <row r="463">
      <c r="A463" s="13" t="n"/>
      <c r="B463" s="5" t="n"/>
      <c r="C463" s="4" t="n"/>
      <c r="D463" s="4" t="n"/>
      <c r="E463" s="4" t="n"/>
      <c r="F463" s="8">
        <f>IF(OR($A463="",$B463=""),"",IF($B463&lt;'Settings'!$B$6,"Morning","Evening"))</f>
        <v/>
      </c>
      <c r="G463" s="4" t="n"/>
      <c r="H463" s="4" t="n"/>
      <c r="I463" s="4" t="n"/>
      <c r="J463" s="4" t="n"/>
      <c r="K463" s="4" t="n"/>
      <c r="L463" s="14" t="n"/>
      <c r="M463" s="15">
        <f>IF(OR($A463="",$L463=""),"",ROUND(($L463-($A463+$B463))*1440,0)/60)</f>
        <v/>
      </c>
      <c r="N463" s="8">
        <f>IF(OR($A463="",$M463=""),"",IF($M463&lt;='Settings'!$B$7,"Yes","No"))</f>
        <v/>
      </c>
      <c r="O463" s="4" t="n"/>
      <c r="P463" s="13" t="n"/>
      <c r="Q463" s="16">
        <f>IF(OR($A463="",$P463=""),"",$P463-$A463)</f>
        <v/>
      </c>
      <c r="R463" s="4" t="n"/>
      <c r="S463" s="8">
        <f>IF($A463="","",IF($P463="","Open","Closed"))</f>
        <v/>
      </c>
    </row>
    <row r="464">
      <c r="A464" s="13" t="n"/>
      <c r="B464" s="5" t="n"/>
      <c r="C464" s="4" t="n"/>
      <c r="D464" s="4" t="n"/>
      <c r="E464" s="4" t="n"/>
      <c r="F464" s="8">
        <f>IF(OR($A464="",$B464=""),"",IF($B464&lt;'Settings'!$B$6,"Morning","Evening"))</f>
        <v/>
      </c>
      <c r="G464" s="4" t="n"/>
      <c r="H464" s="4" t="n"/>
      <c r="I464" s="4" t="n"/>
      <c r="J464" s="4" t="n"/>
      <c r="K464" s="4" t="n"/>
      <c r="L464" s="14" t="n"/>
      <c r="M464" s="15">
        <f>IF(OR($A464="",$L464=""),"",ROUND(($L464-($A464+$B464))*1440,0)/60)</f>
        <v/>
      </c>
      <c r="N464" s="8">
        <f>IF(OR($A464="",$M464=""),"",IF($M464&lt;='Settings'!$B$7,"Yes","No"))</f>
        <v/>
      </c>
      <c r="O464" s="4" t="n"/>
      <c r="P464" s="13" t="n"/>
      <c r="Q464" s="16">
        <f>IF(OR($A464="",$P464=""),"",$P464-$A464)</f>
        <v/>
      </c>
      <c r="R464" s="4" t="n"/>
      <c r="S464" s="8">
        <f>IF($A464="","",IF($P464="","Open","Closed"))</f>
        <v/>
      </c>
    </row>
    <row r="465">
      <c r="A465" s="13" t="n"/>
      <c r="B465" s="5" t="n"/>
      <c r="C465" s="4" t="n"/>
      <c r="D465" s="4" t="n"/>
      <c r="E465" s="4" t="n"/>
      <c r="F465" s="8">
        <f>IF(OR($A465="",$B465=""),"",IF($B465&lt;'Settings'!$B$6,"Morning","Evening"))</f>
        <v/>
      </c>
      <c r="G465" s="4" t="n"/>
      <c r="H465" s="4" t="n"/>
      <c r="I465" s="4" t="n"/>
      <c r="J465" s="4" t="n"/>
      <c r="K465" s="4" t="n"/>
      <c r="L465" s="14" t="n"/>
      <c r="M465" s="15">
        <f>IF(OR($A465="",$L465=""),"",ROUND(($L465-($A465+$B465))*1440,0)/60)</f>
        <v/>
      </c>
      <c r="N465" s="8">
        <f>IF(OR($A465="",$M465=""),"",IF($M465&lt;='Settings'!$B$7,"Yes","No"))</f>
        <v/>
      </c>
      <c r="O465" s="4" t="n"/>
      <c r="P465" s="13" t="n"/>
      <c r="Q465" s="16">
        <f>IF(OR($A465="",$P465=""),"",$P465-$A465)</f>
        <v/>
      </c>
      <c r="R465" s="4" t="n"/>
      <c r="S465" s="8">
        <f>IF($A465="","",IF($P465="","Open","Closed"))</f>
        <v/>
      </c>
    </row>
    <row r="466">
      <c r="A466" s="13" t="n"/>
      <c r="B466" s="5" t="n"/>
      <c r="C466" s="4" t="n"/>
      <c r="D466" s="4" t="n"/>
      <c r="E466" s="4" t="n"/>
      <c r="F466" s="8">
        <f>IF(OR($A466="",$B466=""),"",IF($B466&lt;'Settings'!$B$6,"Morning","Evening"))</f>
        <v/>
      </c>
      <c r="G466" s="4" t="n"/>
      <c r="H466" s="4" t="n"/>
      <c r="I466" s="4" t="n"/>
      <c r="J466" s="4" t="n"/>
      <c r="K466" s="4" t="n"/>
      <c r="L466" s="14" t="n"/>
      <c r="M466" s="15">
        <f>IF(OR($A466="",$L466=""),"",ROUND(($L466-($A466+$B466))*1440,0)/60)</f>
        <v/>
      </c>
      <c r="N466" s="8">
        <f>IF(OR($A466="",$M466=""),"",IF($M466&lt;='Settings'!$B$7,"Yes","No"))</f>
        <v/>
      </c>
      <c r="O466" s="4" t="n"/>
      <c r="P466" s="13" t="n"/>
      <c r="Q466" s="16">
        <f>IF(OR($A466="",$P466=""),"",$P466-$A466)</f>
        <v/>
      </c>
      <c r="R466" s="4" t="n"/>
      <c r="S466" s="8">
        <f>IF($A466="","",IF($P466="","Open","Closed"))</f>
        <v/>
      </c>
    </row>
    <row r="467">
      <c r="A467" s="13" t="n"/>
      <c r="B467" s="5" t="n"/>
      <c r="C467" s="4" t="n"/>
      <c r="D467" s="4" t="n"/>
      <c r="E467" s="4" t="n"/>
      <c r="F467" s="8">
        <f>IF(OR($A467="",$B467=""),"",IF($B467&lt;'Settings'!$B$6,"Morning","Evening"))</f>
        <v/>
      </c>
      <c r="G467" s="4" t="n"/>
      <c r="H467" s="4" t="n"/>
      <c r="I467" s="4" t="n"/>
      <c r="J467" s="4" t="n"/>
      <c r="K467" s="4" t="n"/>
      <c r="L467" s="14" t="n"/>
      <c r="M467" s="15">
        <f>IF(OR($A467="",$L467=""),"",ROUND(($L467-($A467+$B467))*1440,0)/60)</f>
        <v/>
      </c>
      <c r="N467" s="8">
        <f>IF(OR($A467="",$M467=""),"",IF($M467&lt;='Settings'!$B$7,"Yes","No"))</f>
        <v/>
      </c>
      <c r="O467" s="4" t="n"/>
      <c r="P467" s="13" t="n"/>
      <c r="Q467" s="16">
        <f>IF(OR($A467="",$P467=""),"",$P467-$A467)</f>
        <v/>
      </c>
      <c r="R467" s="4" t="n"/>
      <c r="S467" s="8">
        <f>IF($A467="","",IF($P467="","Open","Closed"))</f>
        <v/>
      </c>
    </row>
    <row r="468">
      <c r="A468" s="13" t="n"/>
      <c r="B468" s="5" t="n"/>
      <c r="C468" s="4" t="n"/>
      <c r="D468" s="4" t="n"/>
      <c r="E468" s="4" t="n"/>
      <c r="F468" s="8">
        <f>IF(OR($A468="",$B468=""),"",IF($B468&lt;'Settings'!$B$6,"Morning","Evening"))</f>
        <v/>
      </c>
      <c r="G468" s="4" t="n"/>
      <c r="H468" s="4" t="n"/>
      <c r="I468" s="4" t="n"/>
      <c r="J468" s="4" t="n"/>
      <c r="K468" s="4" t="n"/>
      <c r="L468" s="14" t="n"/>
      <c r="M468" s="15">
        <f>IF(OR($A468="",$L468=""),"",ROUND(($L468-($A468+$B468))*1440,0)/60)</f>
        <v/>
      </c>
      <c r="N468" s="8">
        <f>IF(OR($A468="",$M468=""),"",IF($M468&lt;='Settings'!$B$7,"Yes","No"))</f>
        <v/>
      </c>
      <c r="O468" s="4" t="n"/>
      <c r="P468" s="13" t="n"/>
      <c r="Q468" s="16">
        <f>IF(OR($A468="",$P468=""),"",$P468-$A468)</f>
        <v/>
      </c>
      <c r="R468" s="4" t="n"/>
      <c r="S468" s="8">
        <f>IF($A468="","",IF($P468="","Open","Closed"))</f>
        <v/>
      </c>
    </row>
    <row r="469">
      <c r="A469" s="13" t="n"/>
      <c r="B469" s="5" t="n"/>
      <c r="C469" s="4" t="n"/>
      <c r="D469" s="4" t="n"/>
      <c r="E469" s="4" t="n"/>
      <c r="F469" s="8">
        <f>IF(OR($A469="",$B469=""),"",IF($B469&lt;'Settings'!$B$6,"Morning","Evening"))</f>
        <v/>
      </c>
      <c r="G469" s="4" t="n"/>
      <c r="H469" s="4" t="n"/>
      <c r="I469" s="4" t="n"/>
      <c r="J469" s="4" t="n"/>
      <c r="K469" s="4" t="n"/>
      <c r="L469" s="14" t="n"/>
      <c r="M469" s="15">
        <f>IF(OR($A469="",$L469=""),"",ROUND(($L469-($A469+$B469))*1440,0)/60)</f>
        <v/>
      </c>
      <c r="N469" s="8">
        <f>IF(OR($A469="",$M469=""),"",IF($M469&lt;='Settings'!$B$7,"Yes","No"))</f>
        <v/>
      </c>
      <c r="O469" s="4" t="n"/>
      <c r="P469" s="13" t="n"/>
      <c r="Q469" s="16">
        <f>IF(OR($A469="",$P469=""),"",$P469-$A469)</f>
        <v/>
      </c>
      <c r="R469" s="4" t="n"/>
      <c r="S469" s="8">
        <f>IF($A469="","",IF($P469="","Open","Closed"))</f>
        <v/>
      </c>
    </row>
    <row r="470">
      <c r="A470" s="13" t="n"/>
      <c r="B470" s="5" t="n"/>
      <c r="C470" s="4" t="n"/>
      <c r="D470" s="4" t="n"/>
      <c r="E470" s="4" t="n"/>
      <c r="F470" s="8">
        <f>IF(OR($A470="",$B470=""),"",IF($B470&lt;'Settings'!$B$6,"Morning","Evening"))</f>
        <v/>
      </c>
      <c r="G470" s="4" t="n"/>
      <c r="H470" s="4" t="n"/>
      <c r="I470" s="4" t="n"/>
      <c r="J470" s="4" t="n"/>
      <c r="K470" s="4" t="n"/>
      <c r="L470" s="14" t="n"/>
      <c r="M470" s="15">
        <f>IF(OR($A470="",$L470=""),"",ROUND(($L470-($A470+$B470))*1440,0)/60)</f>
        <v/>
      </c>
      <c r="N470" s="8">
        <f>IF(OR($A470="",$M470=""),"",IF($M470&lt;='Settings'!$B$7,"Yes","No"))</f>
        <v/>
      </c>
      <c r="O470" s="4" t="n"/>
      <c r="P470" s="13" t="n"/>
      <c r="Q470" s="16">
        <f>IF(OR($A470="",$P470=""),"",$P470-$A470)</f>
        <v/>
      </c>
      <c r="R470" s="4" t="n"/>
      <c r="S470" s="8">
        <f>IF($A470="","",IF($P470="","Open","Closed"))</f>
        <v/>
      </c>
    </row>
    <row r="471">
      <c r="A471" s="13" t="n"/>
      <c r="B471" s="5" t="n"/>
      <c r="C471" s="4" t="n"/>
      <c r="D471" s="4" t="n"/>
      <c r="E471" s="4" t="n"/>
      <c r="F471" s="8">
        <f>IF(OR($A471="",$B471=""),"",IF($B471&lt;'Settings'!$B$6,"Morning","Evening"))</f>
        <v/>
      </c>
      <c r="G471" s="4" t="n"/>
      <c r="H471" s="4" t="n"/>
      <c r="I471" s="4" t="n"/>
      <c r="J471" s="4" t="n"/>
      <c r="K471" s="4" t="n"/>
      <c r="L471" s="14" t="n"/>
      <c r="M471" s="15">
        <f>IF(OR($A471="",$L471=""),"",ROUND(($L471-($A471+$B471))*1440,0)/60)</f>
        <v/>
      </c>
      <c r="N471" s="8">
        <f>IF(OR($A471="",$M471=""),"",IF($M471&lt;='Settings'!$B$7,"Yes","No"))</f>
        <v/>
      </c>
      <c r="O471" s="4" t="n"/>
      <c r="P471" s="13" t="n"/>
      <c r="Q471" s="16">
        <f>IF(OR($A471="",$P471=""),"",$P471-$A471)</f>
        <v/>
      </c>
      <c r="R471" s="4" t="n"/>
      <c r="S471" s="8">
        <f>IF($A471="","",IF($P471="","Open","Closed"))</f>
        <v/>
      </c>
    </row>
    <row r="472">
      <c r="A472" s="13" t="n"/>
      <c r="B472" s="5" t="n"/>
      <c r="C472" s="4" t="n"/>
      <c r="D472" s="4" t="n"/>
      <c r="E472" s="4" t="n"/>
      <c r="F472" s="8">
        <f>IF(OR($A472="",$B472=""),"",IF($B472&lt;'Settings'!$B$6,"Morning","Evening"))</f>
        <v/>
      </c>
      <c r="G472" s="4" t="n"/>
      <c r="H472" s="4" t="n"/>
      <c r="I472" s="4" t="n"/>
      <c r="J472" s="4" t="n"/>
      <c r="K472" s="4" t="n"/>
      <c r="L472" s="14" t="n"/>
      <c r="M472" s="15">
        <f>IF(OR($A472="",$L472=""),"",ROUND(($L472-($A472+$B472))*1440,0)/60)</f>
        <v/>
      </c>
      <c r="N472" s="8">
        <f>IF(OR($A472="",$M472=""),"",IF($M472&lt;='Settings'!$B$7,"Yes","No"))</f>
        <v/>
      </c>
      <c r="O472" s="4" t="n"/>
      <c r="P472" s="13" t="n"/>
      <c r="Q472" s="16">
        <f>IF(OR($A472="",$P472=""),"",$P472-$A472)</f>
        <v/>
      </c>
      <c r="R472" s="4" t="n"/>
      <c r="S472" s="8">
        <f>IF($A472="","",IF($P472="","Open","Closed"))</f>
        <v/>
      </c>
    </row>
    <row r="473">
      <c r="A473" s="13" t="n"/>
      <c r="B473" s="5" t="n"/>
      <c r="C473" s="4" t="n"/>
      <c r="D473" s="4" t="n"/>
      <c r="E473" s="4" t="n"/>
      <c r="F473" s="8">
        <f>IF(OR($A473="",$B473=""),"",IF($B473&lt;'Settings'!$B$6,"Morning","Evening"))</f>
        <v/>
      </c>
      <c r="G473" s="4" t="n"/>
      <c r="H473" s="4" t="n"/>
      <c r="I473" s="4" t="n"/>
      <c r="J473" s="4" t="n"/>
      <c r="K473" s="4" t="n"/>
      <c r="L473" s="14" t="n"/>
      <c r="M473" s="15">
        <f>IF(OR($A473="",$L473=""),"",ROUND(($L473-($A473+$B473))*1440,0)/60)</f>
        <v/>
      </c>
      <c r="N473" s="8">
        <f>IF(OR($A473="",$M473=""),"",IF($M473&lt;='Settings'!$B$7,"Yes","No"))</f>
        <v/>
      </c>
      <c r="O473" s="4" t="n"/>
      <c r="P473" s="13" t="n"/>
      <c r="Q473" s="16">
        <f>IF(OR($A473="",$P473=""),"",$P473-$A473)</f>
        <v/>
      </c>
      <c r="R473" s="4" t="n"/>
      <c r="S473" s="8">
        <f>IF($A473="","",IF($P473="","Open","Closed"))</f>
        <v/>
      </c>
    </row>
    <row r="474">
      <c r="A474" s="13" t="n"/>
      <c r="B474" s="5" t="n"/>
      <c r="C474" s="4" t="n"/>
      <c r="D474" s="4" t="n"/>
      <c r="E474" s="4" t="n"/>
      <c r="F474" s="8">
        <f>IF(OR($A474="",$B474=""),"",IF($B474&lt;'Settings'!$B$6,"Morning","Evening"))</f>
        <v/>
      </c>
      <c r="G474" s="4" t="n"/>
      <c r="H474" s="4" t="n"/>
      <c r="I474" s="4" t="n"/>
      <c r="J474" s="4" t="n"/>
      <c r="K474" s="4" t="n"/>
      <c r="L474" s="14" t="n"/>
      <c r="M474" s="15">
        <f>IF(OR($A474="",$L474=""),"",ROUND(($L474-($A474+$B474))*1440,0)/60)</f>
        <v/>
      </c>
      <c r="N474" s="8">
        <f>IF(OR($A474="",$M474=""),"",IF($M474&lt;='Settings'!$B$7,"Yes","No"))</f>
        <v/>
      </c>
      <c r="O474" s="4" t="n"/>
      <c r="P474" s="13" t="n"/>
      <c r="Q474" s="16">
        <f>IF(OR($A474="",$P474=""),"",$P474-$A474)</f>
        <v/>
      </c>
      <c r="R474" s="4" t="n"/>
      <c r="S474" s="8">
        <f>IF($A474="","",IF($P474="","Open","Closed"))</f>
        <v/>
      </c>
    </row>
    <row r="475">
      <c r="A475" s="13" t="n"/>
      <c r="B475" s="5" t="n"/>
      <c r="C475" s="4" t="n"/>
      <c r="D475" s="4" t="n"/>
      <c r="E475" s="4" t="n"/>
      <c r="F475" s="8">
        <f>IF(OR($A475="",$B475=""),"",IF($B475&lt;'Settings'!$B$6,"Morning","Evening"))</f>
        <v/>
      </c>
      <c r="G475" s="4" t="n"/>
      <c r="H475" s="4" t="n"/>
      <c r="I475" s="4" t="n"/>
      <c r="J475" s="4" t="n"/>
      <c r="K475" s="4" t="n"/>
      <c r="L475" s="14" t="n"/>
      <c r="M475" s="15">
        <f>IF(OR($A475="",$L475=""),"",ROUND(($L475-($A475+$B475))*1440,0)/60)</f>
        <v/>
      </c>
      <c r="N475" s="8">
        <f>IF(OR($A475="",$M475=""),"",IF($M475&lt;='Settings'!$B$7,"Yes","No"))</f>
        <v/>
      </c>
      <c r="O475" s="4" t="n"/>
      <c r="P475" s="13" t="n"/>
      <c r="Q475" s="16">
        <f>IF(OR($A475="",$P475=""),"",$P475-$A475)</f>
        <v/>
      </c>
      <c r="R475" s="4" t="n"/>
      <c r="S475" s="8">
        <f>IF($A475="","",IF($P475="","Open","Closed"))</f>
        <v/>
      </c>
    </row>
    <row r="476">
      <c r="A476" s="13" t="n"/>
      <c r="B476" s="5" t="n"/>
      <c r="C476" s="4" t="n"/>
      <c r="D476" s="4" t="n"/>
      <c r="E476" s="4" t="n"/>
      <c r="F476" s="8">
        <f>IF(OR($A476="",$B476=""),"",IF($B476&lt;'Settings'!$B$6,"Morning","Evening"))</f>
        <v/>
      </c>
      <c r="G476" s="4" t="n"/>
      <c r="H476" s="4" t="n"/>
      <c r="I476" s="4" t="n"/>
      <c r="J476" s="4" t="n"/>
      <c r="K476" s="4" t="n"/>
      <c r="L476" s="14" t="n"/>
      <c r="M476" s="15">
        <f>IF(OR($A476="",$L476=""),"",ROUND(($L476-($A476+$B476))*1440,0)/60)</f>
        <v/>
      </c>
      <c r="N476" s="8">
        <f>IF(OR($A476="",$M476=""),"",IF($M476&lt;='Settings'!$B$7,"Yes","No"))</f>
        <v/>
      </c>
      <c r="O476" s="4" t="n"/>
      <c r="P476" s="13" t="n"/>
      <c r="Q476" s="16">
        <f>IF(OR($A476="",$P476=""),"",$P476-$A476)</f>
        <v/>
      </c>
      <c r="R476" s="4" t="n"/>
      <c r="S476" s="8">
        <f>IF($A476="","",IF($P476="","Open","Closed"))</f>
        <v/>
      </c>
    </row>
    <row r="477">
      <c r="A477" s="13" t="n"/>
      <c r="B477" s="5" t="n"/>
      <c r="C477" s="4" t="n"/>
      <c r="D477" s="4" t="n"/>
      <c r="E477" s="4" t="n"/>
      <c r="F477" s="8">
        <f>IF(OR($A477="",$B477=""),"",IF($B477&lt;'Settings'!$B$6,"Morning","Evening"))</f>
        <v/>
      </c>
      <c r="G477" s="4" t="n"/>
      <c r="H477" s="4" t="n"/>
      <c r="I477" s="4" t="n"/>
      <c r="J477" s="4" t="n"/>
      <c r="K477" s="4" t="n"/>
      <c r="L477" s="14" t="n"/>
      <c r="M477" s="15">
        <f>IF(OR($A477="",$L477=""),"",ROUND(($L477-($A477+$B477))*1440,0)/60)</f>
        <v/>
      </c>
      <c r="N477" s="8">
        <f>IF(OR($A477="",$M477=""),"",IF($M477&lt;='Settings'!$B$7,"Yes","No"))</f>
        <v/>
      </c>
      <c r="O477" s="4" t="n"/>
      <c r="P477" s="13" t="n"/>
      <c r="Q477" s="16">
        <f>IF(OR($A477="",$P477=""),"",$P477-$A477)</f>
        <v/>
      </c>
      <c r="R477" s="4" t="n"/>
      <c r="S477" s="8">
        <f>IF($A477="","",IF($P477="","Open","Closed"))</f>
        <v/>
      </c>
    </row>
    <row r="478">
      <c r="A478" s="13" t="n"/>
      <c r="B478" s="5" t="n"/>
      <c r="C478" s="4" t="n"/>
      <c r="D478" s="4" t="n"/>
      <c r="E478" s="4" t="n"/>
      <c r="F478" s="8">
        <f>IF(OR($A478="",$B478=""),"",IF($B478&lt;'Settings'!$B$6,"Morning","Evening"))</f>
        <v/>
      </c>
      <c r="G478" s="4" t="n"/>
      <c r="H478" s="4" t="n"/>
      <c r="I478" s="4" t="n"/>
      <c r="J478" s="4" t="n"/>
      <c r="K478" s="4" t="n"/>
      <c r="L478" s="14" t="n"/>
      <c r="M478" s="15">
        <f>IF(OR($A478="",$L478=""),"",ROUND(($L478-($A478+$B478))*1440,0)/60)</f>
        <v/>
      </c>
      <c r="N478" s="8">
        <f>IF(OR($A478="",$M478=""),"",IF($M478&lt;='Settings'!$B$7,"Yes","No"))</f>
        <v/>
      </c>
      <c r="O478" s="4" t="n"/>
      <c r="P478" s="13" t="n"/>
      <c r="Q478" s="16">
        <f>IF(OR($A478="",$P478=""),"",$P478-$A478)</f>
        <v/>
      </c>
      <c r="R478" s="4" t="n"/>
      <c r="S478" s="8">
        <f>IF($A478="","",IF($P478="","Open","Closed"))</f>
        <v/>
      </c>
    </row>
    <row r="479">
      <c r="A479" s="13" t="n"/>
      <c r="B479" s="5" t="n"/>
      <c r="C479" s="4" t="n"/>
      <c r="D479" s="4" t="n"/>
      <c r="E479" s="4" t="n"/>
      <c r="F479" s="8">
        <f>IF(OR($A479="",$B479=""),"",IF($B479&lt;'Settings'!$B$6,"Morning","Evening"))</f>
        <v/>
      </c>
      <c r="G479" s="4" t="n"/>
      <c r="H479" s="4" t="n"/>
      <c r="I479" s="4" t="n"/>
      <c r="J479" s="4" t="n"/>
      <c r="K479" s="4" t="n"/>
      <c r="L479" s="14" t="n"/>
      <c r="M479" s="15">
        <f>IF(OR($A479="",$L479=""),"",ROUND(($L479-($A479+$B479))*1440,0)/60)</f>
        <v/>
      </c>
      <c r="N479" s="8">
        <f>IF(OR($A479="",$M479=""),"",IF($M479&lt;='Settings'!$B$7,"Yes","No"))</f>
        <v/>
      </c>
      <c r="O479" s="4" t="n"/>
      <c r="P479" s="13" t="n"/>
      <c r="Q479" s="16">
        <f>IF(OR($A479="",$P479=""),"",$P479-$A479)</f>
        <v/>
      </c>
      <c r="R479" s="4" t="n"/>
      <c r="S479" s="8">
        <f>IF($A479="","",IF($P479="","Open","Closed"))</f>
        <v/>
      </c>
    </row>
    <row r="480">
      <c r="A480" s="13" t="n"/>
      <c r="B480" s="5" t="n"/>
      <c r="C480" s="4" t="n"/>
      <c r="D480" s="4" t="n"/>
      <c r="E480" s="4" t="n"/>
      <c r="F480" s="8">
        <f>IF(OR($A480="",$B480=""),"",IF($B480&lt;'Settings'!$B$6,"Morning","Evening"))</f>
        <v/>
      </c>
      <c r="G480" s="4" t="n"/>
      <c r="H480" s="4" t="n"/>
      <c r="I480" s="4" t="n"/>
      <c r="J480" s="4" t="n"/>
      <c r="K480" s="4" t="n"/>
      <c r="L480" s="14" t="n"/>
      <c r="M480" s="15">
        <f>IF(OR($A480="",$L480=""),"",ROUND(($L480-($A480+$B480))*1440,0)/60)</f>
        <v/>
      </c>
      <c r="N480" s="8">
        <f>IF(OR($A480="",$M480=""),"",IF($M480&lt;='Settings'!$B$7,"Yes","No"))</f>
        <v/>
      </c>
      <c r="O480" s="4" t="n"/>
      <c r="P480" s="13" t="n"/>
      <c r="Q480" s="16">
        <f>IF(OR($A480="",$P480=""),"",$P480-$A480)</f>
        <v/>
      </c>
      <c r="R480" s="4" t="n"/>
      <c r="S480" s="8">
        <f>IF($A480="","",IF($P480="","Open","Closed"))</f>
        <v/>
      </c>
    </row>
    <row r="481">
      <c r="A481" s="13" t="n"/>
      <c r="B481" s="5" t="n"/>
      <c r="C481" s="4" t="n"/>
      <c r="D481" s="4" t="n"/>
      <c r="E481" s="4" t="n"/>
      <c r="F481" s="8">
        <f>IF(OR($A481="",$B481=""),"",IF($B481&lt;'Settings'!$B$6,"Morning","Evening"))</f>
        <v/>
      </c>
      <c r="G481" s="4" t="n"/>
      <c r="H481" s="4" t="n"/>
      <c r="I481" s="4" t="n"/>
      <c r="J481" s="4" t="n"/>
      <c r="K481" s="4" t="n"/>
      <c r="L481" s="14" t="n"/>
      <c r="M481" s="15">
        <f>IF(OR($A481="",$L481=""),"",ROUND(($L481-($A481+$B481))*1440,0)/60)</f>
        <v/>
      </c>
      <c r="N481" s="8">
        <f>IF(OR($A481="",$M481=""),"",IF($M481&lt;='Settings'!$B$7,"Yes","No"))</f>
        <v/>
      </c>
      <c r="O481" s="4" t="n"/>
      <c r="P481" s="13" t="n"/>
      <c r="Q481" s="16">
        <f>IF(OR($A481="",$P481=""),"",$P481-$A481)</f>
        <v/>
      </c>
      <c r="R481" s="4" t="n"/>
      <c r="S481" s="8">
        <f>IF($A481="","",IF($P481="","Open","Closed"))</f>
        <v/>
      </c>
    </row>
    <row r="482">
      <c r="A482" s="13" t="n"/>
      <c r="B482" s="5" t="n"/>
      <c r="C482" s="4" t="n"/>
      <c r="D482" s="4" t="n"/>
      <c r="E482" s="4" t="n"/>
      <c r="F482" s="8">
        <f>IF(OR($A482="",$B482=""),"",IF($B482&lt;'Settings'!$B$6,"Morning","Evening"))</f>
        <v/>
      </c>
      <c r="G482" s="4" t="n"/>
      <c r="H482" s="4" t="n"/>
      <c r="I482" s="4" t="n"/>
      <c r="J482" s="4" t="n"/>
      <c r="K482" s="4" t="n"/>
      <c r="L482" s="14" t="n"/>
      <c r="M482" s="15">
        <f>IF(OR($A482="",$L482=""),"",ROUND(($L482-($A482+$B482))*1440,0)/60)</f>
        <v/>
      </c>
      <c r="N482" s="8">
        <f>IF(OR($A482="",$M482=""),"",IF($M482&lt;='Settings'!$B$7,"Yes","No"))</f>
        <v/>
      </c>
      <c r="O482" s="4" t="n"/>
      <c r="P482" s="13" t="n"/>
      <c r="Q482" s="16">
        <f>IF(OR($A482="",$P482=""),"",$P482-$A482)</f>
        <v/>
      </c>
      <c r="R482" s="4" t="n"/>
      <c r="S482" s="8">
        <f>IF($A482="","",IF($P482="","Open","Closed"))</f>
        <v/>
      </c>
    </row>
    <row r="483">
      <c r="A483" s="13" t="n"/>
      <c r="B483" s="5" t="n"/>
      <c r="C483" s="4" t="n"/>
      <c r="D483" s="4" t="n"/>
      <c r="E483" s="4" t="n"/>
      <c r="F483" s="8">
        <f>IF(OR($A483="",$B483=""),"",IF($B483&lt;'Settings'!$B$6,"Morning","Evening"))</f>
        <v/>
      </c>
      <c r="G483" s="4" t="n"/>
      <c r="H483" s="4" t="n"/>
      <c r="I483" s="4" t="n"/>
      <c r="J483" s="4" t="n"/>
      <c r="K483" s="4" t="n"/>
      <c r="L483" s="14" t="n"/>
      <c r="M483" s="15">
        <f>IF(OR($A483="",$L483=""),"",ROUND(($L483-($A483+$B483))*1440,0)/60)</f>
        <v/>
      </c>
      <c r="N483" s="8">
        <f>IF(OR($A483="",$M483=""),"",IF($M483&lt;='Settings'!$B$7,"Yes","No"))</f>
        <v/>
      </c>
      <c r="O483" s="4" t="n"/>
      <c r="P483" s="13" t="n"/>
      <c r="Q483" s="16">
        <f>IF(OR($A483="",$P483=""),"",$P483-$A483)</f>
        <v/>
      </c>
      <c r="R483" s="4" t="n"/>
      <c r="S483" s="8">
        <f>IF($A483="","",IF($P483="","Open","Closed"))</f>
        <v/>
      </c>
    </row>
    <row r="484">
      <c r="A484" s="13" t="n"/>
      <c r="B484" s="5" t="n"/>
      <c r="C484" s="4" t="n"/>
      <c r="D484" s="4" t="n"/>
      <c r="E484" s="4" t="n"/>
      <c r="F484" s="8">
        <f>IF(OR($A484="",$B484=""),"",IF($B484&lt;'Settings'!$B$6,"Morning","Evening"))</f>
        <v/>
      </c>
      <c r="G484" s="4" t="n"/>
      <c r="H484" s="4" t="n"/>
      <c r="I484" s="4" t="n"/>
      <c r="J484" s="4" t="n"/>
      <c r="K484" s="4" t="n"/>
      <c r="L484" s="14" t="n"/>
      <c r="M484" s="15">
        <f>IF(OR($A484="",$L484=""),"",ROUND(($L484-($A484+$B484))*1440,0)/60)</f>
        <v/>
      </c>
      <c r="N484" s="8">
        <f>IF(OR($A484="",$M484=""),"",IF($M484&lt;='Settings'!$B$7,"Yes","No"))</f>
        <v/>
      </c>
      <c r="O484" s="4" t="n"/>
      <c r="P484" s="13" t="n"/>
      <c r="Q484" s="16">
        <f>IF(OR($A484="",$P484=""),"",$P484-$A484)</f>
        <v/>
      </c>
      <c r="R484" s="4" t="n"/>
      <c r="S484" s="8">
        <f>IF($A484="","",IF($P484="","Open","Closed"))</f>
        <v/>
      </c>
    </row>
    <row r="485">
      <c r="A485" s="13" t="n"/>
      <c r="B485" s="5" t="n"/>
      <c r="C485" s="4" t="n"/>
      <c r="D485" s="4" t="n"/>
      <c r="E485" s="4" t="n"/>
      <c r="F485" s="8">
        <f>IF(OR($A485="",$B485=""),"",IF($B485&lt;'Settings'!$B$6,"Morning","Evening"))</f>
        <v/>
      </c>
      <c r="G485" s="4" t="n"/>
      <c r="H485" s="4" t="n"/>
      <c r="I485" s="4" t="n"/>
      <c r="J485" s="4" t="n"/>
      <c r="K485" s="4" t="n"/>
      <c r="L485" s="14" t="n"/>
      <c r="M485" s="15">
        <f>IF(OR($A485="",$L485=""),"",ROUND(($L485-($A485+$B485))*1440,0)/60)</f>
        <v/>
      </c>
      <c r="N485" s="8">
        <f>IF(OR($A485="",$M485=""),"",IF($M485&lt;='Settings'!$B$7,"Yes","No"))</f>
        <v/>
      </c>
      <c r="O485" s="4" t="n"/>
      <c r="P485" s="13" t="n"/>
      <c r="Q485" s="16">
        <f>IF(OR($A485="",$P485=""),"",$P485-$A485)</f>
        <v/>
      </c>
      <c r="R485" s="4" t="n"/>
      <c r="S485" s="8">
        <f>IF($A485="","",IF($P485="","Open","Closed"))</f>
        <v/>
      </c>
    </row>
    <row r="486">
      <c r="A486" s="13" t="n"/>
      <c r="B486" s="5" t="n"/>
      <c r="C486" s="4" t="n"/>
      <c r="D486" s="4" t="n"/>
      <c r="E486" s="4" t="n"/>
      <c r="F486" s="8">
        <f>IF(OR($A486="",$B486=""),"",IF($B486&lt;'Settings'!$B$6,"Morning","Evening"))</f>
        <v/>
      </c>
      <c r="G486" s="4" t="n"/>
      <c r="H486" s="4" t="n"/>
      <c r="I486" s="4" t="n"/>
      <c r="J486" s="4" t="n"/>
      <c r="K486" s="4" t="n"/>
      <c r="L486" s="14" t="n"/>
      <c r="M486" s="15">
        <f>IF(OR($A486="",$L486=""),"",ROUND(($L486-($A486+$B486))*1440,0)/60)</f>
        <v/>
      </c>
      <c r="N486" s="8">
        <f>IF(OR($A486="",$M486=""),"",IF($M486&lt;='Settings'!$B$7,"Yes","No"))</f>
        <v/>
      </c>
      <c r="O486" s="4" t="n"/>
      <c r="P486" s="13" t="n"/>
      <c r="Q486" s="16">
        <f>IF(OR($A486="",$P486=""),"",$P486-$A486)</f>
        <v/>
      </c>
      <c r="R486" s="4" t="n"/>
      <c r="S486" s="8">
        <f>IF($A486="","",IF($P486="","Open","Closed"))</f>
        <v/>
      </c>
    </row>
    <row r="487">
      <c r="A487" s="13" t="n"/>
      <c r="B487" s="5" t="n"/>
      <c r="C487" s="4" t="n"/>
      <c r="D487" s="4" t="n"/>
      <c r="E487" s="4" t="n"/>
      <c r="F487" s="8">
        <f>IF(OR($A487="",$B487=""),"",IF($B487&lt;'Settings'!$B$6,"Morning","Evening"))</f>
        <v/>
      </c>
      <c r="G487" s="4" t="n"/>
      <c r="H487" s="4" t="n"/>
      <c r="I487" s="4" t="n"/>
      <c r="J487" s="4" t="n"/>
      <c r="K487" s="4" t="n"/>
      <c r="L487" s="14" t="n"/>
      <c r="M487" s="15">
        <f>IF(OR($A487="",$L487=""),"",ROUND(($L487-($A487+$B487))*1440,0)/60)</f>
        <v/>
      </c>
      <c r="N487" s="8">
        <f>IF(OR($A487="",$M487=""),"",IF($M487&lt;='Settings'!$B$7,"Yes","No"))</f>
        <v/>
      </c>
      <c r="O487" s="4" t="n"/>
      <c r="P487" s="13" t="n"/>
      <c r="Q487" s="16">
        <f>IF(OR($A487="",$P487=""),"",$P487-$A487)</f>
        <v/>
      </c>
      <c r="R487" s="4" t="n"/>
      <c r="S487" s="8">
        <f>IF($A487="","",IF($P487="","Open","Closed"))</f>
        <v/>
      </c>
    </row>
    <row r="488">
      <c r="A488" s="13" t="n"/>
      <c r="B488" s="5" t="n"/>
      <c r="C488" s="4" t="n"/>
      <c r="D488" s="4" t="n"/>
      <c r="E488" s="4" t="n"/>
      <c r="F488" s="8">
        <f>IF(OR($A488="",$B488=""),"",IF($B488&lt;'Settings'!$B$6,"Morning","Evening"))</f>
        <v/>
      </c>
      <c r="G488" s="4" t="n"/>
      <c r="H488" s="4" t="n"/>
      <c r="I488" s="4" t="n"/>
      <c r="J488" s="4" t="n"/>
      <c r="K488" s="4" t="n"/>
      <c r="L488" s="14" t="n"/>
      <c r="M488" s="15">
        <f>IF(OR($A488="",$L488=""),"",ROUND(($L488-($A488+$B488))*1440,0)/60)</f>
        <v/>
      </c>
      <c r="N488" s="8">
        <f>IF(OR($A488="",$M488=""),"",IF($M488&lt;='Settings'!$B$7,"Yes","No"))</f>
        <v/>
      </c>
      <c r="O488" s="4" t="n"/>
      <c r="P488" s="13" t="n"/>
      <c r="Q488" s="16">
        <f>IF(OR($A488="",$P488=""),"",$P488-$A488)</f>
        <v/>
      </c>
      <c r="R488" s="4" t="n"/>
      <c r="S488" s="8">
        <f>IF($A488="","",IF($P488="","Open","Closed"))</f>
        <v/>
      </c>
    </row>
    <row r="489">
      <c r="A489" s="13" t="n"/>
      <c r="B489" s="5" t="n"/>
      <c r="C489" s="4" t="n"/>
      <c r="D489" s="4" t="n"/>
      <c r="E489" s="4" t="n"/>
      <c r="F489" s="8">
        <f>IF(OR($A489="",$B489=""),"",IF($B489&lt;'Settings'!$B$6,"Morning","Evening"))</f>
        <v/>
      </c>
      <c r="G489" s="4" t="n"/>
      <c r="H489" s="4" t="n"/>
      <c r="I489" s="4" t="n"/>
      <c r="J489" s="4" t="n"/>
      <c r="K489" s="4" t="n"/>
      <c r="L489" s="14" t="n"/>
      <c r="M489" s="15">
        <f>IF(OR($A489="",$L489=""),"",ROUND(($L489-($A489+$B489))*1440,0)/60)</f>
        <v/>
      </c>
      <c r="N489" s="8">
        <f>IF(OR($A489="",$M489=""),"",IF($M489&lt;='Settings'!$B$7,"Yes","No"))</f>
        <v/>
      </c>
      <c r="O489" s="4" t="n"/>
      <c r="P489" s="13" t="n"/>
      <c r="Q489" s="16">
        <f>IF(OR($A489="",$P489=""),"",$P489-$A489)</f>
        <v/>
      </c>
      <c r="R489" s="4" t="n"/>
      <c r="S489" s="8">
        <f>IF($A489="","",IF($P489="","Open","Closed"))</f>
        <v/>
      </c>
    </row>
    <row r="490">
      <c r="A490" s="13" t="n"/>
      <c r="B490" s="5" t="n"/>
      <c r="C490" s="4" t="n"/>
      <c r="D490" s="4" t="n"/>
      <c r="E490" s="4" t="n"/>
      <c r="F490" s="8">
        <f>IF(OR($A490="",$B490=""),"",IF($B490&lt;'Settings'!$B$6,"Morning","Evening"))</f>
        <v/>
      </c>
      <c r="G490" s="4" t="n"/>
      <c r="H490" s="4" t="n"/>
      <c r="I490" s="4" t="n"/>
      <c r="J490" s="4" t="n"/>
      <c r="K490" s="4" t="n"/>
      <c r="L490" s="14" t="n"/>
      <c r="M490" s="15">
        <f>IF(OR($A490="",$L490=""),"",ROUND(($L490-($A490+$B490))*1440,0)/60)</f>
        <v/>
      </c>
      <c r="N490" s="8">
        <f>IF(OR($A490="",$M490=""),"",IF($M490&lt;='Settings'!$B$7,"Yes","No"))</f>
        <v/>
      </c>
      <c r="O490" s="4" t="n"/>
      <c r="P490" s="13" t="n"/>
      <c r="Q490" s="16">
        <f>IF(OR($A490="",$P490=""),"",$P490-$A490)</f>
        <v/>
      </c>
      <c r="R490" s="4" t="n"/>
      <c r="S490" s="8">
        <f>IF($A490="","",IF($P490="","Open","Closed"))</f>
        <v/>
      </c>
    </row>
    <row r="491">
      <c r="A491" s="13" t="n"/>
      <c r="B491" s="5" t="n"/>
      <c r="C491" s="4" t="n"/>
      <c r="D491" s="4" t="n"/>
      <c r="E491" s="4" t="n"/>
      <c r="F491" s="8">
        <f>IF(OR($A491="",$B491=""),"",IF($B491&lt;'Settings'!$B$6,"Morning","Evening"))</f>
        <v/>
      </c>
      <c r="G491" s="4" t="n"/>
      <c r="H491" s="4" t="n"/>
      <c r="I491" s="4" t="n"/>
      <c r="J491" s="4" t="n"/>
      <c r="K491" s="4" t="n"/>
      <c r="L491" s="14" t="n"/>
      <c r="M491" s="15">
        <f>IF(OR($A491="",$L491=""),"",ROUND(($L491-($A491+$B491))*1440,0)/60)</f>
        <v/>
      </c>
      <c r="N491" s="8">
        <f>IF(OR($A491="",$M491=""),"",IF($M491&lt;='Settings'!$B$7,"Yes","No"))</f>
        <v/>
      </c>
      <c r="O491" s="4" t="n"/>
      <c r="P491" s="13" t="n"/>
      <c r="Q491" s="16">
        <f>IF(OR($A491="",$P491=""),"",$P491-$A491)</f>
        <v/>
      </c>
      <c r="R491" s="4" t="n"/>
      <c r="S491" s="8">
        <f>IF($A491="","",IF($P491="","Open","Closed"))</f>
        <v/>
      </c>
    </row>
    <row r="492">
      <c r="A492" s="13" t="n"/>
      <c r="B492" s="5" t="n"/>
      <c r="C492" s="4" t="n"/>
      <c r="D492" s="4" t="n"/>
      <c r="E492" s="4" t="n"/>
      <c r="F492" s="8">
        <f>IF(OR($A492="",$B492=""),"",IF($B492&lt;'Settings'!$B$6,"Morning","Evening"))</f>
        <v/>
      </c>
      <c r="G492" s="4" t="n"/>
      <c r="H492" s="4" t="n"/>
      <c r="I492" s="4" t="n"/>
      <c r="J492" s="4" t="n"/>
      <c r="K492" s="4" t="n"/>
      <c r="L492" s="14" t="n"/>
      <c r="M492" s="15">
        <f>IF(OR($A492="",$L492=""),"",ROUND(($L492-($A492+$B492))*1440,0)/60)</f>
        <v/>
      </c>
      <c r="N492" s="8">
        <f>IF(OR($A492="",$M492=""),"",IF($M492&lt;='Settings'!$B$7,"Yes","No"))</f>
        <v/>
      </c>
      <c r="O492" s="4" t="n"/>
      <c r="P492" s="13" t="n"/>
      <c r="Q492" s="16">
        <f>IF(OR($A492="",$P492=""),"",$P492-$A492)</f>
        <v/>
      </c>
      <c r="R492" s="4" t="n"/>
      <c r="S492" s="8">
        <f>IF($A492="","",IF($P492="","Open","Closed"))</f>
        <v/>
      </c>
    </row>
    <row r="493">
      <c r="A493" s="13" t="n"/>
      <c r="B493" s="5" t="n"/>
      <c r="C493" s="4" t="n"/>
      <c r="D493" s="4" t="n"/>
      <c r="E493" s="4" t="n"/>
      <c r="F493" s="8">
        <f>IF(OR($A493="",$B493=""),"",IF($B493&lt;'Settings'!$B$6,"Morning","Evening"))</f>
        <v/>
      </c>
      <c r="G493" s="4" t="n"/>
      <c r="H493" s="4" t="n"/>
      <c r="I493" s="4" t="n"/>
      <c r="J493" s="4" t="n"/>
      <c r="K493" s="4" t="n"/>
      <c r="L493" s="14" t="n"/>
      <c r="M493" s="15">
        <f>IF(OR($A493="",$L493=""),"",ROUND(($L493-($A493+$B493))*1440,0)/60)</f>
        <v/>
      </c>
      <c r="N493" s="8">
        <f>IF(OR($A493="",$M493=""),"",IF($M493&lt;='Settings'!$B$7,"Yes","No"))</f>
        <v/>
      </c>
      <c r="O493" s="4" t="n"/>
      <c r="P493" s="13" t="n"/>
      <c r="Q493" s="16">
        <f>IF(OR($A493="",$P493=""),"",$P493-$A493)</f>
        <v/>
      </c>
      <c r="R493" s="4" t="n"/>
      <c r="S493" s="8">
        <f>IF($A493="","",IF($P493="","Open","Closed"))</f>
        <v/>
      </c>
    </row>
    <row r="494">
      <c r="A494" s="13" t="n"/>
      <c r="B494" s="5" t="n"/>
      <c r="C494" s="4" t="n"/>
      <c r="D494" s="4" t="n"/>
      <c r="E494" s="4" t="n"/>
      <c r="F494" s="8">
        <f>IF(OR($A494="",$B494=""),"",IF($B494&lt;'Settings'!$B$6,"Morning","Evening"))</f>
        <v/>
      </c>
      <c r="G494" s="4" t="n"/>
      <c r="H494" s="4" t="n"/>
      <c r="I494" s="4" t="n"/>
      <c r="J494" s="4" t="n"/>
      <c r="K494" s="4" t="n"/>
      <c r="L494" s="14" t="n"/>
      <c r="M494" s="15">
        <f>IF(OR($A494="",$L494=""),"",ROUND(($L494-($A494+$B494))*1440,0)/60)</f>
        <v/>
      </c>
      <c r="N494" s="8">
        <f>IF(OR($A494="",$M494=""),"",IF($M494&lt;='Settings'!$B$7,"Yes","No"))</f>
        <v/>
      </c>
      <c r="O494" s="4" t="n"/>
      <c r="P494" s="13" t="n"/>
      <c r="Q494" s="16">
        <f>IF(OR($A494="",$P494=""),"",$P494-$A494)</f>
        <v/>
      </c>
      <c r="R494" s="4" t="n"/>
      <c r="S494" s="8">
        <f>IF($A494="","",IF($P494="","Open","Closed"))</f>
        <v/>
      </c>
    </row>
    <row r="495">
      <c r="A495" s="13" t="n"/>
      <c r="B495" s="5" t="n"/>
      <c r="C495" s="4" t="n"/>
      <c r="D495" s="4" t="n"/>
      <c r="E495" s="4" t="n"/>
      <c r="F495" s="8">
        <f>IF(OR($A495="",$B495=""),"",IF($B495&lt;'Settings'!$B$6,"Morning","Evening"))</f>
        <v/>
      </c>
      <c r="G495" s="4" t="n"/>
      <c r="H495" s="4" t="n"/>
      <c r="I495" s="4" t="n"/>
      <c r="J495" s="4" t="n"/>
      <c r="K495" s="4" t="n"/>
      <c r="L495" s="14" t="n"/>
      <c r="M495" s="15">
        <f>IF(OR($A495="",$L495=""),"",ROUND(($L495-($A495+$B495))*1440,0)/60)</f>
        <v/>
      </c>
      <c r="N495" s="8">
        <f>IF(OR($A495="",$M495=""),"",IF($M495&lt;='Settings'!$B$7,"Yes","No"))</f>
        <v/>
      </c>
      <c r="O495" s="4" t="n"/>
      <c r="P495" s="13" t="n"/>
      <c r="Q495" s="16">
        <f>IF(OR($A495="",$P495=""),"",$P495-$A495)</f>
        <v/>
      </c>
      <c r="R495" s="4" t="n"/>
      <c r="S495" s="8">
        <f>IF($A495="","",IF($P495="","Open","Closed"))</f>
        <v/>
      </c>
    </row>
    <row r="496">
      <c r="A496" s="13" t="n"/>
      <c r="B496" s="5" t="n"/>
      <c r="C496" s="4" t="n"/>
      <c r="D496" s="4" t="n"/>
      <c r="E496" s="4" t="n"/>
      <c r="F496" s="8">
        <f>IF(OR($A496="",$B496=""),"",IF($B496&lt;'Settings'!$B$6,"Morning","Evening"))</f>
        <v/>
      </c>
      <c r="G496" s="4" t="n"/>
      <c r="H496" s="4" t="n"/>
      <c r="I496" s="4" t="n"/>
      <c r="J496" s="4" t="n"/>
      <c r="K496" s="4" t="n"/>
      <c r="L496" s="14" t="n"/>
      <c r="M496" s="15">
        <f>IF(OR($A496="",$L496=""),"",ROUND(($L496-($A496+$B496))*1440,0)/60)</f>
        <v/>
      </c>
      <c r="N496" s="8">
        <f>IF(OR($A496="",$M496=""),"",IF($M496&lt;='Settings'!$B$7,"Yes","No"))</f>
        <v/>
      </c>
      <c r="O496" s="4" t="n"/>
      <c r="P496" s="13" t="n"/>
      <c r="Q496" s="16">
        <f>IF(OR($A496="",$P496=""),"",$P496-$A496)</f>
        <v/>
      </c>
      <c r="R496" s="4" t="n"/>
      <c r="S496" s="8">
        <f>IF($A496="","",IF($P496="","Open","Closed"))</f>
        <v/>
      </c>
    </row>
    <row r="497">
      <c r="A497" s="13" t="n"/>
      <c r="B497" s="5" t="n"/>
      <c r="C497" s="4" t="n"/>
      <c r="D497" s="4" t="n"/>
      <c r="E497" s="4" t="n"/>
      <c r="F497" s="8">
        <f>IF(OR($A497="",$B497=""),"",IF($B497&lt;'Settings'!$B$6,"Morning","Evening"))</f>
        <v/>
      </c>
      <c r="G497" s="4" t="n"/>
      <c r="H497" s="4" t="n"/>
      <c r="I497" s="4" t="n"/>
      <c r="J497" s="4" t="n"/>
      <c r="K497" s="4" t="n"/>
      <c r="L497" s="14" t="n"/>
      <c r="M497" s="15">
        <f>IF(OR($A497="",$L497=""),"",ROUND(($L497-($A497+$B497))*1440,0)/60)</f>
        <v/>
      </c>
      <c r="N497" s="8">
        <f>IF(OR($A497="",$M497=""),"",IF($M497&lt;='Settings'!$B$7,"Yes","No"))</f>
        <v/>
      </c>
      <c r="O497" s="4" t="n"/>
      <c r="P497" s="13" t="n"/>
      <c r="Q497" s="16">
        <f>IF(OR($A497="",$P497=""),"",$P497-$A497)</f>
        <v/>
      </c>
      <c r="R497" s="4" t="n"/>
      <c r="S497" s="8">
        <f>IF($A497="","",IF($P497="","Open","Closed"))</f>
        <v/>
      </c>
    </row>
    <row r="498">
      <c r="A498" s="13" t="n"/>
      <c r="B498" s="5" t="n"/>
      <c r="C498" s="4" t="n"/>
      <c r="D498" s="4" t="n"/>
      <c r="E498" s="4" t="n"/>
      <c r="F498" s="8">
        <f>IF(OR($A498="",$B498=""),"",IF($B498&lt;'Settings'!$B$6,"Morning","Evening"))</f>
        <v/>
      </c>
      <c r="G498" s="4" t="n"/>
      <c r="H498" s="4" t="n"/>
      <c r="I498" s="4" t="n"/>
      <c r="J498" s="4" t="n"/>
      <c r="K498" s="4" t="n"/>
      <c r="L498" s="14" t="n"/>
      <c r="M498" s="15">
        <f>IF(OR($A498="",$L498=""),"",ROUND(($L498-($A498+$B498))*1440,0)/60)</f>
        <v/>
      </c>
      <c r="N498" s="8">
        <f>IF(OR($A498="",$M498=""),"",IF($M498&lt;='Settings'!$B$7,"Yes","No"))</f>
        <v/>
      </c>
      <c r="O498" s="4" t="n"/>
      <c r="P498" s="13" t="n"/>
      <c r="Q498" s="16">
        <f>IF(OR($A498="",$P498=""),"",$P498-$A498)</f>
        <v/>
      </c>
      <c r="R498" s="4" t="n"/>
      <c r="S498" s="8">
        <f>IF($A498="","",IF($P498="","Open","Closed"))</f>
        <v/>
      </c>
    </row>
    <row r="499">
      <c r="A499" s="13" t="n"/>
      <c r="B499" s="5" t="n"/>
      <c r="C499" s="4" t="n"/>
      <c r="D499" s="4" t="n"/>
      <c r="E499" s="4" t="n"/>
      <c r="F499" s="8">
        <f>IF(OR($A499="",$B499=""),"",IF($B499&lt;'Settings'!$B$6,"Morning","Evening"))</f>
        <v/>
      </c>
      <c r="G499" s="4" t="n"/>
      <c r="H499" s="4" t="n"/>
      <c r="I499" s="4" t="n"/>
      <c r="J499" s="4" t="n"/>
      <c r="K499" s="4" t="n"/>
      <c r="L499" s="14" t="n"/>
      <c r="M499" s="15">
        <f>IF(OR($A499="",$L499=""),"",ROUND(($L499-($A499+$B499))*1440,0)/60)</f>
        <v/>
      </c>
      <c r="N499" s="8">
        <f>IF(OR($A499="",$M499=""),"",IF($M499&lt;='Settings'!$B$7,"Yes","No"))</f>
        <v/>
      </c>
      <c r="O499" s="4" t="n"/>
      <c r="P499" s="13" t="n"/>
      <c r="Q499" s="16">
        <f>IF(OR($A499="",$P499=""),"",$P499-$A499)</f>
        <v/>
      </c>
      <c r="R499" s="4" t="n"/>
      <c r="S499" s="8">
        <f>IF($A499="","",IF($P499="","Open","Closed"))</f>
        <v/>
      </c>
    </row>
    <row r="500">
      <c r="A500" s="13" t="n"/>
      <c r="B500" s="5" t="n"/>
      <c r="C500" s="4" t="n"/>
      <c r="D500" s="4" t="n"/>
      <c r="E500" s="4" t="n"/>
      <c r="F500" s="8">
        <f>IF(OR($A500="",$B500=""),"",IF($B500&lt;'Settings'!$B$6,"Morning","Evening"))</f>
        <v/>
      </c>
      <c r="G500" s="4" t="n"/>
      <c r="H500" s="4" t="n"/>
      <c r="I500" s="4" t="n"/>
      <c r="J500" s="4" t="n"/>
      <c r="K500" s="4" t="n"/>
      <c r="L500" s="14" t="n"/>
      <c r="M500" s="15">
        <f>IF(OR($A500="",$L500=""),"",ROUND(($L500-($A500+$B500))*1440,0)/60)</f>
        <v/>
      </c>
      <c r="N500" s="8">
        <f>IF(OR($A500="",$M500=""),"",IF($M500&lt;='Settings'!$B$7,"Yes","No"))</f>
        <v/>
      </c>
      <c r="O500" s="4" t="n"/>
      <c r="P500" s="13" t="n"/>
      <c r="Q500" s="16">
        <f>IF(OR($A500="",$P500=""),"",$P500-$A500)</f>
        <v/>
      </c>
      <c r="R500" s="4" t="n"/>
      <c r="S500" s="8">
        <f>IF($A500="","",IF($P500="","Open","Closed"))</f>
        <v/>
      </c>
    </row>
    <row r="501">
      <c r="A501" s="13" t="n"/>
      <c r="B501" s="5" t="n"/>
      <c r="C501" s="4" t="n"/>
      <c r="D501" s="4" t="n"/>
      <c r="E501" s="4" t="n"/>
      <c r="F501" s="8">
        <f>IF(OR($A501="",$B501=""),"",IF($B501&lt;'Settings'!$B$6,"Morning","Evening"))</f>
        <v/>
      </c>
      <c r="G501" s="4" t="n"/>
      <c r="H501" s="4" t="n"/>
      <c r="I501" s="4" t="n"/>
      <c r="J501" s="4" t="n"/>
      <c r="K501" s="4" t="n"/>
      <c r="L501" s="14" t="n"/>
      <c r="M501" s="15">
        <f>IF(OR($A501="",$L501=""),"",ROUND(($L501-($A501+$B501))*1440,0)/60)</f>
        <v/>
      </c>
      <c r="N501" s="8">
        <f>IF(OR($A501="",$M501=""),"",IF($M501&lt;='Settings'!$B$7,"Yes","No"))</f>
        <v/>
      </c>
      <c r="O501" s="4" t="n"/>
      <c r="P501" s="13" t="n"/>
      <c r="Q501" s="16">
        <f>IF(OR($A501="",$P501=""),"",$P501-$A501)</f>
        <v/>
      </c>
      <c r="R501" s="4" t="n"/>
      <c r="S501" s="8">
        <f>IF($A501="","",IF($P501="","Open","Closed"))</f>
        <v/>
      </c>
    </row>
    <row r="502">
      <c r="A502" s="13" t="n"/>
      <c r="B502" s="5" t="n"/>
      <c r="C502" s="4" t="n"/>
      <c r="D502" s="4" t="n"/>
      <c r="E502" s="4" t="n"/>
      <c r="F502" s="8">
        <f>IF(OR($A502="",$B502=""),"",IF($B502&lt;'Settings'!$B$6,"Morning","Evening"))</f>
        <v/>
      </c>
      <c r="G502" s="4" t="n"/>
      <c r="H502" s="4" t="n"/>
      <c r="I502" s="4" t="n"/>
      <c r="J502" s="4" t="n"/>
      <c r="K502" s="4" t="n"/>
      <c r="L502" s="14" t="n"/>
      <c r="M502" s="15">
        <f>IF(OR($A502="",$L502=""),"",ROUND(($L502-($A502+$B502))*1440,0)/60)</f>
        <v/>
      </c>
      <c r="N502" s="8">
        <f>IF(OR($A502="",$M502=""),"",IF($M502&lt;='Settings'!$B$7,"Yes","No"))</f>
        <v/>
      </c>
      <c r="O502" s="4" t="n"/>
      <c r="P502" s="13" t="n"/>
      <c r="Q502" s="16">
        <f>IF(OR($A502="",$P502=""),"",$P502-$A502)</f>
        <v/>
      </c>
      <c r="R502" s="4" t="n"/>
      <c r="S502" s="8">
        <f>IF($A502="","",IF($P502="","Open","Closed"))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S502"/>
  <mergeCells count="1">
    <mergeCell ref="A1:S1"/>
  </mergeCells>
  <conditionalFormatting sqref="N3:N502">
    <cfRule type="expression" priority="1" dxfId="0">
      <formula>$N3="No"</formula>
    </cfRule>
  </conditionalFormatting>
  <conditionalFormatting sqref="S3:S502">
    <cfRule type="expression" priority="2" dxfId="1">
      <formula>$S3="Open"</formula>
    </cfRule>
  </conditionalFormatting>
  <dataValidations count="7">
    <dataValidation sqref="C3:C502" showDropDown="0" showInputMessage="0" showErrorMessage="0" allowBlank="1" errorTitle="Not in the list" error="Pick from the list." type="list">
      <formula1>=Channels</formula1>
    </dataValidation>
    <dataValidation sqref="E3:E502" showDropDown="0" showInputMessage="0" showErrorMessage="0" allowBlank="1" errorTitle="Not in the list" error="Pick from the list." type="list">
      <formula1>=Branches</formula1>
    </dataValidation>
    <dataValidation sqref="G3:G502" showDropDown="0" showInputMessage="0" showErrorMessage="0" allowBlank="1" errorTitle="Not in the list" error="Pick from the list." type="list">
      <formula1>=People</formula1>
    </dataValidation>
    <dataValidation sqref="H3:H502" showDropDown="0" showInputMessage="0" showErrorMessage="0" allowBlank="1" errorTitle="Not in the list" error="Pick from the list." type="list">
      <formula1>=Categories</formula1>
    </dataValidation>
    <dataValidation sqref="I3:I502" showDropDown="0" showInputMessage="0" showErrorMessage="0" allowBlank="1" errorTitle="Not in the list" error="Pick from the list." type="list">
      <formula1>=Severity</formula1>
    </dataValidation>
    <dataValidation sqref="K3:K502" showDropDown="0" showInputMessage="0" showErrorMessage="0" allowBlank="1" errorTitle="Not in the list" error="Pick from the list." type="list">
      <formula1>=People</formula1>
    </dataValidation>
    <dataValidation sqref="R3:R502" showDropDown="0" showInputMessage="0" showErrorMessage="0" allowBlank="1" errorTitle="Not in the list" error="Pick from the list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I47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</cols>
  <sheetData>
    <row r="1">
      <c r="A1" s="17">
        <f>'Settings'!B4</f>
        <v/>
      </c>
    </row>
    <row r="2">
      <c r="A2" s="18" t="inlineStr">
        <is>
          <t>Complaint summary</t>
        </is>
      </c>
    </row>
    <row r="4">
      <c r="A4" s="3" t="inlineStr">
        <is>
          <t>From</t>
        </is>
      </c>
      <c r="B4" s="13" t="n">
        <v>46235</v>
      </c>
      <c r="D4" s="3" t="inlineStr">
        <is>
          <t>Complaints</t>
        </is>
      </c>
      <c r="E4" s="19" t="n"/>
      <c r="F4" s="3" t="inlineStr">
        <is>
          <t>Still open</t>
        </is>
      </c>
      <c r="G4" s="19" t="n"/>
      <c r="H4" s="3" t="inlineStr">
        <is>
          <t>Average hours to reply</t>
        </is>
      </c>
      <c r="I4" s="19" t="n"/>
    </row>
    <row r="5">
      <c r="A5" s="3" t="inlineStr">
        <is>
          <t>To</t>
        </is>
      </c>
      <c r="B5" s="13" t="n">
        <v>46295</v>
      </c>
      <c r="D5" s="20">
        <f>COUNTIFS('Complaint log'!$A$3:$A$502,"&gt;="&amp;$B$4,'Complaint log'!$A$3:$A$502,"&lt;="&amp;$B$5)</f>
        <v/>
      </c>
      <c r="E5" s="19" t="n"/>
      <c r="F5" s="20">
        <f>COUNTIFS('Complaint log'!$A$3:$A$502,"&gt;="&amp;$B$4,'Complaint log'!$A$3:$A$502,"&lt;="&amp;$B$5,'Complaint log'!$S$3:$S$502,"Open")</f>
        <v/>
      </c>
      <c r="G5" s="19" t="n"/>
      <c r="H5" s="21">
        <f>IFERROR(AVERAGEIFS('Complaint log'!$M$3:$M$502,'Complaint log'!$A$3:$A$502,"&gt;="&amp;$B$4,'Complaint log'!$A$3:$A$502,"&lt;="&amp;$B$5),"")</f>
        <v/>
      </c>
      <c r="I5" s="19" t="n"/>
    </row>
    <row r="6">
      <c r="D6" s="3" t="inlineStr">
        <is>
          <t>Replied within target</t>
        </is>
      </c>
      <c r="E6" s="19" t="n"/>
      <c r="F6" s="3" t="inlineStr">
        <is>
          <t>Average days to close</t>
        </is>
      </c>
      <c r="G6" s="19" t="n"/>
      <c r="H6" s="3" t="inlineStr">
        <is>
          <t>Satisfied after</t>
        </is>
      </c>
      <c r="I6" s="19" t="n"/>
    </row>
    <row r="7">
      <c r="D7" s="22">
        <f>IFERROR(COUNTIFS('Complaint log'!$A$3:$A$502,"&gt;="&amp;$B$4,'Complaint log'!$A$3:$A$502,"&lt;="&amp;$B$5,'Complaint log'!$N$3:$N$502,"Yes")/(COUNTIFS('Complaint log'!$A$3:$A$502,"&gt;="&amp;$B$4,'Complaint log'!$A$3:$A$502,"&lt;="&amp;$B$5,'Complaint log'!$N$3:$N$502,"Yes")+COUNTIFS('Complaint log'!$A$3:$A$502,"&gt;="&amp;$B$4,'Complaint log'!$A$3:$A$502,"&lt;="&amp;$B$5,'Complaint log'!$N$3:$N$502,"No")),"")</f>
        <v/>
      </c>
      <c r="E7" s="19" t="n"/>
      <c r="F7" s="21">
        <f>IFERROR(AVERAGEIFS('Complaint log'!$Q$3:$Q$502,'Complaint log'!$A$3:$A$502,"&gt;="&amp;$B$4,'Complaint log'!$A$3:$A$502,"&lt;="&amp;$B$5),"")</f>
        <v/>
      </c>
      <c r="G7" s="19" t="n"/>
      <c r="H7" s="22">
        <f>IFERROR(COUNTIFS('Complaint log'!$A$3:$A$502,"&gt;="&amp;$B$4,'Complaint log'!$A$3:$A$502,"&lt;="&amp;$B$5,'Complaint log'!$R$3:$R$502,"Yes")/(COUNTIFS('Complaint log'!$A$3:$A$502,"&gt;="&amp;$B$4,'Complaint log'!$A$3:$A$502,"&lt;="&amp;$B$5,'Complaint log'!$R$3:$R$502,"Yes")+COUNTIFS('Complaint log'!$A$3:$A$502,"&gt;="&amp;$B$4,'Complaint log'!$A$3:$A$502,"&lt;="&amp;$B$5,'Complaint log'!$R$3:$R$502,"No")),"")</f>
        <v/>
      </c>
      <c r="I7" s="19" t="n"/>
    </row>
    <row r="9">
      <c r="A9" s="10" t="inlineStr">
        <is>
          <t>By category</t>
        </is>
      </c>
    </row>
    <row r="10" ht="30" customHeight="1">
      <c r="A10" s="7" t="inlineStr">
        <is>
          <t>By category</t>
        </is>
      </c>
      <c r="B10" s="7" t="inlineStr">
        <is>
          <t>Complaints</t>
        </is>
      </c>
      <c r="C10" s="7" t="inlineStr">
        <is>
          <t>Share</t>
        </is>
      </c>
      <c r="D10" s="7" t="inlineStr">
        <is>
          <t>High severity</t>
        </is>
      </c>
      <c r="E10" s="7" t="inlineStr">
        <is>
          <t>Within target</t>
        </is>
      </c>
      <c r="F10" s="7" t="inlineStr">
        <is>
          <t>Avg hours to reply</t>
        </is>
      </c>
      <c r="G10" s="7" t="inlineStr">
        <is>
          <t>Avg days to close</t>
        </is>
      </c>
      <c r="H10" s="7" t="inlineStr">
        <is>
          <t>Satisfied after</t>
        </is>
      </c>
    </row>
    <row r="11">
      <c r="A11" s="8">
        <f>INDEX(Categories,1)</f>
        <v/>
      </c>
      <c r="B11" s="16">
        <f>IF($A11="","",COUNTIFS('Complaint log'!$A$3:$A$502,"&gt;="&amp;$B$4,'Complaint log'!$A$3:$A$502,"&lt;="&amp;$B$5,'Complaint log'!$H$3:$H$502,$A11))</f>
        <v/>
      </c>
      <c r="C11" s="23">
        <f>IF($A11="","",IFERROR(B11/$D$5,0))</f>
        <v/>
      </c>
      <c r="D11" s="16">
        <f>IF($A11="","",COUNTIFS('Complaint log'!$A$3:$A$502,"&gt;="&amp;$B$4,'Complaint log'!$A$3:$A$502,"&lt;="&amp;$B$5,'Complaint log'!$H$3:$H$502,$A11,'Complaint log'!$I$3:$I$502,"High"))</f>
        <v/>
      </c>
      <c r="E11" s="23">
        <f>IF($A11="","",IFERROR(COUNTIFS('Complaint log'!$A$3:$A$502,"&gt;="&amp;$B$4,'Complaint log'!$A$3:$A$502,"&lt;="&amp;$B$5,'Complaint log'!$H$3:$H$502,$A11,'Complaint log'!$N$3:$N$502,"Yes")/(COUNTIFS('Complaint log'!$A$3:$A$502,"&gt;="&amp;$B$4,'Complaint log'!$A$3:$A$502,"&lt;="&amp;$B$5,'Complaint log'!$H$3:$H$502,$A11,'Complaint log'!$N$3:$N$502,"Yes")+COUNTIFS('Complaint log'!$A$3:$A$502,"&gt;="&amp;$B$4,'Complaint log'!$A$3:$A$502,"&lt;="&amp;$B$5,'Complaint log'!$H$3:$H$502,$A11,'Complaint log'!$N$3:$N$502,"No")),""))</f>
        <v/>
      </c>
      <c r="F11" s="24">
        <f>IF($A11="","",IFERROR(AVERAGEIFS('Complaint log'!$M$3:$M$502,'Complaint log'!$A$3:$A$502,"&gt;="&amp;$B$4,'Complaint log'!$A$3:$A$502,"&lt;="&amp;$B$5,'Complaint log'!$H$3:$H$502,$A11),""))</f>
        <v/>
      </c>
      <c r="G11" s="24">
        <f>IF($A11="","",IFERROR(AVERAGEIFS('Complaint log'!$Q$3:$Q$502,'Complaint log'!$A$3:$A$502,"&gt;="&amp;$B$4,'Complaint log'!$A$3:$A$502,"&lt;="&amp;$B$5,'Complaint log'!$H$3:$H$502,$A11),""))</f>
        <v/>
      </c>
      <c r="H11" s="23">
        <f>IF($A11="","",IFERROR(COUNTIFS('Complaint log'!$A$3:$A$502,"&gt;="&amp;$B$4,'Complaint log'!$A$3:$A$502,"&lt;="&amp;$B$5,'Complaint log'!$H$3:$H$502,$A11,'Complaint log'!$R$3:$R$502,"Yes")/(COUNTIFS('Complaint log'!$A$3:$A$502,"&gt;="&amp;$B$4,'Complaint log'!$A$3:$A$502,"&lt;="&amp;$B$5,'Complaint log'!$H$3:$H$502,$A11,'Complaint log'!$R$3:$R$502,"Yes")+COUNTIFS('Complaint log'!$A$3:$A$502,"&gt;="&amp;$B$4,'Complaint log'!$A$3:$A$502,"&lt;="&amp;$B$5,'Complaint log'!$H$3:$H$502,$A11,'Complaint log'!$R$3:$R$502,"No")),""))</f>
        <v/>
      </c>
    </row>
    <row r="12">
      <c r="A12" s="8">
        <f>INDEX(Categories,2)</f>
        <v/>
      </c>
      <c r="B12" s="16">
        <f>IF($A12="","",COUNTIFS('Complaint log'!$A$3:$A$502,"&gt;="&amp;$B$4,'Complaint log'!$A$3:$A$502,"&lt;="&amp;$B$5,'Complaint log'!$H$3:$H$502,$A12))</f>
        <v/>
      </c>
      <c r="C12" s="23">
        <f>IF($A12="","",IFERROR(B12/$D$5,0))</f>
        <v/>
      </c>
      <c r="D12" s="16">
        <f>IF($A12="","",COUNTIFS('Complaint log'!$A$3:$A$502,"&gt;="&amp;$B$4,'Complaint log'!$A$3:$A$502,"&lt;="&amp;$B$5,'Complaint log'!$H$3:$H$502,$A12,'Complaint log'!$I$3:$I$502,"High"))</f>
        <v/>
      </c>
      <c r="E12" s="23">
        <f>IF($A12="","",IFERROR(COUNTIFS('Complaint log'!$A$3:$A$502,"&gt;="&amp;$B$4,'Complaint log'!$A$3:$A$502,"&lt;="&amp;$B$5,'Complaint log'!$H$3:$H$502,$A12,'Complaint log'!$N$3:$N$502,"Yes")/(COUNTIFS('Complaint log'!$A$3:$A$502,"&gt;="&amp;$B$4,'Complaint log'!$A$3:$A$502,"&lt;="&amp;$B$5,'Complaint log'!$H$3:$H$502,$A12,'Complaint log'!$N$3:$N$502,"Yes")+COUNTIFS('Complaint log'!$A$3:$A$502,"&gt;="&amp;$B$4,'Complaint log'!$A$3:$A$502,"&lt;="&amp;$B$5,'Complaint log'!$H$3:$H$502,$A12,'Complaint log'!$N$3:$N$502,"No")),""))</f>
        <v/>
      </c>
      <c r="F12" s="24">
        <f>IF($A12="","",IFERROR(AVERAGEIFS('Complaint log'!$M$3:$M$502,'Complaint log'!$A$3:$A$502,"&gt;="&amp;$B$4,'Complaint log'!$A$3:$A$502,"&lt;="&amp;$B$5,'Complaint log'!$H$3:$H$502,$A12),""))</f>
        <v/>
      </c>
      <c r="G12" s="24">
        <f>IF($A12="","",IFERROR(AVERAGEIFS('Complaint log'!$Q$3:$Q$502,'Complaint log'!$A$3:$A$502,"&gt;="&amp;$B$4,'Complaint log'!$A$3:$A$502,"&lt;="&amp;$B$5,'Complaint log'!$H$3:$H$502,$A12),""))</f>
        <v/>
      </c>
      <c r="H12" s="23">
        <f>IF($A12="","",IFERROR(COUNTIFS('Complaint log'!$A$3:$A$502,"&gt;="&amp;$B$4,'Complaint log'!$A$3:$A$502,"&lt;="&amp;$B$5,'Complaint log'!$H$3:$H$502,$A12,'Complaint log'!$R$3:$R$502,"Yes")/(COUNTIFS('Complaint log'!$A$3:$A$502,"&gt;="&amp;$B$4,'Complaint log'!$A$3:$A$502,"&lt;="&amp;$B$5,'Complaint log'!$H$3:$H$502,$A12,'Complaint log'!$R$3:$R$502,"Yes")+COUNTIFS('Complaint log'!$A$3:$A$502,"&gt;="&amp;$B$4,'Complaint log'!$A$3:$A$502,"&lt;="&amp;$B$5,'Complaint log'!$H$3:$H$502,$A12,'Complaint log'!$R$3:$R$502,"No")),""))</f>
        <v/>
      </c>
    </row>
    <row r="13">
      <c r="A13" s="8">
        <f>INDEX(Categories,3)</f>
        <v/>
      </c>
      <c r="B13" s="16">
        <f>IF($A13="","",COUNTIFS('Complaint log'!$A$3:$A$502,"&gt;="&amp;$B$4,'Complaint log'!$A$3:$A$502,"&lt;="&amp;$B$5,'Complaint log'!$H$3:$H$502,$A13))</f>
        <v/>
      </c>
      <c r="C13" s="23">
        <f>IF($A13="","",IFERROR(B13/$D$5,0))</f>
        <v/>
      </c>
      <c r="D13" s="16">
        <f>IF($A13="","",COUNTIFS('Complaint log'!$A$3:$A$502,"&gt;="&amp;$B$4,'Complaint log'!$A$3:$A$502,"&lt;="&amp;$B$5,'Complaint log'!$H$3:$H$502,$A13,'Complaint log'!$I$3:$I$502,"High"))</f>
        <v/>
      </c>
      <c r="E13" s="23">
        <f>IF($A13="","",IFERROR(COUNTIFS('Complaint log'!$A$3:$A$502,"&gt;="&amp;$B$4,'Complaint log'!$A$3:$A$502,"&lt;="&amp;$B$5,'Complaint log'!$H$3:$H$502,$A13,'Complaint log'!$N$3:$N$502,"Yes")/(COUNTIFS('Complaint log'!$A$3:$A$502,"&gt;="&amp;$B$4,'Complaint log'!$A$3:$A$502,"&lt;="&amp;$B$5,'Complaint log'!$H$3:$H$502,$A13,'Complaint log'!$N$3:$N$502,"Yes")+COUNTIFS('Complaint log'!$A$3:$A$502,"&gt;="&amp;$B$4,'Complaint log'!$A$3:$A$502,"&lt;="&amp;$B$5,'Complaint log'!$H$3:$H$502,$A13,'Complaint log'!$N$3:$N$502,"No")),""))</f>
        <v/>
      </c>
      <c r="F13" s="24">
        <f>IF($A13="","",IFERROR(AVERAGEIFS('Complaint log'!$M$3:$M$502,'Complaint log'!$A$3:$A$502,"&gt;="&amp;$B$4,'Complaint log'!$A$3:$A$502,"&lt;="&amp;$B$5,'Complaint log'!$H$3:$H$502,$A13),""))</f>
        <v/>
      </c>
      <c r="G13" s="24">
        <f>IF($A13="","",IFERROR(AVERAGEIFS('Complaint log'!$Q$3:$Q$502,'Complaint log'!$A$3:$A$502,"&gt;="&amp;$B$4,'Complaint log'!$A$3:$A$502,"&lt;="&amp;$B$5,'Complaint log'!$H$3:$H$502,$A13),""))</f>
        <v/>
      </c>
      <c r="H13" s="23">
        <f>IF($A13="","",IFERROR(COUNTIFS('Complaint log'!$A$3:$A$502,"&gt;="&amp;$B$4,'Complaint log'!$A$3:$A$502,"&lt;="&amp;$B$5,'Complaint log'!$H$3:$H$502,$A13,'Complaint log'!$R$3:$R$502,"Yes")/(COUNTIFS('Complaint log'!$A$3:$A$502,"&gt;="&amp;$B$4,'Complaint log'!$A$3:$A$502,"&lt;="&amp;$B$5,'Complaint log'!$H$3:$H$502,$A13,'Complaint log'!$R$3:$R$502,"Yes")+COUNTIFS('Complaint log'!$A$3:$A$502,"&gt;="&amp;$B$4,'Complaint log'!$A$3:$A$502,"&lt;="&amp;$B$5,'Complaint log'!$H$3:$H$502,$A13,'Complaint log'!$R$3:$R$502,"No")),""))</f>
        <v/>
      </c>
    </row>
    <row r="14">
      <c r="A14" s="8">
        <f>INDEX(Categories,4)</f>
        <v/>
      </c>
      <c r="B14" s="16">
        <f>IF($A14="","",COUNTIFS('Complaint log'!$A$3:$A$502,"&gt;="&amp;$B$4,'Complaint log'!$A$3:$A$502,"&lt;="&amp;$B$5,'Complaint log'!$H$3:$H$502,$A14))</f>
        <v/>
      </c>
      <c r="C14" s="23">
        <f>IF($A14="","",IFERROR(B14/$D$5,0))</f>
        <v/>
      </c>
      <c r="D14" s="16">
        <f>IF($A14="","",COUNTIFS('Complaint log'!$A$3:$A$502,"&gt;="&amp;$B$4,'Complaint log'!$A$3:$A$502,"&lt;="&amp;$B$5,'Complaint log'!$H$3:$H$502,$A14,'Complaint log'!$I$3:$I$502,"High"))</f>
        <v/>
      </c>
      <c r="E14" s="23">
        <f>IF($A14="","",IFERROR(COUNTIFS('Complaint log'!$A$3:$A$502,"&gt;="&amp;$B$4,'Complaint log'!$A$3:$A$502,"&lt;="&amp;$B$5,'Complaint log'!$H$3:$H$502,$A14,'Complaint log'!$N$3:$N$502,"Yes")/(COUNTIFS('Complaint log'!$A$3:$A$502,"&gt;="&amp;$B$4,'Complaint log'!$A$3:$A$502,"&lt;="&amp;$B$5,'Complaint log'!$H$3:$H$502,$A14,'Complaint log'!$N$3:$N$502,"Yes")+COUNTIFS('Complaint log'!$A$3:$A$502,"&gt;="&amp;$B$4,'Complaint log'!$A$3:$A$502,"&lt;="&amp;$B$5,'Complaint log'!$H$3:$H$502,$A14,'Complaint log'!$N$3:$N$502,"No")),""))</f>
        <v/>
      </c>
      <c r="F14" s="24">
        <f>IF($A14="","",IFERROR(AVERAGEIFS('Complaint log'!$M$3:$M$502,'Complaint log'!$A$3:$A$502,"&gt;="&amp;$B$4,'Complaint log'!$A$3:$A$502,"&lt;="&amp;$B$5,'Complaint log'!$H$3:$H$502,$A14),""))</f>
        <v/>
      </c>
      <c r="G14" s="24">
        <f>IF($A14="","",IFERROR(AVERAGEIFS('Complaint log'!$Q$3:$Q$502,'Complaint log'!$A$3:$A$502,"&gt;="&amp;$B$4,'Complaint log'!$A$3:$A$502,"&lt;="&amp;$B$5,'Complaint log'!$H$3:$H$502,$A14),""))</f>
        <v/>
      </c>
      <c r="H14" s="23">
        <f>IF($A14="","",IFERROR(COUNTIFS('Complaint log'!$A$3:$A$502,"&gt;="&amp;$B$4,'Complaint log'!$A$3:$A$502,"&lt;="&amp;$B$5,'Complaint log'!$H$3:$H$502,$A14,'Complaint log'!$R$3:$R$502,"Yes")/(COUNTIFS('Complaint log'!$A$3:$A$502,"&gt;="&amp;$B$4,'Complaint log'!$A$3:$A$502,"&lt;="&amp;$B$5,'Complaint log'!$H$3:$H$502,$A14,'Complaint log'!$R$3:$R$502,"Yes")+COUNTIFS('Complaint log'!$A$3:$A$502,"&gt;="&amp;$B$4,'Complaint log'!$A$3:$A$502,"&lt;="&amp;$B$5,'Complaint log'!$H$3:$H$502,$A14,'Complaint log'!$R$3:$R$502,"No")),""))</f>
        <v/>
      </c>
    </row>
    <row r="15">
      <c r="A15" s="8">
        <f>INDEX(Categories,5)</f>
        <v/>
      </c>
      <c r="B15" s="16">
        <f>IF($A15="","",COUNTIFS('Complaint log'!$A$3:$A$502,"&gt;="&amp;$B$4,'Complaint log'!$A$3:$A$502,"&lt;="&amp;$B$5,'Complaint log'!$H$3:$H$502,$A15))</f>
        <v/>
      </c>
      <c r="C15" s="23">
        <f>IF($A15="","",IFERROR(B15/$D$5,0))</f>
        <v/>
      </c>
      <c r="D15" s="16">
        <f>IF($A15="","",COUNTIFS('Complaint log'!$A$3:$A$502,"&gt;="&amp;$B$4,'Complaint log'!$A$3:$A$502,"&lt;="&amp;$B$5,'Complaint log'!$H$3:$H$502,$A15,'Complaint log'!$I$3:$I$502,"High"))</f>
        <v/>
      </c>
      <c r="E15" s="23">
        <f>IF($A15="","",IFERROR(COUNTIFS('Complaint log'!$A$3:$A$502,"&gt;="&amp;$B$4,'Complaint log'!$A$3:$A$502,"&lt;="&amp;$B$5,'Complaint log'!$H$3:$H$502,$A15,'Complaint log'!$N$3:$N$502,"Yes")/(COUNTIFS('Complaint log'!$A$3:$A$502,"&gt;="&amp;$B$4,'Complaint log'!$A$3:$A$502,"&lt;="&amp;$B$5,'Complaint log'!$H$3:$H$502,$A15,'Complaint log'!$N$3:$N$502,"Yes")+COUNTIFS('Complaint log'!$A$3:$A$502,"&gt;="&amp;$B$4,'Complaint log'!$A$3:$A$502,"&lt;="&amp;$B$5,'Complaint log'!$H$3:$H$502,$A15,'Complaint log'!$N$3:$N$502,"No")),""))</f>
        <v/>
      </c>
      <c r="F15" s="24">
        <f>IF($A15="","",IFERROR(AVERAGEIFS('Complaint log'!$M$3:$M$502,'Complaint log'!$A$3:$A$502,"&gt;="&amp;$B$4,'Complaint log'!$A$3:$A$502,"&lt;="&amp;$B$5,'Complaint log'!$H$3:$H$502,$A15),""))</f>
        <v/>
      </c>
      <c r="G15" s="24">
        <f>IF($A15="","",IFERROR(AVERAGEIFS('Complaint log'!$Q$3:$Q$502,'Complaint log'!$A$3:$A$502,"&gt;="&amp;$B$4,'Complaint log'!$A$3:$A$502,"&lt;="&amp;$B$5,'Complaint log'!$H$3:$H$502,$A15),""))</f>
        <v/>
      </c>
      <c r="H15" s="23">
        <f>IF($A15="","",IFERROR(COUNTIFS('Complaint log'!$A$3:$A$502,"&gt;="&amp;$B$4,'Complaint log'!$A$3:$A$502,"&lt;="&amp;$B$5,'Complaint log'!$H$3:$H$502,$A15,'Complaint log'!$R$3:$R$502,"Yes")/(COUNTIFS('Complaint log'!$A$3:$A$502,"&gt;="&amp;$B$4,'Complaint log'!$A$3:$A$502,"&lt;="&amp;$B$5,'Complaint log'!$H$3:$H$502,$A15,'Complaint log'!$R$3:$R$502,"Yes")+COUNTIFS('Complaint log'!$A$3:$A$502,"&gt;="&amp;$B$4,'Complaint log'!$A$3:$A$502,"&lt;="&amp;$B$5,'Complaint log'!$H$3:$H$502,$A15,'Complaint log'!$R$3:$R$502,"No")),""))</f>
        <v/>
      </c>
    </row>
    <row r="16">
      <c r="A16" s="8">
        <f>INDEX(Categories,6)</f>
        <v/>
      </c>
      <c r="B16" s="16">
        <f>IF($A16="","",COUNTIFS('Complaint log'!$A$3:$A$502,"&gt;="&amp;$B$4,'Complaint log'!$A$3:$A$502,"&lt;="&amp;$B$5,'Complaint log'!$H$3:$H$502,$A16))</f>
        <v/>
      </c>
      <c r="C16" s="23">
        <f>IF($A16="","",IFERROR(B16/$D$5,0))</f>
        <v/>
      </c>
      <c r="D16" s="16">
        <f>IF($A16="","",COUNTIFS('Complaint log'!$A$3:$A$502,"&gt;="&amp;$B$4,'Complaint log'!$A$3:$A$502,"&lt;="&amp;$B$5,'Complaint log'!$H$3:$H$502,$A16,'Complaint log'!$I$3:$I$502,"High"))</f>
        <v/>
      </c>
      <c r="E16" s="23">
        <f>IF($A16="","",IFERROR(COUNTIFS('Complaint log'!$A$3:$A$502,"&gt;="&amp;$B$4,'Complaint log'!$A$3:$A$502,"&lt;="&amp;$B$5,'Complaint log'!$H$3:$H$502,$A16,'Complaint log'!$N$3:$N$502,"Yes")/(COUNTIFS('Complaint log'!$A$3:$A$502,"&gt;="&amp;$B$4,'Complaint log'!$A$3:$A$502,"&lt;="&amp;$B$5,'Complaint log'!$H$3:$H$502,$A16,'Complaint log'!$N$3:$N$502,"Yes")+COUNTIFS('Complaint log'!$A$3:$A$502,"&gt;="&amp;$B$4,'Complaint log'!$A$3:$A$502,"&lt;="&amp;$B$5,'Complaint log'!$H$3:$H$502,$A16,'Complaint log'!$N$3:$N$502,"No")),""))</f>
        <v/>
      </c>
      <c r="F16" s="24">
        <f>IF($A16="","",IFERROR(AVERAGEIFS('Complaint log'!$M$3:$M$502,'Complaint log'!$A$3:$A$502,"&gt;="&amp;$B$4,'Complaint log'!$A$3:$A$502,"&lt;="&amp;$B$5,'Complaint log'!$H$3:$H$502,$A16),""))</f>
        <v/>
      </c>
      <c r="G16" s="24">
        <f>IF($A16="","",IFERROR(AVERAGEIFS('Complaint log'!$Q$3:$Q$502,'Complaint log'!$A$3:$A$502,"&gt;="&amp;$B$4,'Complaint log'!$A$3:$A$502,"&lt;="&amp;$B$5,'Complaint log'!$H$3:$H$502,$A16),""))</f>
        <v/>
      </c>
      <c r="H16" s="23">
        <f>IF($A16="","",IFERROR(COUNTIFS('Complaint log'!$A$3:$A$502,"&gt;="&amp;$B$4,'Complaint log'!$A$3:$A$502,"&lt;="&amp;$B$5,'Complaint log'!$H$3:$H$502,$A16,'Complaint log'!$R$3:$R$502,"Yes")/(COUNTIFS('Complaint log'!$A$3:$A$502,"&gt;="&amp;$B$4,'Complaint log'!$A$3:$A$502,"&lt;="&amp;$B$5,'Complaint log'!$H$3:$H$502,$A16,'Complaint log'!$R$3:$R$502,"Yes")+COUNTIFS('Complaint log'!$A$3:$A$502,"&gt;="&amp;$B$4,'Complaint log'!$A$3:$A$502,"&lt;="&amp;$B$5,'Complaint log'!$H$3:$H$502,$A16,'Complaint log'!$R$3:$R$502,"No")),""))</f>
        <v/>
      </c>
    </row>
    <row r="18">
      <c r="A18" s="10" t="inlineStr">
        <is>
          <t>By branch</t>
        </is>
      </c>
    </row>
    <row r="19" ht="30" customHeight="1">
      <c r="A19" s="7" t="inlineStr">
        <is>
          <t>By branch</t>
        </is>
      </c>
      <c r="B19" s="7" t="inlineStr">
        <is>
          <t>Complaints</t>
        </is>
      </c>
      <c r="C19" s="7" t="inlineStr">
        <is>
          <t>Share</t>
        </is>
      </c>
      <c r="D19" s="7" t="inlineStr">
        <is>
          <t>High severity</t>
        </is>
      </c>
      <c r="E19" s="7" t="inlineStr">
        <is>
          <t>Within target</t>
        </is>
      </c>
      <c r="F19" s="7" t="inlineStr">
        <is>
          <t>Avg hours to reply</t>
        </is>
      </c>
      <c r="G19" s="7" t="inlineStr">
        <is>
          <t>Avg days to close</t>
        </is>
      </c>
      <c r="H19" s="7" t="inlineStr">
        <is>
          <t>Satisfied after</t>
        </is>
      </c>
    </row>
    <row r="20">
      <c r="A20" s="8">
        <f>IF(INDEX(Branches,1)="","",INDEX(Branches,1))</f>
        <v/>
      </c>
      <c r="B20" s="16">
        <f>IF($A20="","",COUNTIFS('Complaint log'!$A$3:$A$502,"&gt;="&amp;$B$4,'Complaint log'!$A$3:$A$502,"&lt;="&amp;$B$5,'Complaint log'!$E$3:$E$502,$A20))</f>
        <v/>
      </c>
      <c r="C20" s="23">
        <f>IF($A20="","",IFERROR(B20/$D$5,0))</f>
        <v/>
      </c>
      <c r="D20" s="16">
        <f>IF($A20="","",COUNTIFS('Complaint log'!$A$3:$A$502,"&gt;="&amp;$B$4,'Complaint log'!$A$3:$A$502,"&lt;="&amp;$B$5,'Complaint log'!$E$3:$E$502,$A20,'Complaint log'!$I$3:$I$502,"High"))</f>
        <v/>
      </c>
      <c r="E20" s="23">
        <f>IF($A20="","",IFERROR(COUNTIFS('Complaint log'!$A$3:$A$502,"&gt;="&amp;$B$4,'Complaint log'!$A$3:$A$502,"&lt;="&amp;$B$5,'Complaint log'!$E$3:$E$502,$A20,'Complaint log'!$N$3:$N$502,"Yes")/(COUNTIFS('Complaint log'!$A$3:$A$502,"&gt;="&amp;$B$4,'Complaint log'!$A$3:$A$502,"&lt;="&amp;$B$5,'Complaint log'!$E$3:$E$502,$A20,'Complaint log'!$N$3:$N$502,"Yes")+COUNTIFS('Complaint log'!$A$3:$A$502,"&gt;="&amp;$B$4,'Complaint log'!$A$3:$A$502,"&lt;="&amp;$B$5,'Complaint log'!$E$3:$E$502,$A20,'Complaint log'!$N$3:$N$502,"No")),""))</f>
        <v/>
      </c>
      <c r="F20" s="24">
        <f>IF($A20="","",IFERROR(AVERAGEIFS('Complaint log'!$M$3:$M$502,'Complaint log'!$A$3:$A$502,"&gt;="&amp;$B$4,'Complaint log'!$A$3:$A$502,"&lt;="&amp;$B$5,'Complaint log'!$E$3:$E$502,$A20),""))</f>
        <v/>
      </c>
      <c r="G20" s="24">
        <f>IF($A20="","",IFERROR(AVERAGEIFS('Complaint log'!$Q$3:$Q$502,'Complaint log'!$A$3:$A$502,"&gt;="&amp;$B$4,'Complaint log'!$A$3:$A$502,"&lt;="&amp;$B$5,'Complaint log'!$E$3:$E$502,$A20),""))</f>
        <v/>
      </c>
      <c r="H20" s="23">
        <f>IF($A20="","",IFERROR(COUNTIFS('Complaint log'!$A$3:$A$502,"&gt;="&amp;$B$4,'Complaint log'!$A$3:$A$502,"&lt;="&amp;$B$5,'Complaint log'!$E$3:$E$502,$A20,'Complaint log'!$R$3:$R$502,"Yes")/(COUNTIFS('Complaint log'!$A$3:$A$502,"&gt;="&amp;$B$4,'Complaint log'!$A$3:$A$502,"&lt;="&amp;$B$5,'Complaint log'!$E$3:$E$502,$A20,'Complaint log'!$R$3:$R$502,"Yes")+COUNTIFS('Complaint log'!$A$3:$A$502,"&gt;="&amp;$B$4,'Complaint log'!$A$3:$A$502,"&lt;="&amp;$B$5,'Complaint log'!$E$3:$E$502,$A20,'Complaint log'!$R$3:$R$502,"No")),""))</f>
        <v/>
      </c>
    </row>
    <row r="21">
      <c r="A21" s="8">
        <f>IF(INDEX(Branches,2)="","",INDEX(Branches,2))</f>
        <v/>
      </c>
      <c r="B21" s="16">
        <f>IF($A21="","",COUNTIFS('Complaint log'!$A$3:$A$502,"&gt;="&amp;$B$4,'Complaint log'!$A$3:$A$502,"&lt;="&amp;$B$5,'Complaint log'!$E$3:$E$502,$A21))</f>
        <v/>
      </c>
      <c r="C21" s="23">
        <f>IF($A21="","",IFERROR(B21/$D$5,0))</f>
        <v/>
      </c>
      <c r="D21" s="16">
        <f>IF($A21="","",COUNTIFS('Complaint log'!$A$3:$A$502,"&gt;="&amp;$B$4,'Complaint log'!$A$3:$A$502,"&lt;="&amp;$B$5,'Complaint log'!$E$3:$E$502,$A21,'Complaint log'!$I$3:$I$502,"High"))</f>
        <v/>
      </c>
      <c r="E21" s="23">
        <f>IF($A21="","",IFERROR(COUNTIFS('Complaint log'!$A$3:$A$502,"&gt;="&amp;$B$4,'Complaint log'!$A$3:$A$502,"&lt;="&amp;$B$5,'Complaint log'!$E$3:$E$502,$A21,'Complaint log'!$N$3:$N$502,"Yes")/(COUNTIFS('Complaint log'!$A$3:$A$502,"&gt;="&amp;$B$4,'Complaint log'!$A$3:$A$502,"&lt;="&amp;$B$5,'Complaint log'!$E$3:$E$502,$A21,'Complaint log'!$N$3:$N$502,"Yes")+COUNTIFS('Complaint log'!$A$3:$A$502,"&gt;="&amp;$B$4,'Complaint log'!$A$3:$A$502,"&lt;="&amp;$B$5,'Complaint log'!$E$3:$E$502,$A21,'Complaint log'!$N$3:$N$502,"No")),""))</f>
        <v/>
      </c>
      <c r="F21" s="24">
        <f>IF($A21="","",IFERROR(AVERAGEIFS('Complaint log'!$M$3:$M$502,'Complaint log'!$A$3:$A$502,"&gt;="&amp;$B$4,'Complaint log'!$A$3:$A$502,"&lt;="&amp;$B$5,'Complaint log'!$E$3:$E$502,$A21),""))</f>
        <v/>
      </c>
      <c r="G21" s="24">
        <f>IF($A21="","",IFERROR(AVERAGEIFS('Complaint log'!$Q$3:$Q$502,'Complaint log'!$A$3:$A$502,"&gt;="&amp;$B$4,'Complaint log'!$A$3:$A$502,"&lt;="&amp;$B$5,'Complaint log'!$E$3:$E$502,$A21),""))</f>
        <v/>
      </c>
      <c r="H21" s="23">
        <f>IF($A21="","",IFERROR(COUNTIFS('Complaint log'!$A$3:$A$502,"&gt;="&amp;$B$4,'Complaint log'!$A$3:$A$502,"&lt;="&amp;$B$5,'Complaint log'!$E$3:$E$502,$A21,'Complaint log'!$R$3:$R$502,"Yes")/(COUNTIFS('Complaint log'!$A$3:$A$502,"&gt;="&amp;$B$4,'Complaint log'!$A$3:$A$502,"&lt;="&amp;$B$5,'Complaint log'!$E$3:$E$502,$A21,'Complaint log'!$R$3:$R$502,"Yes")+COUNTIFS('Complaint log'!$A$3:$A$502,"&gt;="&amp;$B$4,'Complaint log'!$A$3:$A$502,"&lt;="&amp;$B$5,'Complaint log'!$E$3:$E$502,$A21,'Complaint log'!$R$3:$R$502,"No")),""))</f>
        <v/>
      </c>
    </row>
    <row r="22">
      <c r="A22" s="8">
        <f>IF(INDEX(Branches,3)="","",INDEX(Branches,3))</f>
        <v/>
      </c>
      <c r="B22" s="16">
        <f>IF($A22="","",COUNTIFS('Complaint log'!$A$3:$A$502,"&gt;="&amp;$B$4,'Complaint log'!$A$3:$A$502,"&lt;="&amp;$B$5,'Complaint log'!$E$3:$E$502,$A22))</f>
        <v/>
      </c>
      <c r="C22" s="23">
        <f>IF($A22="","",IFERROR(B22/$D$5,0))</f>
        <v/>
      </c>
      <c r="D22" s="16">
        <f>IF($A22="","",COUNTIFS('Complaint log'!$A$3:$A$502,"&gt;="&amp;$B$4,'Complaint log'!$A$3:$A$502,"&lt;="&amp;$B$5,'Complaint log'!$E$3:$E$502,$A22,'Complaint log'!$I$3:$I$502,"High"))</f>
        <v/>
      </c>
      <c r="E22" s="23">
        <f>IF($A22="","",IFERROR(COUNTIFS('Complaint log'!$A$3:$A$502,"&gt;="&amp;$B$4,'Complaint log'!$A$3:$A$502,"&lt;="&amp;$B$5,'Complaint log'!$E$3:$E$502,$A22,'Complaint log'!$N$3:$N$502,"Yes")/(COUNTIFS('Complaint log'!$A$3:$A$502,"&gt;="&amp;$B$4,'Complaint log'!$A$3:$A$502,"&lt;="&amp;$B$5,'Complaint log'!$E$3:$E$502,$A22,'Complaint log'!$N$3:$N$502,"Yes")+COUNTIFS('Complaint log'!$A$3:$A$502,"&gt;="&amp;$B$4,'Complaint log'!$A$3:$A$502,"&lt;="&amp;$B$5,'Complaint log'!$E$3:$E$502,$A22,'Complaint log'!$N$3:$N$502,"No")),""))</f>
        <v/>
      </c>
      <c r="F22" s="24">
        <f>IF($A22="","",IFERROR(AVERAGEIFS('Complaint log'!$M$3:$M$502,'Complaint log'!$A$3:$A$502,"&gt;="&amp;$B$4,'Complaint log'!$A$3:$A$502,"&lt;="&amp;$B$5,'Complaint log'!$E$3:$E$502,$A22),""))</f>
        <v/>
      </c>
      <c r="G22" s="24">
        <f>IF($A22="","",IFERROR(AVERAGEIFS('Complaint log'!$Q$3:$Q$502,'Complaint log'!$A$3:$A$502,"&gt;="&amp;$B$4,'Complaint log'!$A$3:$A$502,"&lt;="&amp;$B$5,'Complaint log'!$E$3:$E$502,$A22),""))</f>
        <v/>
      </c>
      <c r="H22" s="23">
        <f>IF($A22="","",IFERROR(COUNTIFS('Complaint log'!$A$3:$A$502,"&gt;="&amp;$B$4,'Complaint log'!$A$3:$A$502,"&lt;="&amp;$B$5,'Complaint log'!$E$3:$E$502,$A22,'Complaint log'!$R$3:$R$502,"Yes")/(COUNTIFS('Complaint log'!$A$3:$A$502,"&gt;="&amp;$B$4,'Complaint log'!$A$3:$A$502,"&lt;="&amp;$B$5,'Complaint log'!$E$3:$E$502,$A22,'Complaint log'!$R$3:$R$502,"Yes")+COUNTIFS('Complaint log'!$A$3:$A$502,"&gt;="&amp;$B$4,'Complaint log'!$A$3:$A$502,"&lt;="&amp;$B$5,'Complaint log'!$E$3:$E$502,$A22,'Complaint log'!$R$3:$R$502,"No")),""))</f>
        <v/>
      </c>
    </row>
    <row r="23">
      <c r="A23" s="8">
        <f>IF(INDEX(Branches,4)="","",INDEX(Branches,4))</f>
        <v/>
      </c>
      <c r="B23" s="16">
        <f>IF($A23="","",COUNTIFS('Complaint log'!$A$3:$A$502,"&gt;="&amp;$B$4,'Complaint log'!$A$3:$A$502,"&lt;="&amp;$B$5,'Complaint log'!$E$3:$E$502,$A23))</f>
        <v/>
      </c>
      <c r="C23" s="23">
        <f>IF($A23="","",IFERROR(B23/$D$5,0))</f>
        <v/>
      </c>
      <c r="D23" s="16">
        <f>IF($A23="","",COUNTIFS('Complaint log'!$A$3:$A$502,"&gt;="&amp;$B$4,'Complaint log'!$A$3:$A$502,"&lt;="&amp;$B$5,'Complaint log'!$E$3:$E$502,$A23,'Complaint log'!$I$3:$I$502,"High"))</f>
        <v/>
      </c>
      <c r="E23" s="23">
        <f>IF($A23="","",IFERROR(COUNTIFS('Complaint log'!$A$3:$A$502,"&gt;="&amp;$B$4,'Complaint log'!$A$3:$A$502,"&lt;="&amp;$B$5,'Complaint log'!$E$3:$E$502,$A23,'Complaint log'!$N$3:$N$502,"Yes")/(COUNTIFS('Complaint log'!$A$3:$A$502,"&gt;="&amp;$B$4,'Complaint log'!$A$3:$A$502,"&lt;="&amp;$B$5,'Complaint log'!$E$3:$E$502,$A23,'Complaint log'!$N$3:$N$502,"Yes")+COUNTIFS('Complaint log'!$A$3:$A$502,"&gt;="&amp;$B$4,'Complaint log'!$A$3:$A$502,"&lt;="&amp;$B$5,'Complaint log'!$E$3:$E$502,$A23,'Complaint log'!$N$3:$N$502,"No")),""))</f>
        <v/>
      </c>
      <c r="F23" s="24">
        <f>IF($A23="","",IFERROR(AVERAGEIFS('Complaint log'!$M$3:$M$502,'Complaint log'!$A$3:$A$502,"&gt;="&amp;$B$4,'Complaint log'!$A$3:$A$502,"&lt;="&amp;$B$5,'Complaint log'!$E$3:$E$502,$A23),""))</f>
        <v/>
      </c>
      <c r="G23" s="24">
        <f>IF($A23="","",IFERROR(AVERAGEIFS('Complaint log'!$Q$3:$Q$502,'Complaint log'!$A$3:$A$502,"&gt;="&amp;$B$4,'Complaint log'!$A$3:$A$502,"&lt;="&amp;$B$5,'Complaint log'!$E$3:$E$502,$A23),""))</f>
        <v/>
      </c>
      <c r="H23" s="23">
        <f>IF($A23="","",IFERROR(COUNTIFS('Complaint log'!$A$3:$A$502,"&gt;="&amp;$B$4,'Complaint log'!$A$3:$A$502,"&lt;="&amp;$B$5,'Complaint log'!$E$3:$E$502,$A23,'Complaint log'!$R$3:$R$502,"Yes")/(COUNTIFS('Complaint log'!$A$3:$A$502,"&gt;="&amp;$B$4,'Complaint log'!$A$3:$A$502,"&lt;="&amp;$B$5,'Complaint log'!$E$3:$E$502,$A23,'Complaint log'!$R$3:$R$502,"Yes")+COUNTIFS('Complaint log'!$A$3:$A$502,"&gt;="&amp;$B$4,'Complaint log'!$A$3:$A$502,"&lt;="&amp;$B$5,'Complaint log'!$E$3:$E$502,$A23,'Complaint log'!$R$3:$R$502,"No")),""))</f>
        <v/>
      </c>
    </row>
    <row r="25">
      <c r="A25" s="10" t="inlineStr">
        <is>
          <t>By shift</t>
        </is>
      </c>
    </row>
    <row r="26" ht="30" customHeight="1">
      <c r="A26" s="7" t="inlineStr">
        <is>
          <t>By shift</t>
        </is>
      </c>
      <c r="B26" s="7" t="inlineStr">
        <is>
          <t>Complaints</t>
        </is>
      </c>
      <c r="C26" s="7" t="inlineStr">
        <is>
          <t>Share</t>
        </is>
      </c>
      <c r="D26" s="7" t="inlineStr">
        <is>
          <t>High severity</t>
        </is>
      </c>
      <c r="E26" s="7" t="inlineStr">
        <is>
          <t>Within target</t>
        </is>
      </c>
      <c r="F26" s="7" t="inlineStr">
        <is>
          <t>Avg hours to reply</t>
        </is>
      </c>
      <c r="G26" s="7" t="inlineStr">
        <is>
          <t>Avg days to close</t>
        </is>
      </c>
      <c r="H26" s="7" t="inlineStr">
        <is>
          <t>Satisfied after</t>
        </is>
      </c>
    </row>
    <row r="27">
      <c r="A27" s="8">
        <f>INDEX(Shifts,1)</f>
        <v/>
      </c>
      <c r="B27" s="16">
        <f>IF($A27="","",COUNTIFS('Complaint log'!$A$3:$A$502,"&gt;="&amp;$B$4,'Complaint log'!$A$3:$A$502,"&lt;="&amp;$B$5,'Complaint log'!$F$3:$F$502,$A27))</f>
        <v/>
      </c>
      <c r="C27" s="23">
        <f>IF($A27="","",IFERROR(B27/$D$5,0))</f>
        <v/>
      </c>
      <c r="D27" s="16">
        <f>IF($A27="","",COUNTIFS('Complaint log'!$A$3:$A$502,"&gt;="&amp;$B$4,'Complaint log'!$A$3:$A$502,"&lt;="&amp;$B$5,'Complaint log'!$F$3:$F$502,$A27,'Complaint log'!$I$3:$I$502,"High"))</f>
        <v/>
      </c>
      <c r="E27" s="23">
        <f>IF($A27="","",IFERROR(COUNTIFS('Complaint log'!$A$3:$A$502,"&gt;="&amp;$B$4,'Complaint log'!$A$3:$A$502,"&lt;="&amp;$B$5,'Complaint log'!$F$3:$F$502,$A27,'Complaint log'!$N$3:$N$502,"Yes")/(COUNTIFS('Complaint log'!$A$3:$A$502,"&gt;="&amp;$B$4,'Complaint log'!$A$3:$A$502,"&lt;="&amp;$B$5,'Complaint log'!$F$3:$F$502,$A27,'Complaint log'!$N$3:$N$502,"Yes")+COUNTIFS('Complaint log'!$A$3:$A$502,"&gt;="&amp;$B$4,'Complaint log'!$A$3:$A$502,"&lt;="&amp;$B$5,'Complaint log'!$F$3:$F$502,$A27,'Complaint log'!$N$3:$N$502,"No")),""))</f>
        <v/>
      </c>
      <c r="F27" s="24">
        <f>IF($A27="","",IFERROR(AVERAGEIFS('Complaint log'!$M$3:$M$502,'Complaint log'!$A$3:$A$502,"&gt;="&amp;$B$4,'Complaint log'!$A$3:$A$502,"&lt;="&amp;$B$5,'Complaint log'!$F$3:$F$502,$A27),""))</f>
        <v/>
      </c>
      <c r="G27" s="24">
        <f>IF($A27="","",IFERROR(AVERAGEIFS('Complaint log'!$Q$3:$Q$502,'Complaint log'!$A$3:$A$502,"&gt;="&amp;$B$4,'Complaint log'!$A$3:$A$502,"&lt;="&amp;$B$5,'Complaint log'!$F$3:$F$502,$A27),""))</f>
        <v/>
      </c>
      <c r="H27" s="23">
        <f>IF($A27="","",IFERROR(COUNTIFS('Complaint log'!$A$3:$A$502,"&gt;="&amp;$B$4,'Complaint log'!$A$3:$A$502,"&lt;="&amp;$B$5,'Complaint log'!$F$3:$F$502,$A27,'Complaint log'!$R$3:$R$502,"Yes")/(COUNTIFS('Complaint log'!$A$3:$A$502,"&gt;="&amp;$B$4,'Complaint log'!$A$3:$A$502,"&lt;="&amp;$B$5,'Complaint log'!$F$3:$F$502,$A27,'Complaint log'!$R$3:$R$502,"Yes")+COUNTIFS('Complaint log'!$A$3:$A$502,"&gt;="&amp;$B$4,'Complaint log'!$A$3:$A$502,"&lt;="&amp;$B$5,'Complaint log'!$F$3:$F$502,$A27,'Complaint log'!$R$3:$R$502,"No")),""))</f>
        <v/>
      </c>
    </row>
    <row r="28">
      <c r="A28" s="8">
        <f>INDEX(Shifts,2)</f>
        <v/>
      </c>
      <c r="B28" s="16">
        <f>IF($A28="","",COUNTIFS('Complaint log'!$A$3:$A$502,"&gt;="&amp;$B$4,'Complaint log'!$A$3:$A$502,"&lt;="&amp;$B$5,'Complaint log'!$F$3:$F$502,$A28))</f>
        <v/>
      </c>
      <c r="C28" s="23">
        <f>IF($A28="","",IFERROR(B28/$D$5,0))</f>
        <v/>
      </c>
      <c r="D28" s="16">
        <f>IF($A28="","",COUNTIFS('Complaint log'!$A$3:$A$502,"&gt;="&amp;$B$4,'Complaint log'!$A$3:$A$502,"&lt;="&amp;$B$5,'Complaint log'!$F$3:$F$502,$A28,'Complaint log'!$I$3:$I$502,"High"))</f>
        <v/>
      </c>
      <c r="E28" s="23">
        <f>IF($A28="","",IFERROR(COUNTIFS('Complaint log'!$A$3:$A$502,"&gt;="&amp;$B$4,'Complaint log'!$A$3:$A$502,"&lt;="&amp;$B$5,'Complaint log'!$F$3:$F$502,$A28,'Complaint log'!$N$3:$N$502,"Yes")/(COUNTIFS('Complaint log'!$A$3:$A$502,"&gt;="&amp;$B$4,'Complaint log'!$A$3:$A$502,"&lt;="&amp;$B$5,'Complaint log'!$F$3:$F$502,$A28,'Complaint log'!$N$3:$N$502,"Yes")+COUNTIFS('Complaint log'!$A$3:$A$502,"&gt;="&amp;$B$4,'Complaint log'!$A$3:$A$502,"&lt;="&amp;$B$5,'Complaint log'!$F$3:$F$502,$A28,'Complaint log'!$N$3:$N$502,"No")),""))</f>
        <v/>
      </c>
      <c r="F28" s="24">
        <f>IF($A28="","",IFERROR(AVERAGEIFS('Complaint log'!$M$3:$M$502,'Complaint log'!$A$3:$A$502,"&gt;="&amp;$B$4,'Complaint log'!$A$3:$A$502,"&lt;="&amp;$B$5,'Complaint log'!$F$3:$F$502,$A28),""))</f>
        <v/>
      </c>
      <c r="G28" s="24">
        <f>IF($A28="","",IFERROR(AVERAGEIFS('Complaint log'!$Q$3:$Q$502,'Complaint log'!$A$3:$A$502,"&gt;="&amp;$B$4,'Complaint log'!$A$3:$A$502,"&lt;="&amp;$B$5,'Complaint log'!$F$3:$F$502,$A28),""))</f>
        <v/>
      </c>
      <c r="H28" s="23">
        <f>IF($A28="","",IFERROR(COUNTIFS('Complaint log'!$A$3:$A$502,"&gt;="&amp;$B$4,'Complaint log'!$A$3:$A$502,"&lt;="&amp;$B$5,'Complaint log'!$F$3:$F$502,$A28,'Complaint log'!$R$3:$R$502,"Yes")/(COUNTIFS('Complaint log'!$A$3:$A$502,"&gt;="&amp;$B$4,'Complaint log'!$A$3:$A$502,"&lt;="&amp;$B$5,'Complaint log'!$F$3:$F$502,$A28,'Complaint log'!$R$3:$R$502,"Yes")+COUNTIFS('Complaint log'!$A$3:$A$502,"&gt;="&amp;$B$4,'Complaint log'!$A$3:$A$502,"&lt;="&amp;$B$5,'Complaint log'!$F$3:$F$502,$A28,'Complaint log'!$R$3:$R$502,"No")),""))</f>
        <v/>
      </c>
    </row>
    <row r="30">
      <c r="A30" s="10" t="inlineStr">
        <is>
          <t>By channel</t>
        </is>
      </c>
    </row>
    <row r="31" ht="30" customHeight="1">
      <c r="A31" s="7" t="inlineStr">
        <is>
          <t>By channel</t>
        </is>
      </c>
      <c r="B31" s="7" t="inlineStr">
        <is>
          <t>Complaints</t>
        </is>
      </c>
      <c r="C31" s="7" t="inlineStr">
        <is>
          <t>Share</t>
        </is>
      </c>
      <c r="D31" s="7" t="inlineStr">
        <is>
          <t>High severity</t>
        </is>
      </c>
      <c r="E31" s="7" t="inlineStr">
        <is>
          <t>Within target</t>
        </is>
      </c>
      <c r="F31" s="7" t="inlineStr">
        <is>
          <t>Avg hours to reply</t>
        </is>
      </c>
      <c r="G31" s="7" t="inlineStr">
        <is>
          <t>Avg days to close</t>
        </is>
      </c>
      <c r="H31" s="7" t="inlineStr">
        <is>
          <t>Satisfied after</t>
        </is>
      </c>
    </row>
    <row r="32">
      <c r="A32" s="8">
        <f>INDEX(Channels,1)</f>
        <v/>
      </c>
      <c r="B32" s="16">
        <f>IF($A32="","",COUNTIFS('Complaint log'!$A$3:$A$502,"&gt;="&amp;$B$4,'Complaint log'!$A$3:$A$502,"&lt;="&amp;$B$5,'Complaint log'!$C$3:$C$502,$A32))</f>
        <v/>
      </c>
      <c r="C32" s="23">
        <f>IF($A32="","",IFERROR(B32/$D$5,0))</f>
        <v/>
      </c>
      <c r="D32" s="16">
        <f>IF($A32="","",COUNTIFS('Complaint log'!$A$3:$A$502,"&gt;="&amp;$B$4,'Complaint log'!$A$3:$A$502,"&lt;="&amp;$B$5,'Complaint log'!$C$3:$C$502,$A32,'Complaint log'!$I$3:$I$502,"High"))</f>
        <v/>
      </c>
      <c r="E32" s="23">
        <f>IF($A32="","",IFERROR(COUNTIFS('Complaint log'!$A$3:$A$502,"&gt;="&amp;$B$4,'Complaint log'!$A$3:$A$502,"&lt;="&amp;$B$5,'Complaint log'!$C$3:$C$502,$A32,'Complaint log'!$N$3:$N$502,"Yes")/(COUNTIFS('Complaint log'!$A$3:$A$502,"&gt;="&amp;$B$4,'Complaint log'!$A$3:$A$502,"&lt;="&amp;$B$5,'Complaint log'!$C$3:$C$502,$A32,'Complaint log'!$N$3:$N$502,"Yes")+COUNTIFS('Complaint log'!$A$3:$A$502,"&gt;="&amp;$B$4,'Complaint log'!$A$3:$A$502,"&lt;="&amp;$B$5,'Complaint log'!$C$3:$C$502,$A32,'Complaint log'!$N$3:$N$502,"No")),""))</f>
        <v/>
      </c>
      <c r="F32" s="24">
        <f>IF($A32="","",IFERROR(AVERAGEIFS('Complaint log'!$M$3:$M$502,'Complaint log'!$A$3:$A$502,"&gt;="&amp;$B$4,'Complaint log'!$A$3:$A$502,"&lt;="&amp;$B$5,'Complaint log'!$C$3:$C$502,$A32),""))</f>
        <v/>
      </c>
      <c r="G32" s="24">
        <f>IF($A32="","",IFERROR(AVERAGEIFS('Complaint log'!$Q$3:$Q$502,'Complaint log'!$A$3:$A$502,"&gt;="&amp;$B$4,'Complaint log'!$A$3:$A$502,"&lt;="&amp;$B$5,'Complaint log'!$C$3:$C$502,$A32),""))</f>
        <v/>
      </c>
      <c r="H32" s="23">
        <f>IF($A32="","",IFERROR(COUNTIFS('Complaint log'!$A$3:$A$502,"&gt;="&amp;$B$4,'Complaint log'!$A$3:$A$502,"&lt;="&amp;$B$5,'Complaint log'!$C$3:$C$502,$A32,'Complaint log'!$R$3:$R$502,"Yes")/(COUNTIFS('Complaint log'!$A$3:$A$502,"&gt;="&amp;$B$4,'Complaint log'!$A$3:$A$502,"&lt;="&amp;$B$5,'Complaint log'!$C$3:$C$502,$A32,'Complaint log'!$R$3:$R$502,"Yes")+COUNTIFS('Complaint log'!$A$3:$A$502,"&gt;="&amp;$B$4,'Complaint log'!$A$3:$A$502,"&lt;="&amp;$B$5,'Complaint log'!$C$3:$C$502,$A32,'Complaint log'!$R$3:$R$502,"No")),""))</f>
        <v/>
      </c>
    </row>
    <row r="33">
      <c r="A33" s="8">
        <f>INDEX(Channels,2)</f>
        <v/>
      </c>
      <c r="B33" s="16">
        <f>IF($A33="","",COUNTIFS('Complaint log'!$A$3:$A$502,"&gt;="&amp;$B$4,'Complaint log'!$A$3:$A$502,"&lt;="&amp;$B$5,'Complaint log'!$C$3:$C$502,$A33))</f>
        <v/>
      </c>
      <c r="C33" s="23">
        <f>IF($A33="","",IFERROR(B33/$D$5,0))</f>
        <v/>
      </c>
      <c r="D33" s="16">
        <f>IF($A33="","",COUNTIFS('Complaint log'!$A$3:$A$502,"&gt;="&amp;$B$4,'Complaint log'!$A$3:$A$502,"&lt;="&amp;$B$5,'Complaint log'!$C$3:$C$502,$A33,'Complaint log'!$I$3:$I$502,"High"))</f>
        <v/>
      </c>
      <c r="E33" s="23">
        <f>IF($A33="","",IFERROR(COUNTIFS('Complaint log'!$A$3:$A$502,"&gt;="&amp;$B$4,'Complaint log'!$A$3:$A$502,"&lt;="&amp;$B$5,'Complaint log'!$C$3:$C$502,$A33,'Complaint log'!$N$3:$N$502,"Yes")/(COUNTIFS('Complaint log'!$A$3:$A$502,"&gt;="&amp;$B$4,'Complaint log'!$A$3:$A$502,"&lt;="&amp;$B$5,'Complaint log'!$C$3:$C$502,$A33,'Complaint log'!$N$3:$N$502,"Yes")+COUNTIFS('Complaint log'!$A$3:$A$502,"&gt;="&amp;$B$4,'Complaint log'!$A$3:$A$502,"&lt;="&amp;$B$5,'Complaint log'!$C$3:$C$502,$A33,'Complaint log'!$N$3:$N$502,"No")),""))</f>
        <v/>
      </c>
      <c r="F33" s="24">
        <f>IF($A33="","",IFERROR(AVERAGEIFS('Complaint log'!$M$3:$M$502,'Complaint log'!$A$3:$A$502,"&gt;="&amp;$B$4,'Complaint log'!$A$3:$A$502,"&lt;="&amp;$B$5,'Complaint log'!$C$3:$C$502,$A33),""))</f>
        <v/>
      </c>
      <c r="G33" s="24">
        <f>IF($A33="","",IFERROR(AVERAGEIFS('Complaint log'!$Q$3:$Q$502,'Complaint log'!$A$3:$A$502,"&gt;="&amp;$B$4,'Complaint log'!$A$3:$A$502,"&lt;="&amp;$B$5,'Complaint log'!$C$3:$C$502,$A33),""))</f>
        <v/>
      </c>
      <c r="H33" s="23">
        <f>IF($A33="","",IFERROR(COUNTIFS('Complaint log'!$A$3:$A$502,"&gt;="&amp;$B$4,'Complaint log'!$A$3:$A$502,"&lt;="&amp;$B$5,'Complaint log'!$C$3:$C$502,$A33,'Complaint log'!$R$3:$R$502,"Yes")/(COUNTIFS('Complaint log'!$A$3:$A$502,"&gt;="&amp;$B$4,'Complaint log'!$A$3:$A$502,"&lt;="&amp;$B$5,'Complaint log'!$C$3:$C$502,$A33,'Complaint log'!$R$3:$R$502,"Yes")+COUNTIFS('Complaint log'!$A$3:$A$502,"&gt;="&amp;$B$4,'Complaint log'!$A$3:$A$502,"&lt;="&amp;$B$5,'Complaint log'!$C$3:$C$502,$A33,'Complaint log'!$R$3:$R$502,"No")),""))</f>
        <v/>
      </c>
    </row>
    <row r="34">
      <c r="A34" s="8">
        <f>INDEX(Channels,3)</f>
        <v/>
      </c>
      <c r="B34" s="16">
        <f>IF($A34="","",COUNTIFS('Complaint log'!$A$3:$A$502,"&gt;="&amp;$B$4,'Complaint log'!$A$3:$A$502,"&lt;="&amp;$B$5,'Complaint log'!$C$3:$C$502,$A34))</f>
        <v/>
      </c>
      <c r="C34" s="23">
        <f>IF($A34="","",IFERROR(B34/$D$5,0))</f>
        <v/>
      </c>
      <c r="D34" s="16">
        <f>IF($A34="","",COUNTIFS('Complaint log'!$A$3:$A$502,"&gt;="&amp;$B$4,'Complaint log'!$A$3:$A$502,"&lt;="&amp;$B$5,'Complaint log'!$C$3:$C$502,$A34,'Complaint log'!$I$3:$I$502,"High"))</f>
        <v/>
      </c>
      <c r="E34" s="23">
        <f>IF($A34="","",IFERROR(COUNTIFS('Complaint log'!$A$3:$A$502,"&gt;="&amp;$B$4,'Complaint log'!$A$3:$A$502,"&lt;="&amp;$B$5,'Complaint log'!$C$3:$C$502,$A34,'Complaint log'!$N$3:$N$502,"Yes")/(COUNTIFS('Complaint log'!$A$3:$A$502,"&gt;="&amp;$B$4,'Complaint log'!$A$3:$A$502,"&lt;="&amp;$B$5,'Complaint log'!$C$3:$C$502,$A34,'Complaint log'!$N$3:$N$502,"Yes")+COUNTIFS('Complaint log'!$A$3:$A$502,"&gt;="&amp;$B$4,'Complaint log'!$A$3:$A$502,"&lt;="&amp;$B$5,'Complaint log'!$C$3:$C$502,$A34,'Complaint log'!$N$3:$N$502,"No")),""))</f>
        <v/>
      </c>
      <c r="F34" s="24">
        <f>IF($A34="","",IFERROR(AVERAGEIFS('Complaint log'!$M$3:$M$502,'Complaint log'!$A$3:$A$502,"&gt;="&amp;$B$4,'Complaint log'!$A$3:$A$502,"&lt;="&amp;$B$5,'Complaint log'!$C$3:$C$502,$A34),""))</f>
        <v/>
      </c>
      <c r="G34" s="24">
        <f>IF($A34="","",IFERROR(AVERAGEIFS('Complaint log'!$Q$3:$Q$502,'Complaint log'!$A$3:$A$502,"&gt;="&amp;$B$4,'Complaint log'!$A$3:$A$502,"&lt;="&amp;$B$5,'Complaint log'!$C$3:$C$502,$A34),""))</f>
        <v/>
      </c>
      <c r="H34" s="23">
        <f>IF($A34="","",IFERROR(COUNTIFS('Complaint log'!$A$3:$A$502,"&gt;="&amp;$B$4,'Complaint log'!$A$3:$A$502,"&lt;="&amp;$B$5,'Complaint log'!$C$3:$C$502,$A34,'Complaint log'!$R$3:$R$502,"Yes")/(COUNTIFS('Complaint log'!$A$3:$A$502,"&gt;="&amp;$B$4,'Complaint log'!$A$3:$A$502,"&lt;="&amp;$B$5,'Complaint log'!$C$3:$C$502,$A34,'Complaint log'!$R$3:$R$502,"Yes")+COUNTIFS('Complaint log'!$A$3:$A$502,"&gt;="&amp;$B$4,'Complaint log'!$A$3:$A$502,"&lt;="&amp;$B$5,'Complaint log'!$C$3:$C$502,$A34,'Complaint log'!$R$3:$R$502,"No")),""))</f>
        <v/>
      </c>
    </row>
    <row r="35">
      <c r="A35" s="8">
        <f>INDEX(Channels,4)</f>
        <v/>
      </c>
      <c r="B35" s="16">
        <f>IF($A35="","",COUNTIFS('Complaint log'!$A$3:$A$502,"&gt;="&amp;$B$4,'Complaint log'!$A$3:$A$502,"&lt;="&amp;$B$5,'Complaint log'!$C$3:$C$502,$A35))</f>
        <v/>
      </c>
      <c r="C35" s="23">
        <f>IF($A35="","",IFERROR(B35/$D$5,0))</f>
        <v/>
      </c>
      <c r="D35" s="16">
        <f>IF($A35="","",COUNTIFS('Complaint log'!$A$3:$A$502,"&gt;="&amp;$B$4,'Complaint log'!$A$3:$A$502,"&lt;="&amp;$B$5,'Complaint log'!$C$3:$C$502,$A35,'Complaint log'!$I$3:$I$502,"High"))</f>
        <v/>
      </c>
      <c r="E35" s="23">
        <f>IF($A35="","",IFERROR(COUNTIFS('Complaint log'!$A$3:$A$502,"&gt;="&amp;$B$4,'Complaint log'!$A$3:$A$502,"&lt;="&amp;$B$5,'Complaint log'!$C$3:$C$502,$A35,'Complaint log'!$N$3:$N$502,"Yes")/(COUNTIFS('Complaint log'!$A$3:$A$502,"&gt;="&amp;$B$4,'Complaint log'!$A$3:$A$502,"&lt;="&amp;$B$5,'Complaint log'!$C$3:$C$502,$A35,'Complaint log'!$N$3:$N$502,"Yes")+COUNTIFS('Complaint log'!$A$3:$A$502,"&gt;="&amp;$B$4,'Complaint log'!$A$3:$A$502,"&lt;="&amp;$B$5,'Complaint log'!$C$3:$C$502,$A35,'Complaint log'!$N$3:$N$502,"No")),""))</f>
        <v/>
      </c>
      <c r="F35" s="24">
        <f>IF($A35="","",IFERROR(AVERAGEIFS('Complaint log'!$M$3:$M$502,'Complaint log'!$A$3:$A$502,"&gt;="&amp;$B$4,'Complaint log'!$A$3:$A$502,"&lt;="&amp;$B$5,'Complaint log'!$C$3:$C$502,$A35),""))</f>
        <v/>
      </c>
      <c r="G35" s="24">
        <f>IF($A35="","",IFERROR(AVERAGEIFS('Complaint log'!$Q$3:$Q$502,'Complaint log'!$A$3:$A$502,"&gt;="&amp;$B$4,'Complaint log'!$A$3:$A$502,"&lt;="&amp;$B$5,'Complaint log'!$C$3:$C$502,$A35),""))</f>
        <v/>
      </c>
      <c r="H35" s="23">
        <f>IF($A35="","",IFERROR(COUNTIFS('Complaint log'!$A$3:$A$502,"&gt;="&amp;$B$4,'Complaint log'!$A$3:$A$502,"&lt;="&amp;$B$5,'Complaint log'!$C$3:$C$502,$A35,'Complaint log'!$R$3:$R$502,"Yes")/(COUNTIFS('Complaint log'!$A$3:$A$502,"&gt;="&amp;$B$4,'Complaint log'!$A$3:$A$502,"&lt;="&amp;$B$5,'Complaint log'!$C$3:$C$502,$A35,'Complaint log'!$R$3:$R$502,"Yes")+COUNTIFS('Complaint log'!$A$3:$A$502,"&gt;="&amp;$B$4,'Complaint log'!$A$3:$A$502,"&lt;="&amp;$B$5,'Complaint log'!$C$3:$C$502,$A35,'Complaint log'!$R$3:$R$502,"No")),""))</f>
        <v/>
      </c>
    </row>
    <row r="36">
      <c r="A36" s="8">
        <f>INDEX(Channels,5)</f>
        <v/>
      </c>
      <c r="B36" s="16">
        <f>IF($A36="","",COUNTIFS('Complaint log'!$A$3:$A$502,"&gt;="&amp;$B$4,'Complaint log'!$A$3:$A$502,"&lt;="&amp;$B$5,'Complaint log'!$C$3:$C$502,$A36))</f>
        <v/>
      </c>
      <c r="C36" s="23">
        <f>IF($A36="","",IFERROR(B36/$D$5,0))</f>
        <v/>
      </c>
      <c r="D36" s="16">
        <f>IF($A36="","",COUNTIFS('Complaint log'!$A$3:$A$502,"&gt;="&amp;$B$4,'Complaint log'!$A$3:$A$502,"&lt;="&amp;$B$5,'Complaint log'!$C$3:$C$502,$A36,'Complaint log'!$I$3:$I$502,"High"))</f>
        <v/>
      </c>
      <c r="E36" s="23">
        <f>IF($A36="","",IFERROR(COUNTIFS('Complaint log'!$A$3:$A$502,"&gt;="&amp;$B$4,'Complaint log'!$A$3:$A$502,"&lt;="&amp;$B$5,'Complaint log'!$C$3:$C$502,$A36,'Complaint log'!$N$3:$N$502,"Yes")/(COUNTIFS('Complaint log'!$A$3:$A$502,"&gt;="&amp;$B$4,'Complaint log'!$A$3:$A$502,"&lt;="&amp;$B$5,'Complaint log'!$C$3:$C$502,$A36,'Complaint log'!$N$3:$N$502,"Yes")+COUNTIFS('Complaint log'!$A$3:$A$502,"&gt;="&amp;$B$4,'Complaint log'!$A$3:$A$502,"&lt;="&amp;$B$5,'Complaint log'!$C$3:$C$502,$A36,'Complaint log'!$N$3:$N$502,"No")),""))</f>
        <v/>
      </c>
      <c r="F36" s="24">
        <f>IF($A36="","",IFERROR(AVERAGEIFS('Complaint log'!$M$3:$M$502,'Complaint log'!$A$3:$A$502,"&gt;="&amp;$B$4,'Complaint log'!$A$3:$A$502,"&lt;="&amp;$B$5,'Complaint log'!$C$3:$C$502,$A36),""))</f>
        <v/>
      </c>
      <c r="G36" s="24">
        <f>IF($A36="","",IFERROR(AVERAGEIFS('Complaint log'!$Q$3:$Q$502,'Complaint log'!$A$3:$A$502,"&gt;="&amp;$B$4,'Complaint log'!$A$3:$A$502,"&lt;="&amp;$B$5,'Complaint log'!$C$3:$C$502,$A36),""))</f>
        <v/>
      </c>
      <c r="H36" s="23">
        <f>IF($A36="","",IFERROR(COUNTIFS('Complaint log'!$A$3:$A$502,"&gt;="&amp;$B$4,'Complaint log'!$A$3:$A$502,"&lt;="&amp;$B$5,'Complaint log'!$C$3:$C$502,$A36,'Complaint log'!$R$3:$R$502,"Yes")/(COUNTIFS('Complaint log'!$A$3:$A$502,"&gt;="&amp;$B$4,'Complaint log'!$A$3:$A$502,"&lt;="&amp;$B$5,'Complaint log'!$C$3:$C$502,$A36,'Complaint log'!$R$3:$R$502,"Yes")+COUNTIFS('Complaint log'!$A$3:$A$502,"&gt;="&amp;$B$4,'Complaint log'!$A$3:$A$502,"&lt;="&amp;$B$5,'Complaint log'!$C$3:$C$502,$A36,'Complaint log'!$R$3:$R$502,"No")),""))</f>
        <v/>
      </c>
    </row>
    <row r="38">
      <c r="A38" s="10" t="inlineStr">
        <is>
          <t>Branch × category (share of all complaints)</t>
        </is>
      </c>
    </row>
    <row r="39">
      <c r="A39" s="7" t="inlineStr">
        <is>
          <t>Branch</t>
        </is>
      </c>
      <c r="B39" s="7">
        <f>INDEX(Categories,1)</f>
        <v/>
      </c>
      <c r="C39" s="7">
        <f>INDEX(Categories,2)</f>
        <v/>
      </c>
      <c r="D39" s="7">
        <f>INDEX(Categories,3)</f>
        <v/>
      </c>
      <c r="E39" s="7">
        <f>INDEX(Categories,4)</f>
        <v/>
      </c>
      <c r="F39" s="7">
        <f>INDEX(Categories,5)</f>
        <v/>
      </c>
      <c r="G39" s="7">
        <f>INDEX(Categories,6)</f>
        <v/>
      </c>
    </row>
    <row r="40">
      <c r="A40" s="8">
        <f>IF(INDEX(Branches,1)="","",INDEX(Branches,1))</f>
        <v/>
      </c>
      <c r="B40" s="23">
        <f>IF($A40="","",IFERROR(COUNTIFS('Complaint log'!$A$3:$A$502,"&gt;="&amp;$B$4,'Complaint log'!$A$3:$A$502,"&lt;="&amp;$B$5,'Complaint log'!$E$3:$E$502,$A40,'Complaint log'!$H$3:$H$502,B$39)/$D$5,0))</f>
        <v/>
      </c>
      <c r="C40" s="23">
        <f>IF($A40="","",IFERROR(COUNTIFS('Complaint log'!$A$3:$A$502,"&gt;="&amp;$B$4,'Complaint log'!$A$3:$A$502,"&lt;="&amp;$B$5,'Complaint log'!$E$3:$E$502,$A40,'Complaint log'!$H$3:$H$502,C$39)/$D$5,0))</f>
        <v/>
      </c>
      <c r="D40" s="23">
        <f>IF($A40="","",IFERROR(COUNTIFS('Complaint log'!$A$3:$A$502,"&gt;="&amp;$B$4,'Complaint log'!$A$3:$A$502,"&lt;="&amp;$B$5,'Complaint log'!$E$3:$E$502,$A40,'Complaint log'!$H$3:$H$502,D$39)/$D$5,0))</f>
        <v/>
      </c>
      <c r="E40" s="23">
        <f>IF($A40="","",IFERROR(COUNTIFS('Complaint log'!$A$3:$A$502,"&gt;="&amp;$B$4,'Complaint log'!$A$3:$A$502,"&lt;="&amp;$B$5,'Complaint log'!$E$3:$E$502,$A40,'Complaint log'!$H$3:$H$502,E$39)/$D$5,0))</f>
        <v/>
      </c>
      <c r="F40" s="23">
        <f>IF($A40="","",IFERROR(COUNTIFS('Complaint log'!$A$3:$A$502,"&gt;="&amp;$B$4,'Complaint log'!$A$3:$A$502,"&lt;="&amp;$B$5,'Complaint log'!$E$3:$E$502,$A40,'Complaint log'!$H$3:$H$502,F$39)/$D$5,0))</f>
        <v/>
      </c>
      <c r="G40" s="23">
        <f>IF($A40="","",IFERROR(COUNTIFS('Complaint log'!$A$3:$A$502,"&gt;="&amp;$B$4,'Complaint log'!$A$3:$A$502,"&lt;="&amp;$B$5,'Complaint log'!$E$3:$E$502,$A40,'Complaint log'!$H$3:$H$502,G$39)/$D$5,0))</f>
        <v/>
      </c>
    </row>
    <row r="41">
      <c r="A41" s="8">
        <f>IF(INDEX(Branches,2)="","",INDEX(Branches,2))</f>
        <v/>
      </c>
      <c r="B41" s="23">
        <f>IF($A41="","",IFERROR(COUNTIFS('Complaint log'!$A$3:$A$502,"&gt;="&amp;$B$4,'Complaint log'!$A$3:$A$502,"&lt;="&amp;$B$5,'Complaint log'!$E$3:$E$502,$A41,'Complaint log'!$H$3:$H$502,B$39)/$D$5,0))</f>
        <v/>
      </c>
      <c r="C41" s="23">
        <f>IF($A41="","",IFERROR(COUNTIFS('Complaint log'!$A$3:$A$502,"&gt;="&amp;$B$4,'Complaint log'!$A$3:$A$502,"&lt;="&amp;$B$5,'Complaint log'!$E$3:$E$502,$A41,'Complaint log'!$H$3:$H$502,C$39)/$D$5,0))</f>
        <v/>
      </c>
      <c r="D41" s="23">
        <f>IF($A41="","",IFERROR(COUNTIFS('Complaint log'!$A$3:$A$502,"&gt;="&amp;$B$4,'Complaint log'!$A$3:$A$502,"&lt;="&amp;$B$5,'Complaint log'!$E$3:$E$502,$A41,'Complaint log'!$H$3:$H$502,D$39)/$D$5,0))</f>
        <v/>
      </c>
      <c r="E41" s="23">
        <f>IF($A41="","",IFERROR(COUNTIFS('Complaint log'!$A$3:$A$502,"&gt;="&amp;$B$4,'Complaint log'!$A$3:$A$502,"&lt;="&amp;$B$5,'Complaint log'!$E$3:$E$502,$A41,'Complaint log'!$H$3:$H$502,E$39)/$D$5,0))</f>
        <v/>
      </c>
      <c r="F41" s="23">
        <f>IF($A41="","",IFERROR(COUNTIFS('Complaint log'!$A$3:$A$502,"&gt;="&amp;$B$4,'Complaint log'!$A$3:$A$502,"&lt;="&amp;$B$5,'Complaint log'!$E$3:$E$502,$A41,'Complaint log'!$H$3:$H$502,F$39)/$D$5,0))</f>
        <v/>
      </c>
      <c r="G41" s="23">
        <f>IF($A41="","",IFERROR(COUNTIFS('Complaint log'!$A$3:$A$502,"&gt;="&amp;$B$4,'Complaint log'!$A$3:$A$502,"&lt;="&amp;$B$5,'Complaint log'!$E$3:$E$502,$A41,'Complaint log'!$H$3:$H$502,G$39)/$D$5,0))</f>
        <v/>
      </c>
    </row>
    <row r="42">
      <c r="A42" s="8">
        <f>IF(INDEX(Branches,3)="","",INDEX(Branches,3))</f>
        <v/>
      </c>
      <c r="B42" s="23">
        <f>IF($A42="","",IFERROR(COUNTIFS('Complaint log'!$A$3:$A$502,"&gt;="&amp;$B$4,'Complaint log'!$A$3:$A$502,"&lt;="&amp;$B$5,'Complaint log'!$E$3:$E$502,$A42,'Complaint log'!$H$3:$H$502,B$39)/$D$5,0))</f>
        <v/>
      </c>
      <c r="C42" s="23">
        <f>IF($A42="","",IFERROR(COUNTIFS('Complaint log'!$A$3:$A$502,"&gt;="&amp;$B$4,'Complaint log'!$A$3:$A$502,"&lt;="&amp;$B$5,'Complaint log'!$E$3:$E$502,$A42,'Complaint log'!$H$3:$H$502,C$39)/$D$5,0))</f>
        <v/>
      </c>
      <c r="D42" s="23">
        <f>IF($A42="","",IFERROR(COUNTIFS('Complaint log'!$A$3:$A$502,"&gt;="&amp;$B$4,'Complaint log'!$A$3:$A$502,"&lt;="&amp;$B$5,'Complaint log'!$E$3:$E$502,$A42,'Complaint log'!$H$3:$H$502,D$39)/$D$5,0))</f>
        <v/>
      </c>
      <c r="E42" s="23">
        <f>IF($A42="","",IFERROR(COUNTIFS('Complaint log'!$A$3:$A$502,"&gt;="&amp;$B$4,'Complaint log'!$A$3:$A$502,"&lt;="&amp;$B$5,'Complaint log'!$E$3:$E$502,$A42,'Complaint log'!$H$3:$H$502,E$39)/$D$5,0))</f>
        <v/>
      </c>
      <c r="F42" s="23">
        <f>IF($A42="","",IFERROR(COUNTIFS('Complaint log'!$A$3:$A$502,"&gt;="&amp;$B$4,'Complaint log'!$A$3:$A$502,"&lt;="&amp;$B$5,'Complaint log'!$E$3:$E$502,$A42,'Complaint log'!$H$3:$H$502,F$39)/$D$5,0))</f>
        <v/>
      </c>
      <c r="G42" s="23">
        <f>IF($A42="","",IFERROR(COUNTIFS('Complaint log'!$A$3:$A$502,"&gt;="&amp;$B$4,'Complaint log'!$A$3:$A$502,"&lt;="&amp;$B$5,'Complaint log'!$E$3:$E$502,$A42,'Complaint log'!$H$3:$H$502,G$39)/$D$5,0))</f>
        <v/>
      </c>
    </row>
    <row r="43">
      <c r="A43" s="8">
        <f>IF(INDEX(Branches,4)="","",INDEX(Branches,4))</f>
        <v/>
      </c>
      <c r="B43" s="23">
        <f>IF($A43="","",IFERROR(COUNTIFS('Complaint log'!$A$3:$A$502,"&gt;="&amp;$B$4,'Complaint log'!$A$3:$A$502,"&lt;="&amp;$B$5,'Complaint log'!$E$3:$E$502,$A43,'Complaint log'!$H$3:$H$502,B$39)/$D$5,0))</f>
        <v/>
      </c>
      <c r="C43" s="23">
        <f>IF($A43="","",IFERROR(COUNTIFS('Complaint log'!$A$3:$A$502,"&gt;="&amp;$B$4,'Complaint log'!$A$3:$A$502,"&lt;="&amp;$B$5,'Complaint log'!$E$3:$E$502,$A43,'Complaint log'!$H$3:$H$502,C$39)/$D$5,0))</f>
        <v/>
      </c>
      <c r="D43" s="23">
        <f>IF($A43="","",IFERROR(COUNTIFS('Complaint log'!$A$3:$A$502,"&gt;="&amp;$B$4,'Complaint log'!$A$3:$A$502,"&lt;="&amp;$B$5,'Complaint log'!$E$3:$E$502,$A43,'Complaint log'!$H$3:$H$502,D$39)/$D$5,0))</f>
        <v/>
      </c>
      <c r="E43" s="23">
        <f>IF($A43="","",IFERROR(COUNTIFS('Complaint log'!$A$3:$A$502,"&gt;="&amp;$B$4,'Complaint log'!$A$3:$A$502,"&lt;="&amp;$B$5,'Complaint log'!$E$3:$E$502,$A43,'Complaint log'!$H$3:$H$502,E$39)/$D$5,0))</f>
        <v/>
      </c>
      <c r="F43" s="23">
        <f>IF($A43="","",IFERROR(COUNTIFS('Complaint log'!$A$3:$A$502,"&gt;="&amp;$B$4,'Complaint log'!$A$3:$A$502,"&lt;="&amp;$B$5,'Complaint log'!$E$3:$E$502,$A43,'Complaint log'!$H$3:$H$502,F$39)/$D$5,0))</f>
        <v/>
      </c>
      <c r="G43" s="23">
        <f>IF($A43="","",IFERROR(COUNTIFS('Complaint log'!$A$3:$A$502,"&gt;="&amp;$B$4,'Complaint log'!$A$3:$A$502,"&lt;="&amp;$B$5,'Complaint log'!$E$3:$E$502,$A43,'Complaint log'!$H$3:$H$502,G$39)/$D$5,0))</f>
        <v/>
      </c>
    </row>
    <row r="45">
      <c r="A45" s="2" t="inlineStr">
        <is>
          <t>Red: a category or branch with 30% or more of complaints, or a cell with 25% or more.</t>
        </is>
      </c>
    </row>
    <row r="47">
      <c r="A47" s="10" t="inlineStr">
        <is>
          <t>In Medicolize a low feedback score becomes a task for a named person the same day.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3">
    <mergeCell ref="F4:G4"/>
    <mergeCell ref="D6:E6"/>
    <mergeCell ref="D7:E7"/>
    <mergeCell ref="H6:I6"/>
    <mergeCell ref="H7:I7"/>
    <mergeCell ref="F5:G5"/>
    <mergeCell ref="D5:E5"/>
    <mergeCell ref="H5:I5"/>
    <mergeCell ref="D4:E4"/>
    <mergeCell ref="F6:G6"/>
    <mergeCell ref="H4:I4"/>
    <mergeCell ref="A47:H47"/>
    <mergeCell ref="F7:G7"/>
  </mergeCells>
  <conditionalFormatting sqref="C11:C16">
    <cfRule type="expression" priority="1" dxfId="0">
      <formula>AND(ISNUMBER(C11),C11&gt;=0.3)</formula>
    </cfRule>
  </conditionalFormatting>
  <conditionalFormatting sqref="C20:C23">
    <cfRule type="expression" priority="2" dxfId="0">
      <formula>AND(ISNUMBER(C20),C20&gt;=0.3)</formula>
    </cfRule>
  </conditionalFormatting>
  <conditionalFormatting sqref="C27:C28">
    <cfRule type="expression" priority="3" dxfId="0">
      <formula>AND(ISNUMBER(C27),C27&gt;=0.3)</formula>
    </cfRule>
  </conditionalFormatting>
  <conditionalFormatting sqref="C32:C36">
    <cfRule type="expression" priority="4" dxfId="0">
      <formula>AND(ISNUMBER(C32),C32&gt;=0.3)</formula>
    </cfRule>
  </conditionalFormatting>
  <conditionalFormatting sqref="B40:G43">
    <cfRule type="expression" priority="5" dxfId="0">
      <formula>AND(ISNUMBER(B40),B40&gt;=0.25)</formula>
    </cfRule>
    <cfRule type="expression" priority="6" dxfId="1">
      <formula>AND(ISNUMBER(B40),B40&gt;=0.1)</formula>
    </cfRule>
  </conditionalFormatting>
  <hyperlinks>
    <hyperlink xmlns:r="http://schemas.openxmlformats.org/officeDocument/2006/relationships" ref="A47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complaint-log</dc:title>
  <dcterms:created xmlns:dcterms="http://purl.org/dc/terms/" xmlns:xsi="http://www.w3.org/2001/XMLSchema-instance" xsi:type="dcterms:W3CDTF">2026-10-05T11:08:43Z</dcterms:created>
  <dcterms:modified xmlns:dcterms="http://purl.org/dc/terms/" xmlns:xsi="http://www.w3.org/2001/XMLSchema-instance" xsi:type="dcterms:W3CDTF">2026-10-05T11:08:43Z</dcterms:modified>
</cp:coreProperties>
</file>