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إيراد" sheetId="3" state="visible" r:id="rId3"/>
    <sheet xmlns:r="http://schemas.openxmlformats.org/officeDocument/2006/relationships" name="المصروفات" sheetId="4" state="visible" r:id="rId4"/>
    <sheet xmlns:r="http://schemas.openxmlformats.org/officeDocument/2006/relationships" name="قائمة الدخل" sheetId="5" state="visible" r:id="rId5"/>
    <sheet xmlns:r="http://schemas.openxmlformats.org/officeDocument/2006/relationships" name="نقطة التعادل" sheetId="6" state="visible" r:id="rId6"/>
  </sheets>
  <definedNames>
    <definedName name="Branches">'الإعدادات'!$A$10:$A$12</definedName>
    <definedName name="Groups">'الإعدادات'!$D$10:$D$13</definedName>
    <definedName name="FixedLines">'الإعدادات'!$F$10:$F$15</definedName>
    <definedName name="VarLines">'الإعدادات'!$H$10:$H$12</definedName>
    <definedName name="_xlnm.Print_Area" localSheetId="4">'قائمة الدخل'!$A$1:$N$44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mmm 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0"/>
    </font>
    <font>
      <name val="Arial"/>
      <b val="1"/>
      <color rgb="005B2A6E"/>
      <sz val="14"/>
    </font>
    <font>
      <name val="Arial"/>
      <b val="1"/>
      <color rgb="002C1636"/>
      <sz val="12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5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7" fontId="2" fillId="3" borderId="1" applyAlignment="1" applyProtection="1" pivotButton="0" quotePrefix="0" xfId="6">
      <alignment horizontal="center" vertical="center" readingOrder="2"/>
      <protection locked="0" hidden="0"/>
    </xf>
    <xf numFmtId="166" fontId="2" fillId="3" borderId="1" applyAlignment="1" applyProtection="1" pivotButton="0" quotePrefix="0" xfId="5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0" fontId="2" fillId="4" borderId="1" applyAlignment="1" pivotButton="0" quotePrefix="0" xfId="8">
      <alignment horizontal="right" vertical="center" readingOrder="2"/>
    </xf>
    <xf numFmtId="0" fontId="6" fillId="0" borderId="2" applyAlignment="1" pivotButton="0" quotePrefix="0" xfId="14">
      <alignment horizontal="right" vertical="center" readingOrder="2"/>
    </xf>
    <xf numFmtId="167" fontId="2" fillId="4" borderId="1" applyAlignment="1" pivotButton="0" quotePrefix="0" xfId="12">
      <alignment horizontal="center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4" fontId="2" fillId="4" borderId="1" applyAlignment="1" pivotButton="0" quotePrefix="0" xfId="9">
      <alignment horizontal="center" vertical="center" readingOrder="2"/>
    </xf>
    <xf numFmtId="0" fontId="7" fillId="0" borderId="2" applyAlignment="1" pivotButton="0" quotePrefix="0" xfId="14">
      <alignment horizontal="right" vertical="center" readingOrder="2"/>
    </xf>
    <xf numFmtId="0" fontId="8" fillId="0" borderId="2" applyAlignment="1" pivotButton="0" quotePrefix="0" xfId="14">
      <alignment horizontal="right" vertical="center" readingOrder="2"/>
    </xf>
    <xf numFmtId="168" fontId="1" fillId="2" borderId="1" applyAlignment="1" pivotButton="0" quotePrefix="0" xfId="1">
      <alignment horizontal="center" vertical="center" wrapText="1" readingOrder="2"/>
    </xf>
    <xf numFmtId="3" fontId="2" fillId="4" borderId="1" applyAlignment="1" pivotButton="0" quotePrefix="0" xfId="9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3" fontId="3" fillId="4" borderId="1" applyAlignment="1" pivotButton="0" quotePrefix="0" xfId="9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168" fontId="2" fillId="4" borderId="1" applyAlignment="1" pivotButton="0" quotePrefix="0" xfId="12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يوم التعادل في كل شهر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'نقطة التعادل'!B54</f>
            </strRef>
          </tx>
          <spPr>
            <a:ln xmlns:a="http://schemas.openxmlformats.org/drawingml/2006/main">
              <a:prstDash val="solid"/>
            </a:ln>
          </spPr>
          <cat>
            <numRef>
              <f>'نقطة التعادل'!$A$55:$A$66</f>
            </numRef>
          </cat>
          <val>
            <numRef>
              <f>'نقطة التعادل'!$B$55:$B$66</f>
            </numRef>
          </val>
        </ser>
        <ser>
          <idx val="1"/>
          <order val="1"/>
          <tx>
            <strRef>
              <f>'نقطة التعادل'!C54</f>
            </strRef>
          </tx>
          <spPr>
            <a:ln xmlns:a="http://schemas.openxmlformats.org/drawingml/2006/main">
              <a:prstDash val="solid"/>
            </a:ln>
          </spPr>
          <cat>
            <numRef>
              <f>'نقطة التعادل'!$A$55:$A$66</f>
            </numRef>
          </cat>
          <val>
            <numRef>
              <f>'نقطة التعادل'!$C$55:$C$66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26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يوم العمل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53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profit-and-los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profit-and-los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profit-and-loss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H29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22" customWidth="1" min="4" max="4"/>
    <col width="3" customWidth="1" min="5" max="5"/>
    <col width="26" customWidth="1" min="6" max="6"/>
    <col width="3" customWidth="1" min="7" max="7"/>
    <col width="22" customWidth="1" min="8" max="8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الصفراء. أسماء الفروع والمجموعات وبنود التكلفة هنا تظهر في كل الأوراق.</t>
        </is>
      </c>
    </row>
    <row r="3">
      <c r="A3" s="3" t="inlineStr">
        <is>
          <t>اسم العيادة</t>
        </is>
      </c>
      <c r="B3" s="4" t="inlineStr">
        <is>
          <t>مجمع النور الطبي</t>
        </is>
      </c>
    </row>
    <row r="4">
      <c r="A4" s="3" t="inlineStr">
        <is>
          <t>العملة</t>
        </is>
      </c>
      <c r="B4" s="4" t="inlineStr">
        <is>
          <t>ر.س</t>
        </is>
      </c>
    </row>
    <row r="5">
      <c r="A5" s="3" t="inlineStr">
        <is>
          <t>أول شهر في السنة المعروضة</t>
        </is>
      </c>
      <c r="B5" s="5" t="n">
        <v>45931</v>
      </c>
    </row>
    <row r="6">
      <c r="A6" s="3" t="inlineStr">
        <is>
          <t>رسوم الدفع (% من المفوتر)</t>
        </is>
      </c>
      <c r="B6" s="6" t="n">
        <v>0.015</v>
      </c>
    </row>
    <row r="9" ht="30" customHeight="1">
      <c r="A9" s="7" t="inlineStr">
        <is>
          <t>الفرع</t>
        </is>
      </c>
      <c r="B9" s="7" t="inlineStr">
        <is>
          <t>عدد الغرف</t>
        </is>
      </c>
      <c r="D9" s="7" t="inlineStr">
        <is>
          <t>مجموعات الخدمات</t>
        </is>
      </c>
      <c r="F9" s="7" t="inlineStr">
        <is>
          <t>بنود التكاليف الثابتة</t>
        </is>
      </c>
      <c r="H9" s="7" t="inlineStr">
        <is>
          <t>بنود التكاليف المتغيرة</t>
        </is>
      </c>
    </row>
    <row r="10">
      <c r="A10" s="4" t="inlineStr">
        <is>
          <t>الفرع الرئيسي</t>
        </is>
      </c>
      <c r="B10" s="8" t="n">
        <v>4</v>
      </c>
      <c r="D10" s="4" t="inlineStr">
        <is>
          <t>كشف</t>
        </is>
      </c>
      <c r="F10" s="4" t="inlineStr">
        <is>
          <t>الإيجار</t>
        </is>
      </c>
      <c r="H10" s="4" t="inlineStr">
        <is>
          <t>المستهلكات</t>
        </is>
      </c>
    </row>
    <row r="11">
      <c r="A11" s="4" t="inlineStr">
        <is>
          <t>فرع الشمال</t>
        </is>
      </c>
      <c r="B11" s="8" t="n">
        <v>2</v>
      </c>
      <c r="D11" s="4" t="inlineStr">
        <is>
          <t>جلسات</t>
        </is>
      </c>
      <c r="F11" s="4" t="inlineStr">
        <is>
          <t>الرواتب</t>
        </is>
      </c>
      <c r="H11" s="4" t="inlineStr">
        <is>
          <t>المعمل</t>
        </is>
      </c>
    </row>
    <row r="12">
      <c r="A12" s="4" t="n"/>
      <c r="B12" s="8" t="n"/>
      <c r="D12" s="4" t="inlineStr">
        <is>
          <t>إجراءات</t>
        </is>
      </c>
      <c r="F12" s="4" t="inlineStr">
        <is>
          <t>البرامج والأنظمة</t>
        </is>
      </c>
      <c r="H12" s="4" t="inlineStr">
        <is>
          <t>نسب الأطباء</t>
        </is>
      </c>
    </row>
    <row r="13">
      <c r="A13" s="2" t="inlineStr">
        <is>
          <t>حتى ثلاثة فروع. اترك الصف فارغًا إن لم تحتجه.</t>
        </is>
      </c>
      <c r="D13" s="4" t="inlineStr">
        <is>
          <t>منتجات</t>
        </is>
      </c>
      <c r="F13" s="4" t="inlineStr">
        <is>
          <t>الكهرباء والماء والاتصالات</t>
        </is>
      </c>
      <c r="H13" s="9" t="inlineStr">
        <is>
          <t>رسوم الدفع (تُحسب)</t>
        </is>
      </c>
    </row>
    <row r="14">
      <c r="F14" s="4" t="inlineStr">
        <is>
          <t>التسويق</t>
        </is>
      </c>
    </row>
    <row r="15">
      <c r="F15" s="4" t="inlineStr">
        <is>
          <t>مصروفات أخرى</t>
        </is>
      </c>
    </row>
    <row r="16">
      <c r="A16" s="10" t="inlineStr">
        <is>
          <t>أيام العمل في كل شهر</t>
        </is>
      </c>
    </row>
    <row r="17">
      <c r="A17" s="7" t="inlineStr">
        <is>
          <t>الشهر</t>
        </is>
      </c>
      <c r="B17" s="7">
        <f>IF($A$10="","",$A$10)</f>
        <v/>
      </c>
      <c r="C17" s="7">
        <f>IF($A$11="","",$A$11)</f>
        <v/>
      </c>
      <c r="D17" s="7">
        <f>IF($A$12="","",$A$12)</f>
        <v/>
      </c>
    </row>
    <row r="18">
      <c r="A18" s="11">
        <f>EDATE($B$5,0)</f>
        <v/>
      </c>
      <c r="B18" s="8" t="n">
        <v>26</v>
      </c>
      <c r="C18" s="8" t="n">
        <v>26</v>
      </c>
      <c r="D18" s="8" t="n"/>
    </row>
    <row r="19">
      <c r="A19" s="11">
        <f>EDATE($B$5,1)</f>
        <v/>
      </c>
      <c r="B19" s="8" t="n">
        <v>26</v>
      </c>
      <c r="C19" s="8" t="n">
        <v>26</v>
      </c>
      <c r="D19" s="8" t="n"/>
    </row>
    <row r="20">
      <c r="A20" s="11">
        <f>EDATE($B$5,2)</f>
        <v/>
      </c>
      <c r="B20" s="8" t="n">
        <v>26</v>
      </c>
      <c r="C20" s="8" t="n">
        <v>26</v>
      </c>
      <c r="D20" s="8" t="n"/>
    </row>
    <row r="21">
      <c r="A21" s="11">
        <f>EDATE($B$5,3)</f>
        <v/>
      </c>
      <c r="B21" s="8" t="n">
        <v>26</v>
      </c>
      <c r="C21" s="8" t="n">
        <v>26</v>
      </c>
      <c r="D21" s="8" t="n"/>
    </row>
    <row r="22">
      <c r="A22" s="11">
        <f>EDATE($B$5,4)</f>
        <v/>
      </c>
      <c r="B22" s="8" t="n">
        <v>26</v>
      </c>
      <c r="C22" s="8" t="n">
        <v>26</v>
      </c>
      <c r="D22" s="8" t="n"/>
    </row>
    <row r="23">
      <c r="A23" s="11">
        <f>EDATE($B$5,5)</f>
        <v/>
      </c>
      <c r="B23" s="8" t="n">
        <v>26</v>
      </c>
      <c r="C23" s="8" t="n">
        <v>26</v>
      </c>
      <c r="D23" s="8" t="n"/>
    </row>
    <row r="24">
      <c r="A24" s="11">
        <f>EDATE($B$5,6)</f>
        <v/>
      </c>
      <c r="B24" s="8" t="n">
        <v>26</v>
      </c>
      <c r="C24" s="8" t="n">
        <v>26</v>
      </c>
      <c r="D24" s="8" t="n"/>
    </row>
    <row r="25">
      <c r="A25" s="11">
        <f>EDATE($B$5,7)</f>
        <v/>
      </c>
      <c r="B25" s="8" t="n">
        <v>26</v>
      </c>
      <c r="C25" s="8" t="n">
        <v>26</v>
      </c>
      <c r="D25" s="8" t="n"/>
    </row>
    <row r="26">
      <c r="A26" s="11">
        <f>EDATE($B$5,8)</f>
        <v/>
      </c>
      <c r="B26" s="8" t="n">
        <v>26</v>
      </c>
      <c r="C26" s="8" t="n">
        <v>26</v>
      </c>
      <c r="D26" s="8" t="n"/>
    </row>
    <row r="27">
      <c r="A27" s="11">
        <f>EDATE($B$5,9)</f>
        <v/>
      </c>
      <c r="B27" s="8" t="n">
        <v>26</v>
      </c>
      <c r="C27" s="8" t="n">
        <v>26</v>
      </c>
      <c r="D27" s="8" t="n"/>
    </row>
    <row r="28">
      <c r="A28" s="11">
        <f>EDATE($B$5,10)</f>
        <v/>
      </c>
      <c r="B28" s="8" t="n">
        <v>26</v>
      </c>
      <c r="C28" s="8" t="n">
        <v>26</v>
      </c>
      <c r="D28" s="8" t="n"/>
    </row>
    <row r="29">
      <c r="A29" s="11">
        <f>EDATE($B$5,11)</f>
        <v/>
      </c>
      <c r="B29" s="8" t="n">
        <v>26</v>
      </c>
      <c r="C29" s="8" t="n">
        <v>26</v>
      </c>
      <c r="D29" s="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4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2" t="inlineStr">
        <is>
          <t>ابدأ بورقة الإعدادات: الفروع وعدد غرف كل فرع، وأيام العمل في كل شهر، وأسماء مجموعات الخدمات وبنود التكاليف، ونسبة رسوم الدفع.</t>
        </is>
      </c>
    </row>
    <row r="4" ht="30" customHeight="1">
      <c r="A4" s="3" t="n">
        <v>2</v>
      </c>
      <c r="B4" s="12" t="inlineStr">
        <is>
          <t>في ورقة «الإيراد» صف لكل شهر وفرع: إيراد كل مجموعة، وقيمة الباقات التي بيعت ولم تُنفذ، وما نُفذ من باقات أشهر سابقة.</t>
        </is>
      </c>
    </row>
    <row r="5" ht="30" customHeight="1">
      <c r="A5" s="3" t="n">
        <v>3</v>
      </c>
      <c r="B5" s="12" t="inlineStr">
        <is>
          <t>في ورقة «المصروفات» صف لكل شهر وفرع بكل بند تكلفة. رسوم الدفع والإجماليات تُحسب وحدها.</t>
        </is>
      </c>
    </row>
    <row r="6" ht="30" customHeight="1">
      <c r="A6" s="3" t="n">
        <v>4</v>
      </c>
      <c r="B6" s="12" t="inlineStr">
        <is>
          <t>«قائمة الدخل» تعرض كل فرع والمجمع على 12 شهرًا، و«نقطة التعادل» تعرض الإيراد الذي يحتاجه كل شهر واليوم الذي يغطي فيه تكاليفه.</t>
        </is>
      </c>
    </row>
    <row r="7" ht="30" customHeight="1">
      <c r="A7" s="3" t="n">
        <v>5</v>
      </c>
      <c r="B7" s="12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0" t="inlineStr">
        <is>
          <t>مسح البيانات التجريبية</t>
        </is>
      </c>
    </row>
    <row r="10" ht="30" customHeight="1">
      <c r="B10" s="12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3" t="inlineStr">
        <is>
          <t>«الإيراد» A3:H26</t>
        </is>
      </c>
    </row>
    <row r="12">
      <c r="B12" s="13" t="inlineStr">
        <is>
          <t>«المصروفات» A3:K26</t>
        </is>
      </c>
    </row>
    <row r="14">
      <c r="B14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4"/>
  </mergeCells>
  <hyperlinks>
    <hyperlink xmlns:r="http://schemas.openxmlformats.org/officeDocument/2006/relationships" ref="B14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K3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8" customWidth="1" min="7" max="7"/>
    <col width="18" customWidth="1" min="8" max="8"/>
    <col width="14" customWidth="1" min="9" max="9"/>
    <col width="15" customWidth="1" min="10" max="10"/>
    <col width="11" customWidth="1" min="11" max="11"/>
  </cols>
  <sheetData>
    <row r="1" ht="22" customHeight="1">
      <c r="A1" s="14" t="inlineStr">
        <is>
          <t>بيانات تجريبية، احذفها وابدأ. طريقة المسح في ورقة «كيف تستخدمه».</t>
        </is>
      </c>
    </row>
    <row r="2" ht="44" customHeight="1">
      <c r="A2" s="7" t="inlineStr">
        <is>
          <t>الشهر</t>
        </is>
      </c>
      <c r="B2" s="7" t="inlineStr">
        <is>
          <t>الفرع</t>
        </is>
      </c>
      <c r="C2" s="7">
        <f>'الإعدادات'!D10</f>
        <v/>
      </c>
      <c r="D2" s="7">
        <f>'الإعدادات'!D11</f>
        <v/>
      </c>
      <c r="E2" s="7">
        <f>'الإعدادات'!D12</f>
        <v/>
      </c>
      <c r="F2" s="7">
        <f>'الإعدادات'!D13</f>
        <v/>
      </c>
      <c r="G2" s="7" t="inlineStr">
        <is>
          <t>باقات بيعت ولم تُنفذ (−)</t>
        </is>
      </c>
      <c r="H2" s="7" t="inlineStr">
        <is>
          <t>نُفذ من باقات أشهر سابقة (+)</t>
        </is>
      </c>
      <c r="I2" s="7" t="inlineStr">
        <is>
          <t>إجمالي المفوتر</t>
        </is>
      </c>
      <c r="J2" s="7" t="inlineStr">
        <is>
          <t>الإيراد المعترف به</t>
        </is>
      </c>
      <c r="K2" s="7" t="inlineStr">
        <is>
          <t>مفتاح الشهر</t>
        </is>
      </c>
    </row>
    <row r="3">
      <c r="A3" s="5" t="n">
        <v>45931</v>
      </c>
      <c r="B3" s="4" t="inlineStr">
        <is>
          <t>الفرع الرئيسي</t>
        </is>
      </c>
      <c r="C3" s="15" t="n">
        <v>77400</v>
      </c>
      <c r="D3" s="15" t="n">
        <v>162100</v>
      </c>
      <c r="E3" s="15" t="n">
        <v>173200</v>
      </c>
      <c r="F3" s="15" t="n">
        <v>32300</v>
      </c>
      <c r="G3" s="15" t="n">
        <v>21600</v>
      </c>
      <c r="H3" s="15" t="n">
        <v>11400</v>
      </c>
      <c r="I3" s="16">
        <f>IF($A3="","",SUM($C3:$F3))</f>
        <v/>
      </c>
      <c r="J3" s="16">
        <f>IF($A3="","",$I3-$G3+$H3)</f>
        <v/>
      </c>
      <c r="K3" s="11">
        <f>IF($A3="","",DATE(YEAR($A3),MONTH($A3),1))</f>
        <v/>
      </c>
    </row>
    <row r="4">
      <c r="A4" s="5" t="n">
        <v>45931</v>
      </c>
      <c r="B4" s="4" t="inlineStr">
        <is>
          <t>فرع الشمال</t>
        </is>
      </c>
      <c r="C4" s="15" t="n">
        <v>38500</v>
      </c>
      <c r="D4" s="15" t="n">
        <v>96700</v>
      </c>
      <c r="E4" s="15" t="n">
        <v>100700</v>
      </c>
      <c r="F4" s="15" t="n">
        <v>18000</v>
      </c>
      <c r="G4" s="15" t="n">
        <v>10500</v>
      </c>
      <c r="H4" s="15" t="n">
        <v>6400</v>
      </c>
      <c r="I4" s="16">
        <f>IF($A4="","",SUM($C4:$F4))</f>
        <v/>
      </c>
      <c r="J4" s="16">
        <f>IF($A4="","",$I4-$G4+$H4)</f>
        <v/>
      </c>
      <c r="K4" s="11">
        <f>IF($A4="","",DATE(YEAR($A4),MONTH($A4),1))</f>
        <v/>
      </c>
    </row>
    <row r="5">
      <c r="A5" s="5" t="n">
        <v>45962</v>
      </c>
      <c r="B5" s="4" t="inlineStr">
        <is>
          <t>الفرع الرئيسي</t>
        </is>
      </c>
      <c r="C5" s="15" t="n">
        <v>73800</v>
      </c>
      <c r="D5" s="15" t="n">
        <v>163900</v>
      </c>
      <c r="E5" s="15" t="n">
        <v>161600</v>
      </c>
      <c r="F5" s="15" t="n">
        <v>32200</v>
      </c>
      <c r="G5" s="15" t="n">
        <v>14000</v>
      </c>
      <c r="H5" s="15" t="n">
        <v>10800</v>
      </c>
      <c r="I5" s="16">
        <f>IF($A5="","",SUM($C5:$F5))</f>
        <v/>
      </c>
      <c r="J5" s="16">
        <f>IF($A5="","",$I5-$G5+$H5)</f>
        <v/>
      </c>
      <c r="K5" s="11">
        <f>IF($A5="","",DATE(YEAR($A5),MONTH($A5),1))</f>
        <v/>
      </c>
    </row>
    <row r="6">
      <c r="A6" s="5" t="n">
        <v>45962</v>
      </c>
      <c r="B6" s="4" t="inlineStr">
        <is>
          <t>فرع الشمال</t>
        </is>
      </c>
      <c r="C6" s="15" t="n">
        <v>41700</v>
      </c>
      <c r="D6" s="15" t="n">
        <v>95400</v>
      </c>
      <c r="E6" s="15" t="n">
        <v>108600</v>
      </c>
      <c r="F6" s="15" t="n">
        <v>18100</v>
      </c>
      <c r="G6" s="15" t="n">
        <v>11500</v>
      </c>
      <c r="H6" s="15" t="n">
        <v>7700</v>
      </c>
      <c r="I6" s="16">
        <f>IF($A6="","",SUM($C6:$F6))</f>
        <v/>
      </c>
      <c r="J6" s="16">
        <f>IF($A6="","",$I6-$G6+$H6)</f>
        <v/>
      </c>
      <c r="K6" s="11">
        <f>IF($A6="","",DATE(YEAR($A6),MONTH($A6),1))</f>
        <v/>
      </c>
    </row>
    <row r="7">
      <c r="A7" s="5" t="n">
        <v>45992</v>
      </c>
      <c r="B7" s="4" t="inlineStr">
        <is>
          <t>الفرع الرئيسي</t>
        </is>
      </c>
      <c r="C7" s="15" t="n">
        <v>74800</v>
      </c>
      <c r="D7" s="15" t="n">
        <v>147000</v>
      </c>
      <c r="E7" s="15" t="n">
        <v>155800</v>
      </c>
      <c r="F7" s="15" t="n">
        <v>29000</v>
      </c>
      <c r="G7" s="15" t="n">
        <v>13400</v>
      </c>
      <c r="H7" s="15" t="n">
        <v>10700</v>
      </c>
      <c r="I7" s="16">
        <f>IF($A7="","",SUM($C7:$F7))</f>
        <v/>
      </c>
      <c r="J7" s="16">
        <f>IF($A7="","",$I7-$G7+$H7)</f>
        <v/>
      </c>
      <c r="K7" s="11">
        <f>IF($A7="","",DATE(YEAR($A7),MONTH($A7),1))</f>
        <v/>
      </c>
    </row>
    <row r="8">
      <c r="A8" s="5" t="n">
        <v>45992</v>
      </c>
      <c r="B8" s="4" t="inlineStr">
        <is>
          <t>فرع الشمال</t>
        </is>
      </c>
      <c r="C8" s="15" t="n">
        <v>42500</v>
      </c>
      <c r="D8" s="15" t="n">
        <v>76000</v>
      </c>
      <c r="E8" s="15" t="n">
        <v>80800</v>
      </c>
      <c r="F8" s="15" t="n">
        <v>14700</v>
      </c>
      <c r="G8" s="15" t="n">
        <v>8100</v>
      </c>
      <c r="H8" s="15" t="n">
        <v>6400</v>
      </c>
      <c r="I8" s="16">
        <f>IF($A8="","",SUM($C8:$F8))</f>
        <v/>
      </c>
      <c r="J8" s="16">
        <f>IF($A8="","",$I8-$G8+$H8)</f>
        <v/>
      </c>
      <c r="K8" s="11">
        <f>IF($A8="","",DATE(YEAR($A8),MONTH($A8),1))</f>
        <v/>
      </c>
    </row>
    <row r="9">
      <c r="A9" s="5" t="n">
        <v>46023</v>
      </c>
      <c r="B9" s="4" t="inlineStr">
        <is>
          <t>الفرع الرئيسي</t>
        </is>
      </c>
      <c r="C9" s="15" t="n">
        <v>75400</v>
      </c>
      <c r="D9" s="15" t="n">
        <v>142800</v>
      </c>
      <c r="E9" s="15" t="n">
        <v>161900</v>
      </c>
      <c r="F9" s="15" t="n">
        <v>31000</v>
      </c>
      <c r="G9" s="15" t="n">
        <v>12500</v>
      </c>
      <c r="H9" s="15" t="n">
        <v>16800</v>
      </c>
      <c r="I9" s="16">
        <f>IF($A9="","",SUM($C9:$F9))</f>
        <v/>
      </c>
      <c r="J9" s="16">
        <f>IF($A9="","",$I9-$G9+$H9)</f>
        <v/>
      </c>
      <c r="K9" s="11">
        <f>IF($A9="","",DATE(YEAR($A9),MONTH($A9),1))</f>
        <v/>
      </c>
    </row>
    <row r="10">
      <c r="A10" s="5" t="n">
        <v>46023</v>
      </c>
      <c r="B10" s="4" t="inlineStr">
        <is>
          <t>فرع الشمال</t>
        </is>
      </c>
      <c r="C10" s="15" t="n">
        <v>36500</v>
      </c>
      <c r="D10" s="15" t="n">
        <v>74800</v>
      </c>
      <c r="E10" s="15" t="n">
        <v>86100</v>
      </c>
      <c r="F10" s="15" t="n">
        <v>13800</v>
      </c>
      <c r="G10" s="15" t="n">
        <v>9300</v>
      </c>
      <c r="H10" s="15" t="n">
        <v>8900</v>
      </c>
      <c r="I10" s="16">
        <f>IF($A10="","",SUM($C10:$F10))</f>
        <v/>
      </c>
      <c r="J10" s="16">
        <f>IF($A10="","",$I10-$G10+$H10)</f>
        <v/>
      </c>
      <c r="K10" s="11">
        <f>IF($A10="","",DATE(YEAR($A10),MONTH($A10),1))</f>
        <v/>
      </c>
    </row>
    <row r="11">
      <c r="A11" s="5" t="n">
        <v>46054</v>
      </c>
      <c r="B11" s="4" t="inlineStr">
        <is>
          <t>الفرع الرئيسي</t>
        </is>
      </c>
      <c r="C11" s="15" t="n">
        <v>72200</v>
      </c>
      <c r="D11" s="15" t="n">
        <v>154100</v>
      </c>
      <c r="E11" s="15" t="n">
        <v>151800</v>
      </c>
      <c r="F11" s="15" t="n">
        <v>30700</v>
      </c>
      <c r="G11" s="15" t="n">
        <v>18800</v>
      </c>
      <c r="H11" s="15" t="n">
        <v>17200</v>
      </c>
      <c r="I11" s="16">
        <f>IF($A11="","",SUM($C11:$F11))</f>
        <v/>
      </c>
      <c r="J11" s="16">
        <f>IF($A11="","",$I11-$G11+$H11)</f>
        <v/>
      </c>
      <c r="K11" s="11">
        <f>IF($A11="","",DATE(YEAR($A11),MONTH($A11),1))</f>
        <v/>
      </c>
    </row>
    <row r="12">
      <c r="A12" s="5" t="n">
        <v>46054</v>
      </c>
      <c r="B12" s="4" t="inlineStr">
        <is>
          <t>فرع الشمال</t>
        </is>
      </c>
      <c r="C12" s="15" t="n">
        <v>35900</v>
      </c>
      <c r="D12" s="15" t="n">
        <v>78100</v>
      </c>
      <c r="E12" s="15" t="n">
        <v>85800</v>
      </c>
      <c r="F12" s="15" t="n">
        <v>14100</v>
      </c>
      <c r="G12" s="15" t="n">
        <v>10200</v>
      </c>
      <c r="H12" s="15" t="n">
        <v>7500</v>
      </c>
      <c r="I12" s="16">
        <f>IF($A12="","",SUM($C12:$F12))</f>
        <v/>
      </c>
      <c r="J12" s="16">
        <f>IF($A12="","",$I12-$G12+$H12)</f>
        <v/>
      </c>
      <c r="K12" s="11">
        <f>IF($A12="","",DATE(YEAR($A12),MONTH($A12),1))</f>
        <v/>
      </c>
    </row>
    <row r="13">
      <c r="A13" s="5" t="n">
        <v>46082</v>
      </c>
      <c r="B13" s="4" t="inlineStr">
        <is>
          <t>الفرع الرئيسي</t>
        </is>
      </c>
      <c r="C13" s="15" t="n">
        <v>69900</v>
      </c>
      <c r="D13" s="15" t="n">
        <v>153800</v>
      </c>
      <c r="E13" s="15" t="n">
        <v>166900</v>
      </c>
      <c r="F13" s="15" t="n">
        <v>29200</v>
      </c>
      <c r="G13" s="15" t="n">
        <v>13000</v>
      </c>
      <c r="H13" s="15" t="n">
        <v>18800</v>
      </c>
      <c r="I13" s="16">
        <f>IF($A13="","",SUM($C13:$F13))</f>
        <v/>
      </c>
      <c r="J13" s="16">
        <f>IF($A13="","",$I13-$G13+$H13)</f>
        <v/>
      </c>
      <c r="K13" s="11">
        <f>IF($A13="","",DATE(YEAR($A13),MONTH($A13),1))</f>
        <v/>
      </c>
    </row>
    <row r="14">
      <c r="A14" s="5" t="n">
        <v>46082</v>
      </c>
      <c r="B14" s="4" t="inlineStr">
        <is>
          <t>فرع الشمال</t>
        </is>
      </c>
      <c r="C14" s="15" t="n">
        <v>40600</v>
      </c>
      <c r="D14" s="15" t="n">
        <v>94900</v>
      </c>
      <c r="E14" s="15" t="n">
        <v>100700</v>
      </c>
      <c r="F14" s="15" t="n">
        <v>16800</v>
      </c>
      <c r="G14" s="15" t="n">
        <v>12200</v>
      </c>
      <c r="H14" s="15" t="n">
        <v>6500</v>
      </c>
      <c r="I14" s="16">
        <f>IF($A14="","",SUM($C14:$F14))</f>
        <v/>
      </c>
      <c r="J14" s="16">
        <f>IF($A14="","",$I14-$G14+$H14)</f>
        <v/>
      </c>
      <c r="K14" s="11">
        <f>IF($A14="","",DATE(YEAR($A14),MONTH($A14),1))</f>
        <v/>
      </c>
    </row>
    <row r="15">
      <c r="A15" s="5" t="n">
        <v>46113</v>
      </c>
      <c r="B15" s="4" t="inlineStr">
        <is>
          <t>الفرع الرئيسي</t>
        </is>
      </c>
      <c r="C15" s="15" t="n">
        <v>79600</v>
      </c>
      <c r="D15" s="15" t="n">
        <v>160900</v>
      </c>
      <c r="E15" s="15" t="n">
        <v>172100</v>
      </c>
      <c r="F15" s="15" t="n">
        <v>30500</v>
      </c>
      <c r="G15" s="15" t="n">
        <v>17100</v>
      </c>
      <c r="H15" s="15" t="n">
        <v>12400</v>
      </c>
      <c r="I15" s="16">
        <f>IF($A15="","",SUM($C15:$F15))</f>
        <v/>
      </c>
      <c r="J15" s="16">
        <f>IF($A15="","",$I15-$G15+$H15)</f>
        <v/>
      </c>
      <c r="K15" s="11">
        <f>IF($A15="","",DATE(YEAR($A15),MONTH($A15),1))</f>
        <v/>
      </c>
    </row>
    <row r="16">
      <c r="A16" s="5" t="n">
        <v>46113</v>
      </c>
      <c r="B16" s="4" t="inlineStr">
        <is>
          <t>فرع الشمال</t>
        </is>
      </c>
      <c r="C16" s="15" t="n">
        <v>41700</v>
      </c>
      <c r="D16" s="15" t="n">
        <v>102200</v>
      </c>
      <c r="E16" s="15" t="n">
        <v>103400</v>
      </c>
      <c r="F16" s="15" t="n">
        <v>18000</v>
      </c>
      <c r="G16" s="15" t="n">
        <v>11800</v>
      </c>
      <c r="H16" s="15" t="n">
        <v>9200</v>
      </c>
      <c r="I16" s="16">
        <f>IF($A16="","",SUM($C16:$F16))</f>
        <v/>
      </c>
      <c r="J16" s="16">
        <f>IF($A16="","",$I16-$G16+$H16)</f>
        <v/>
      </c>
      <c r="K16" s="11">
        <f>IF($A16="","",DATE(YEAR($A16),MONTH($A16),1))</f>
        <v/>
      </c>
    </row>
    <row r="17">
      <c r="A17" s="5" t="n">
        <v>46143</v>
      </c>
      <c r="B17" s="4" t="inlineStr">
        <is>
          <t>الفرع الرئيسي</t>
        </is>
      </c>
      <c r="C17" s="15" t="n">
        <v>77800</v>
      </c>
      <c r="D17" s="15" t="n">
        <v>161600</v>
      </c>
      <c r="E17" s="15" t="n">
        <v>164800</v>
      </c>
      <c r="F17" s="15" t="n">
        <v>30900</v>
      </c>
      <c r="G17" s="15" t="n">
        <v>16000</v>
      </c>
      <c r="H17" s="15" t="n">
        <v>11700</v>
      </c>
      <c r="I17" s="16">
        <f>IF($A17="","",SUM($C17:$F17))</f>
        <v/>
      </c>
      <c r="J17" s="16">
        <f>IF($A17="","",$I17-$G17+$H17)</f>
        <v/>
      </c>
      <c r="K17" s="11">
        <f>IF($A17="","",DATE(YEAR($A17),MONTH($A17),1))</f>
        <v/>
      </c>
    </row>
    <row r="18">
      <c r="A18" s="5" t="n">
        <v>46143</v>
      </c>
      <c r="B18" s="4" t="inlineStr">
        <is>
          <t>فرع الشمال</t>
        </is>
      </c>
      <c r="C18" s="15" t="n">
        <v>39900</v>
      </c>
      <c r="D18" s="15" t="n">
        <v>96600</v>
      </c>
      <c r="E18" s="15" t="n">
        <v>102100</v>
      </c>
      <c r="F18" s="15" t="n">
        <v>17700</v>
      </c>
      <c r="G18" s="15" t="n">
        <v>11600</v>
      </c>
      <c r="H18" s="15" t="n">
        <v>8300</v>
      </c>
      <c r="I18" s="16">
        <f>IF($A18="","",SUM($C18:$F18))</f>
        <v/>
      </c>
      <c r="J18" s="16">
        <f>IF($A18="","",$I18-$G18+$H18)</f>
        <v/>
      </c>
      <c r="K18" s="11">
        <f>IF($A18="","",DATE(YEAR($A18),MONTH($A18),1))</f>
        <v/>
      </c>
    </row>
    <row r="19">
      <c r="A19" s="5" t="n">
        <v>46174</v>
      </c>
      <c r="B19" s="4" t="inlineStr">
        <is>
          <t>الفرع الرئيسي</t>
        </is>
      </c>
      <c r="C19" s="15" t="n">
        <v>77900</v>
      </c>
      <c r="D19" s="15" t="n">
        <v>156000</v>
      </c>
      <c r="E19" s="15" t="n">
        <v>175200</v>
      </c>
      <c r="F19" s="15" t="n">
        <v>32300</v>
      </c>
      <c r="G19" s="15" t="n">
        <v>18400</v>
      </c>
      <c r="H19" s="15" t="n">
        <v>11100</v>
      </c>
      <c r="I19" s="16">
        <f>IF($A19="","",SUM($C19:$F19))</f>
        <v/>
      </c>
      <c r="J19" s="16">
        <f>IF($A19="","",$I19-$G19+$H19)</f>
        <v/>
      </c>
      <c r="K19" s="11">
        <f>IF($A19="","",DATE(YEAR($A19),MONTH($A19),1))</f>
        <v/>
      </c>
    </row>
    <row r="20">
      <c r="A20" s="5" t="n">
        <v>46174</v>
      </c>
      <c r="B20" s="4" t="inlineStr">
        <is>
          <t>فرع الشمال</t>
        </is>
      </c>
      <c r="C20" s="15" t="n">
        <v>40300</v>
      </c>
      <c r="D20" s="15" t="n">
        <v>95900</v>
      </c>
      <c r="E20" s="15" t="n">
        <v>103700</v>
      </c>
      <c r="F20" s="15" t="n">
        <v>17200</v>
      </c>
      <c r="G20" s="15" t="n">
        <v>11000</v>
      </c>
      <c r="H20" s="15" t="n">
        <v>10200</v>
      </c>
      <c r="I20" s="16">
        <f>IF($A20="","",SUM($C20:$F20))</f>
        <v/>
      </c>
      <c r="J20" s="16">
        <f>IF($A20="","",$I20-$G20+$H20)</f>
        <v/>
      </c>
      <c r="K20" s="11">
        <f>IF($A20="","",DATE(YEAR($A20),MONTH($A20),1))</f>
        <v/>
      </c>
    </row>
    <row r="21">
      <c r="A21" s="5" t="n">
        <v>46204</v>
      </c>
      <c r="B21" s="4" t="inlineStr">
        <is>
          <t>الفرع الرئيسي</t>
        </is>
      </c>
      <c r="C21" s="15" t="n">
        <v>78500</v>
      </c>
      <c r="D21" s="15" t="n">
        <v>168100</v>
      </c>
      <c r="E21" s="15" t="n">
        <v>176700</v>
      </c>
      <c r="F21" s="15" t="n">
        <v>32100</v>
      </c>
      <c r="G21" s="15" t="n">
        <v>18500</v>
      </c>
      <c r="H21" s="15" t="n">
        <v>12900</v>
      </c>
      <c r="I21" s="16">
        <f>IF($A21="","",SUM($C21:$F21))</f>
        <v/>
      </c>
      <c r="J21" s="16">
        <f>IF($A21="","",$I21-$G21+$H21)</f>
        <v/>
      </c>
      <c r="K21" s="11">
        <f>IF($A21="","",DATE(YEAR($A21),MONTH($A21),1))</f>
        <v/>
      </c>
    </row>
    <row r="22">
      <c r="A22" s="5" t="n">
        <v>46204</v>
      </c>
      <c r="B22" s="4" t="inlineStr">
        <is>
          <t>فرع الشمال</t>
        </is>
      </c>
      <c r="C22" s="15" t="n">
        <v>40400</v>
      </c>
      <c r="D22" s="15" t="n">
        <v>98000</v>
      </c>
      <c r="E22" s="15" t="n">
        <v>98700</v>
      </c>
      <c r="F22" s="15" t="n">
        <v>18200</v>
      </c>
      <c r="G22" s="15" t="n">
        <v>10600</v>
      </c>
      <c r="H22" s="15" t="n">
        <v>9800</v>
      </c>
      <c r="I22" s="16">
        <f>IF($A22="","",SUM($C22:$F22))</f>
        <v/>
      </c>
      <c r="J22" s="16">
        <f>IF($A22="","",$I22-$G22+$H22)</f>
        <v/>
      </c>
      <c r="K22" s="11">
        <f>IF($A22="","",DATE(YEAR($A22),MONTH($A22),1))</f>
        <v/>
      </c>
    </row>
    <row r="23">
      <c r="A23" s="5" t="n">
        <v>46235</v>
      </c>
      <c r="B23" s="4" t="inlineStr">
        <is>
          <t>الفرع الرئيسي</t>
        </is>
      </c>
      <c r="C23" s="15" t="n">
        <v>77300</v>
      </c>
      <c r="D23" s="15" t="n">
        <v>150200</v>
      </c>
      <c r="E23" s="15" t="n">
        <v>160400</v>
      </c>
      <c r="F23" s="15" t="n">
        <v>31300</v>
      </c>
      <c r="G23" s="15" t="n">
        <v>18000</v>
      </c>
      <c r="H23" s="15" t="n">
        <v>12300</v>
      </c>
      <c r="I23" s="16">
        <f>IF($A23="","",SUM($C23:$F23))</f>
        <v/>
      </c>
      <c r="J23" s="16">
        <f>IF($A23="","",$I23-$G23+$H23)</f>
        <v/>
      </c>
      <c r="K23" s="11">
        <f>IF($A23="","",DATE(YEAR($A23),MONTH($A23),1))</f>
        <v/>
      </c>
    </row>
    <row r="24">
      <c r="A24" s="5" t="n">
        <v>46235</v>
      </c>
      <c r="B24" s="4" t="inlineStr">
        <is>
          <t>فرع الشمال</t>
        </is>
      </c>
      <c r="C24" s="15" t="n">
        <v>38000</v>
      </c>
      <c r="D24" s="15" t="n">
        <v>90400</v>
      </c>
      <c r="E24" s="15" t="n">
        <v>97100</v>
      </c>
      <c r="F24" s="15" t="n">
        <v>17200</v>
      </c>
      <c r="G24" s="15" t="n">
        <v>8200</v>
      </c>
      <c r="H24" s="15" t="n">
        <v>7000</v>
      </c>
      <c r="I24" s="16">
        <f>IF($A24="","",SUM($C24:$F24))</f>
        <v/>
      </c>
      <c r="J24" s="16">
        <f>IF($A24="","",$I24-$G24+$H24)</f>
        <v/>
      </c>
      <c r="K24" s="11">
        <f>IF($A24="","",DATE(YEAR($A24),MONTH($A24),1))</f>
        <v/>
      </c>
    </row>
    <row r="25">
      <c r="A25" s="5" t="n">
        <v>46266</v>
      </c>
      <c r="B25" s="4" t="inlineStr">
        <is>
          <t>الفرع الرئيسي</t>
        </is>
      </c>
      <c r="C25" s="15" t="n">
        <v>76200</v>
      </c>
      <c r="D25" s="15" t="n">
        <v>153200</v>
      </c>
      <c r="E25" s="15" t="n">
        <v>172400</v>
      </c>
      <c r="F25" s="15" t="n">
        <v>29900</v>
      </c>
      <c r="G25" s="15" t="n">
        <v>16500</v>
      </c>
      <c r="H25" s="15" t="n">
        <v>13200</v>
      </c>
      <c r="I25" s="16">
        <f>IF($A25="","",SUM($C25:$F25))</f>
        <v/>
      </c>
      <c r="J25" s="16">
        <f>IF($A25="","",$I25-$G25+$H25)</f>
        <v/>
      </c>
      <c r="K25" s="11">
        <f>IF($A25="","",DATE(YEAR($A25),MONTH($A25),1))</f>
        <v/>
      </c>
    </row>
    <row r="26">
      <c r="A26" s="5" t="n">
        <v>46266</v>
      </c>
      <c r="B26" s="4" t="inlineStr">
        <is>
          <t>فرع الشمال</t>
        </is>
      </c>
      <c r="C26" s="15" t="n">
        <v>37000</v>
      </c>
      <c r="D26" s="15" t="n">
        <v>95100</v>
      </c>
      <c r="E26" s="15" t="n">
        <v>96100</v>
      </c>
      <c r="F26" s="15" t="n">
        <v>17500</v>
      </c>
      <c r="G26" s="15" t="n">
        <v>9000</v>
      </c>
      <c r="H26" s="15" t="n">
        <v>9000</v>
      </c>
      <c r="I26" s="16">
        <f>IF($A26="","",SUM($C26:$F26))</f>
        <v/>
      </c>
      <c r="J26" s="16">
        <f>IF($A26="","",$I26-$G26+$H26)</f>
        <v/>
      </c>
      <c r="K26" s="11">
        <f>IF($A26="","",DATE(YEAR($A26),MONTH($A26),1))</f>
        <v/>
      </c>
    </row>
    <row r="27">
      <c r="A27" s="5" t="n"/>
      <c r="B27" s="4" t="n"/>
      <c r="C27" s="15" t="n"/>
      <c r="D27" s="15" t="n"/>
      <c r="E27" s="15" t="n"/>
      <c r="F27" s="15" t="n"/>
      <c r="G27" s="15" t="n"/>
      <c r="H27" s="15" t="n"/>
      <c r="I27" s="16">
        <f>IF($A27="","",SUM($C27:$F27))</f>
        <v/>
      </c>
      <c r="J27" s="16">
        <f>IF($A27="","",$I27-$G27+$H27)</f>
        <v/>
      </c>
      <c r="K27" s="11">
        <f>IF($A27="","",DATE(YEAR($A27),MONTH($A27),1))</f>
        <v/>
      </c>
    </row>
    <row r="28">
      <c r="A28" s="5" t="n"/>
      <c r="B28" s="4" t="n"/>
      <c r="C28" s="15" t="n"/>
      <c r="D28" s="15" t="n"/>
      <c r="E28" s="15" t="n"/>
      <c r="F28" s="15" t="n"/>
      <c r="G28" s="15" t="n"/>
      <c r="H28" s="15" t="n"/>
      <c r="I28" s="16">
        <f>IF($A28="","",SUM($C28:$F28))</f>
        <v/>
      </c>
      <c r="J28" s="16">
        <f>IF($A28="","",$I28-$G28+$H28)</f>
        <v/>
      </c>
      <c r="K28" s="11">
        <f>IF($A28="","",DATE(YEAR($A28),MONTH($A28),1))</f>
        <v/>
      </c>
    </row>
    <row r="29">
      <c r="A29" s="5" t="n"/>
      <c r="B29" s="4" t="n"/>
      <c r="C29" s="15" t="n"/>
      <c r="D29" s="15" t="n"/>
      <c r="E29" s="15" t="n"/>
      <c r="F29" s="15" t="n"/>
      <c r="G29" s="15" t="n"/>
      <c r="H29" s="15" t="n"/>
      <c r="I29" s="16">
        <f>IF($A29="","",SUM($C29:$F29))</f>
        <v/>
      </c>
      <c r="J29" s="16">
        <f>IF($A29="","",$I29-$G29+$H29)</f>
        <v/>
      </c>
      <c r="K29" s="11">
        <f>IF($A29="","",DATE(YEAR($A29),MONTH($A29),1))</f>
        <v/>
      </c>
    </row>
    <row r="30">
      <c r="A30" s="5" t="n"/>
      <c r="B30" s="4" t="n"/>
      <c r="C30" s="15" t="n"/>
      <c r="D30" s="15" t="n"/>
      <c r="E30" s="15" t="n"/>
      <c r="F30" s="15" t="n"/>
      <c r="G30" s="15" t="n"/>
      <c r="H30" s="15" t="n"/>
      <c r="I30" s="16">
        <f>IF($A30="","",SUM($C30:$F30))</f>
        <v/>
      </c>
      <c r="J30" s="16">
        <f>IF($A30="","",$I30-$G30+$H30)</f>
        <v/>
      </c>
      <c r="K30" s="11">
        <f>IF($A30="","",DATE(YEAR($A30),MONTH($A30),1))</f>
        <v/>
      </c>
    </row>
    <row r="31">
      <c r="A31" s="5" t="n"/>
      <c r="B31" s="4" t="n"/>
      <c r="C31" s="15" t="n"/>
      <c r="D31" s="15" t="n"/>
      <c r="E31" s="15" t="n"/>
      <c r="F31" s="15" t="n"/>
      <c r="G31" s="15" t="n"/>
      <c r="H31" s="15" t="n"/>
      <c r="I31" s="16">
        <f>IF($A31="","",SUM($C31:$F31))</f>
        <v/>
      </c>
      <c r="J31" s="16">
        <f>IF($A31="","",$I31-$G31+$H31)</f>
        <v/>
      </c>
      <c r="K31" s="11">
        <f>IF($A31="","",DATE(YEAR($A31),MONTH($A31),1))</f>
        <v/>
      </c>
    </row>
    <row r="32">
      <c r="A32" s="5" t="n"/>
      <c r="B32" s="4" t="n"/>
      <c r="C32" s="15" t="n"/>
      <c r="D32" s="15" t="n"/>
      <c r="E32" s="15" t="n"/>
      <c r="F32" s="15" t="n"/>
      <c r="G32" s="15" t="n"/>
      <c r="H32" s="15" t="n"/>
      <c r="I32" s="16">
        <f>IF($A32="","",SUM($C32:$F32))</f>
        <v/>
      </c>
      <c r="J32" s="16">
        <f>IF($A32="","",$I32-$G32+$H32)</f>
        <v/>
      </c>
      <c r="K32" s="11">
        <f>IF($A32="","",DATE(YEAR($A32),MONTH($A32),1))</f>
        <v/>
      </c>
    </row>
    <row r="33">
      <c r="A33" s="5" t="n"/>
      <c r="B33" s="4" t="n"/>
      <c r="C33" s="15" t="n"/>
      <c r="D33" s="15" t="n"/>
      <c r="E33" s="15" t="n"/>
      <c r="F33" s="15" t="n"/>
      <c r="G33" s="15" t="n"/>
      <c r="H33" s="15" t="n"/>
      <c r="I33" s="16">
        <f>IF($A33="","",SUM($C33:$F33))</f>
        <v/>
      </c>
      <c r="J33" s="16">
        <f>IF($A33="","",$I33-$G33+$H33)</f>
        <v/>
      </c>
      <c r="K33" s="11">
        <f>IF($A33="","",DATE(YEAR($A33),MONTH($A33),1))</f>
        <v/>
      </c>
    </row>
    <row r="34">
      <c r="A34" s="5" t="n"/>
      <c r="B34" s="4" t="n"/>
      <c r="C34" s="15" t="n"/>
      <c r="D34" s="15" t="n"/>
      <c r="E34" s="15" t="n"/>
      <c r="F34" s="15" t="n"/>
      <c r="G34" s="15" t="n"/>
      <c r="H34" s="15" t="n"/>
      <c r="I34" s="16">
        <f>IF($A34="","",SUM($C34:$F34))</f>
        <v/>
      </c>
      <c r="J34" s="16">
        <f>IF($A34="","",$I34-$G34+$H34)</f>
        <v/>
      </c>
      <c r="K34" s="11">
        <f>IF($A34="","",DATE(YEAR($A34),MONTH($A34),1))</f>
        <v/>
      </c>
    </row>
    <row r="35">
      <c r="A35" s="5" t="n"/>
      <c r="B35" s="4" t="n"/>
      <c r="C35" s="15" t="n"/>
      <c r="D35" s="15" t="n"/>
      <c r="E35" s="15" t="n"/>
      <c r="F35" s="15" t="n"/>
      <c r="G35" s="15" t="n"/>
      <c r="H35" s="15" t="n"/>
      <c r="I35" s="16">
        <f>IF($A35="","",SUM($C35:$F35))</f>
        <v/>
      </c>
      <c r="J35" s="16">
        <f>IF($A35="","",$I35-$G35+$H35)</f>
        <v/>
      </c>
      <c r="K35" s="11">
        <f>IF($A35="","",DATE(YEAR($A35),MONTH($A35),1))</f>
        <v/>
      </c>
    </row>
    <row r="36">
      <c r="A36" s="5" t="n"/>
      <c r="B36" s="4" t="n"/>
      <c r="C36" s="15" t="n"/>
      <c r="D36" s="15" t="n"/>
      <c r="E36" s="15" t="n"/>
      <c r="F36" s="15" t="n"/>
      <c r="G36" s="15" t="n"/>
      <c r="H36" s="15" t="n"/>
      <c r="I36" s="16">
        <f>IF($A36="","",SUM($C36:$F36))</f>
        <v/>
      </c>
      <c r="J36" s="16">
        <f>IF($A36="","",$I36-$G36+$H36)</f>
        <v/>
      </c>
      <c r="K36" s="11">
        <f>IF($A36="","",DATE(YEAR($A36),MONTH($A36),1))</f>
        <v/>
      </c>
    </row>
    <row r="37">
      <c r="A37" s="5" t="n"/>
      <c r="B37" s="4" t="n"/>
      <c r="C37" s="15" t="n"/>
      <c r="D37" s="15" t="n"/>
      <c r="E37" s="15" t="n"/>
      <c r="F37" s="15" t="n"/>
      <c r="G37" s="15" t="n"/>
      <c r="H37" s="15" t="n"/>
      <c r="I37" s="16">
        <f>IF($A37="","",SUM($C37:$F37))</f>
        <v/>
      </c>
      <c r="J37" s="16">
        <f>IF($A37="","",$I37-$G37+$H37)</f>
        <v/>
      </c>
      <c r="K37" s="11">
        <f>IF($A37="","",DATE(YEAR($A37),MONTH($A37),1))</f>
        <v/>
      </c>
    </row>
    <row r="38">
      <c r="A38" s="5" t="n"/>
      <c r="B38" s="4" t="n"/>
      <c r="C38" s="15" t="n"/>
      <c r="D38" s="15" t="n"/>
      <c r="E38" s="15" t="n"/>
      <c r="F38" s="15" t="n"/>
      <c r="G38" s="15" t="n"/>
      <c r="H38" s="15" t="n"/>
      <c r="I38" s="16">
        <f>IF($A38="","",SUM($C38:$F38))</f>
        <v/>
      </c>
      <c r="J38" s="16">
        <f>IF($A38="","",$I38-$G38+$H38)</f>
        <v/>
      </c>
      <c r="K38" s="11">
        <f>IF($A38="","",DATE(YEAR($A38),MONTH($A38),1))</f>
        <v/>
      </c>
    </row>
    <row r="39">
      <c r="A39" s="5" t="n"/>
      <c r="B39" s="4" t="n"/>
      <c r="C39" s="15" t="n"/>
      <c r="D39" s="15" t="n"/>
      <c r="E39" s="15" t="n"/>
      <c r="F39" s="15" t="n"/>
      <c r="G39" s="15" t="n"/>
      <c r="H39" s="15" t="n"/>
      <c r="I39" s="16">
        <f>IF($A39="","",SUM($C39:$F39))</f>
        <v/>
      </c>
      <c r="J39" s="16">
        <f>IF($A39="","",$I39-$G39+$H39)</f>
        <v/>
      </c>
      <c r="K39" s="11">
        <f>IF($A39="","",DATE(YEAR($A39),MONTH($A39),1))</f>
        <v/>
      </c>
    </row>
    <row r="40">
      <c r="A40" s="5" t="n"/>
      <c r="B40" s="4" t="n"/>
      <c r="C40" s="15" t="n"/>
      <c r="D40" s="15" t="n"/>
      <c r="E40" s="15" t="n"/>
      <c r="F40" s="15" t="n"/>
      <c r="G40" s="15" t="n"/>
      <c r="H40" s="15" t="n"/>
      <c r="I40" s="16">
        <f>IF($A40="","",SUM($C40:$F40))</f>
        <v/>
      </c>
      <c r="J40" s="16">
        <f>IF($A40="","",$I40-$G40+$H40)</f>
        <v/>
      </c>
      <c r="K40" s="11">
        <f>IF($A40="","",DATE(YEAR($A40),MONTH($A40),1))</f>
        <v/>
      </c>
    </row>
    <row r="41">
      <c r="A41" s="5" t="n"/>
      <c r="B41" s="4" t="n"/>
      <c r="C41" s="15" t="n"/>
      <c r="D41" s="15" t="n"/>
      <c r="E41" s="15" t="n"/>
      <c r="F41" s="15" t="n"/>
      <c r="G41" s="15" t="n"/>
      <c r="H41" s="15" t="n"/>
      <c r="I41" s="16">
        <f>IF($A41="","",SUM($C41:$F41))</f>
        <v/>
      </c>
      <c r="J41" s="16">
        <f>IF($A41="","",$I41-$G41+$H41)</f>
        <v/>
      </c>
      <c r="K41" s="11">
        <f>IF($A41="","",DATE(YEAR($A41),MONTH($A41),1))</f>
        <v/>
      </c>
    </row>
    <row r="42">
      <c r="A42" s="5" t="n"/>
      <c r="B42" s="4" t="n"/>
      <c r="C42" s="15" t="n"/>
      <c r="D42" s="15" t="n"/>
      <c r="E42" s="15" t="n"/>
      <c r="F42" s="15" t="n"/>
      <c r="G42" s="15" t="n"/>
      <c r="H42" s="15" t="n"/>
      <c r="I42" s="16">
        <f>IF($A42="","",SUM($C42:$F42))</f>
        <v/>
      </c>
      <c r="J42" s="16">
        <f>IF($A42="","",$I42-$G42+$H42)</f>
        <v/>
      </c>
      <c r="K42" s="11">
        <f>IF($A42="","",DATE(YEAR($A42),MONTH($A42),1))</f>
        <v/>
      </c>
    </row>
    <row r="43">
      <c r="A43" s="5" t="n"/>
      <c r="B43" s="4" t="n"/>
      <c r="C43" s="15" t="n"/>
      <c r="D43" s="15" t="n"/>
      <c r="E43" s="15" t="n"/>
      <c r="F43" s="15" t="n"/>
      <c r="G43" s="15" t="n"/>
      <c r="H43" s="15" t="n"/>
      <c r="I43" s="16">
        <f>IF($A43="","",SUM($C43:$F43))</f>
        <v/>
      </c>
      <c r="J43" s="16">
        <f>IF($A43="","",$I43-$G43+$H43)</f>
        <v/>
      </c>
      <c r="K43" s="11">
        <f>IF($A43="","",DATE(YEAR($A43),MONTH($A43),1))</f>
        <v/>
      </c>
    </row>
    <row r="44">
      <c r="A44" s="5" t="n"/>
      <c r="B44" s="4" t="n"/>
      <c r="C44" s="15" t="n"/>
      <c r="D44" s="15" t="n"/>
      <c r="E44" s="15" t="n"/>
      <c r="F44" s="15" t="n"/>
      <c r="G44" s="15" t="n"/>
      <c r="H44" s="15" t="n"/>
      <c r="I44" s="16">
        <f>IF($A44="","",SUM($C44:$F44))</f>
        <v/>
      </c>
      <c r="J44" s="16">
        <f>IF($A44="","",$I44-$G44+$H44)</f>
        <v/>
      </c>
      <c r="K44" s="11">
        <f>IF($A44="","",DATE(YEAR($A44),MONTH($A44),1))</f>
        <v/>
      </c>
    </row>
    <row r="45">
      <c r="A45" s="5" t="n"/>
      <c r="B45" s="4" t="n"/>
      <c r="C45" s="15" t="n"/>
      <c r="D45" s="15" t="n"/>
      <c r="E45" s="15" t="n"/>
      <c r="F45" s="15" t="n"/>
      <c r="G45" s="15" t="n"/>
      <c r="H45" s="15" t="n"/>
      <c r="I45" s="16">
        <f>IF($A45="","",SUM($C45:$F45))</f>
        <v/>
      </c>
      <c r="J45" s="16">
        <f>IF($A45="","",$I45-$G45+$H45)</f>
        <v/>
      </c>
      <c r="K45" s="11">
        <f>IF($A45="","",DATE(YEAR($A45),MONTH($A45),1))</f>
        <v/>
      </c>
    </row>
    <row r="46">
      <c r="A46" s="5" t="n"/>
      <c r="B46" s="4" t="n"/>
      <c r="C46" s="15" t="n"/>
      <c r="D46" s="15" t="n"/>
      <c r="E46" s="15" t="n"/>
      <c r="F46" s="15" t="n"/>
      <c r="G46" s="15" t="n"/>
      <c r="H46" s="15" t="n"/>
      <c r="I46" s="16">
        <f>IF($A46="","",SUM($C46:$F46))</f>
        <v/>
      </c>
      <c r="J46" s="16">
        <f>IF($A46="","",$I46-$G46+$H46)</f>
        <v/>
      </c>
      <c r="K46" s="11">
        <f>IF($A46="","",DATE(YEAR($A46),MONTH($A46),1))</f>
        <v/>
      </c>
    </row>
    <row r="47">
      <c r="A47" s="5" t="n"/>
      <c r="B47" s="4" t="n"/>
      <c r="C47" s="15" t="n"/>
      <c r="D47" s="15" t="n"/>
      <c r="E47" s="15" t="n"/>
      <c r="F47" s="15" t="n"/>
      <c r="G47" s="15" t="n"/>
      <c r="H47" s="15" t="n"/>
      <c r="I47" s="16">
        <f>IF($A47="","",SUM($C47:$F47))</f>
        <v/>
      </c>
      <c r="J47" s="16">
        <f>IF($A47="","",$I47-$G47+$H47)</f>
        <v/>
      </c>
      <c r="K47" s="11">
        <f>IF($A47="","",DATE(YEAR($A47),MONTH($A47),1))</f>
        <v/>
      </c>
    </row>
    <row r="48">
      <c r="A48" s="5" t="n"/>
      <c r="B48" s="4" t="n"/>
      <c r="C48" s="15" t="n"/>
      <c r="D48" s="15" t="n"/>
      <c r="E48" s="15" t="n"/>
      <c r="F48" s="15" t="n"/>
      <c r="G48" s="15" t="n"/>
      <c r="H48" s="15" t="n"/>
      <c r="I48" s="16">
        <f>IF($A48="","",SUM($C48:$F48))</f>
        <v/>
      </c>
      <c r="J48" s="16">
        <f>IF($A48="","",$I48-$G48+$H48)</f>
        <v/>
      </c>
      <c r="K48" s="11">
        <f>IF($A48="","",DATE(YEAR($A48),MONTH($A48),1))</f>
        <v/>
      </c>
    </row>
    <row r="49">
      <c r="A49" s="5" t="n"/>
      <c r="B49" s="4" t="n"/>
      <c r="C49" s="15" t="n"/>
      <c r="D49" s="15" t="n"/>
      <c r="E49" s="15" t="n"/>
      <c r="F49" s="15" t="n"/>
      <c r="G49" s="15" t="n"/>
      <c r="H49" s="15" t="n"/>
      <c r="I49" s="16">
        <f>IF($A49="","",SUM($C49:$F49))</f>
        <v/>
      </c>
      <c r="J49" s="16">
        <f>IF($A49="","",$I49-$G49+$H49)</f>
        <v/>
      </c>
      <c r="K49" s="11">
        <f>IF($A49="","",DATE(YEAR($A49),MONTH($A49),1))</f>
        <v/>
      </c>
    </row>
    <row r="50">
      <c r="A50" s="5" t="n"/>
      <c r="B50" s="4" t="n"/>
      <c r="C50" s="15" t="n"/>
      <c r="D50" s="15" t="n"/>
      <c r="E50" s="15" t="n"/>
      <c r="F50" s="15" t="n"/>
      <c r="G50" s="15" t="n"/>
      <c r="H50" s="15" t="n"/>
      <c r="I50" s="16">
        <f>IF($A50="","",SUM($C50:$F50))</f>
        <v/>
      </c>
      <c r="J50" s="16">
        <f>IF($A50="","",$I50-$G50+$H50)</f>
        <v/>
      </c>
      <c r="K50" s="11">
        <f>IF($A50="","",DATE(YEAR($A50),MONTH($A50),1))</f>
        <v/>
      </c>
    </row>
    <row r="51">
      <c r="A51" s="5" t="n"/>
      <c r="B51" s="4" t="n"/>
      <c r="C51" s="15" t="n"/>
      <c r="D51" s="15" t="n"/>
      <c r="E51" s="15" t="n"/>
      <c r="F51" s="15" t="n"/>
      <c r="G51" s="15" t="n"/>
      <c r="H51" s="15" t="n"/>
      <c r="I51" s="16">
        <f>IF($A51="","",SUM($C51:$F51))</f>
        <v/>
      </c>
      <c r="J51" s="16">
        <f>IF($A51="","",$I51-$G51+$H51)</f>
        <v/>
      </c>
      <c r="K51" s="11">
        <f>IF($A51="","",DATE(YEAR($A51),MONTH($A51),1))</f>
        <v/>
      </c>
    </row>
    <row r="52">
      <c r="A52" s="5" t="n"/>
      <c r="B52" s="4" t="n"/>
      <c r="C52" s="15" t="n"/>
      <c r="D52" s="15" t="n"/>
      <c r="E52" s="15" t="n"/>
      <c r="F52" s="15" t="n"/>
      <c r="G52" s="15" t="n"/>
      <c r="H52" s="15" t="n"/>
      <c r="I52" s="16">
        <f>IF($A52="","",SUM($C52:$F52))</f>
        <v/>
      </c>
      <c r="J52" s="16">
        <f>IF($A52="","",$I52-$G52+$H52)</f>
        <v/>
      </c>
      <c r="K52" s="11">
        <f>IF($A52="","",DATE(YEAR($A52),MONTH($A52),1))</f>
        <v/>
      </c>
    </row>
    <row r="53">
      <c r="A53" s="5" t="n"/>
      <c r="B53" s="4" t="n"/>
      <c r="C53" s="15" t="n"/>
      <c r="D53" s="15" t="n"/>
      <c r="E53" s="15" t="n"/>
      <c r="F53" s="15" t="n"/>
      <c r="G53" s="15" t="n"/>
      <c r="H53" s="15" t="n"/>
      <c r="I53" s="16">
        <f>IF($A53="","",SUM($C53:$F53))</f>
        <v/>
      </c>
      <c r="J53" s="16">
        <f>IF($A53="","",$I53-$G53+$H53)</f>
        <v/>
      </c>
      <c r="K53" s="11">
        <f>IF($A53="","",DATE(YEAR($A53),MONTH($A53),1))</f>
        <v/>
      </c>
    </row>
    <row r="54">
      <c r="A54" s="5" t="n"/>
      <c r="B54" s="4" t="n"/>
      <c r="C54" s="15" t="n"/>
      <c r="D54" s="15" t="n"/>
      <c r="E54" s="15" t="n"/>
      <c r="F54" s="15" t="n"/>
      <c r="G54" s="15" t="n"/>
      <c r="H54" s="15" t="n"/>
      <c r="I54" s="16">
        <f>IF($A54="","",SUM($C54:$F54))</f>
        <v/>
      </c>
      <c r="J54" s="16">
        <f>IF($A54="","",$I54-$G54+$H54)</f>
        <v/>
      </c>
      <c r="K54" s="11">
        <f>IF($A54="","",DATE(YEAR($A54),MONTH($A54),1))</f>
        <v/>
      </c>
    </row>
    <row r="55">
      <c r="A55" s="5" t="n"/>
      <c r="B55" s="4" t="n"/>
      <c r="C55" s="15" t="n"/>
      <c r="D55" s="15" t="n"/>
      <c r="E55" s="15" t="n"/>
      <c r="F55" s="15" t="n"/>
      <c r="G55" s="15" t="n"/>
      <c r="H55" s="15" t="n"/>
      <c r="I55" s="16">
        <f>IF($A55="","",SUM($C55:$F55))</f>
        <v/>
      </c>
      <c r="J55" s="16">
        <f>IF($A55="","",$I55-$G55+$H55)</f>
        <v/>
      </c>
      <c r="K55" s="11">
        <f>IF($A55="","",DATE(YEAR($A55),MONTH($A55),1))</f>
        <v/>
      </c>
    </row>
    <row r="56">
      <c r="A56" s="5" t="n"/>
      <c r="B56" s="4" t="n"/>
      <c r="C56" s="15" t="n"/>
      <c r="D56" s="15" t="n"/>
      <c r="E56" s="15" t="n"/>
      <c r="F56" s="15" t="n"/>
      <c r="G56" s="15" t="n"/>
      <c r="H56" s="15" t="n"/>
      <c r="I56" s="16">
        <f>IF($A56="","",SUM($C56:$F56))</f>
        <v/>
      </c>
      <c r="J56" s="16">
        <f>IF($A56="","",$I56-$G56+$H56)</f>
        <v/>
      </c>
      <c r="K56" s="11">
        <f>IF($A56="","",DATE(YEAR($A56),MONTH($A56),1))</f>
        <v/>
      </c>
    </row>
    <row r="57">
      <c r="A57" s="5" t="n"/>
      <c r="B57" s="4" t="n"/>
      <c r="C57" s="15" t="n"/>
      <c r="D57" s="15" t="n"/>
      <c r="E57" s="15" t="n"/>
      <c r="F57" s="15" t="n"/>
      <c r="G57" s="15" t="n"/>
      <c r="H57" s="15" t="n"/>
      <c r="I57" s="16">
        <f>IF($A57="","",SUM($C57:$F57))</f>
        <v/>
      </c>
      <c r="J57" s="16">
        <f>IF($A57="","",$I57-$G57+$H57)</f>
        <v/>
      </c>
      <c r="K57" s="11">
        <f>IF($A57="","",DATE(YEAR($A57),MONTH($A57),1))</f>
        <v/>
      </c>
    </row>
    <row r="58">
      <c r="A58" s="5" t="n"/>
      <c r="B58" s="4" t="n"/>
      <c r="C58" s="15" t="n"/>
      <c r="D58" s="15" t="n"/>
      <c r="E58" s="15" t="n"/>
      <c r="F58" s="15" t="n"/>
      <c r="G58" s="15" t="n"/>
      <c r="H58" s="15" t="n"/>
      <c r="I58" s="16">
        <f>IF($A58="","",SUM($C58:$F58))</f>
        <v/>
      </c>
      <c r="J58" s="16">
        <f>IF($A58="","",$I58-$G58+$H58)</f>
        <v/>
      </c>
      <c r="K58" s="11">
        <f>IF($A58="","",DATE(YEAR($A58),MONTH($A58),1))</f>
        <v/>
      </c>
    </row>
    <row r="59">
      <c r="A59" s="5" t="n"/>
      <c r="B59" s="4" t="n"/>
      <c r="C59" s="15" t="n"/>
      <c r="D59" s="15" t="n"/>
      <c r="E59" s="15" t="n"/>
      <c r="F59" s="15" t="n"/>
      <c r="G59" s="15" t="n"/>
      <c r="H59" s="15" t="n"/>
      <c r="I59" s="16">
        <f>IF($A59="","",SUM($C59:$F59))</f>
        <v/>
      </c>
      <c r="J59" s="16">
        <f>IF($A59="","",$I59-$G59+$H59)</f>
        <v/>
      </c>
      <c r="K59" s="11">
        <f>IF($A59="","",DATE(YEAR($A59),MONTH($A59),1))</f>
        <v/>
      </c>
    </row>
    <row r="60">
      <c r="A60" s="5" t="n"/>
      <c r="B60" s="4" t="n"/>
      <c r="C60" s="15" t="n"/>
      <c r="D60" s="15" t="n"/>
      <c r="E60" s="15" t="n"/>
      <c r="F60" s="15" t="n"/>
      <c r="G60" s="15" t="n"/>
      <c r="H60" s="15" t="n"/>
      <c r="I60" s="16">
        <f>IF($A60="","",SUM($C60:$F60))</f>
        <v/>
      </c>
      <c r="J60" s="16">
        <f>IF($A60="","",$I60-$G60+$H60)</f>
        <v/>
      </c>
      <c r="K60" s="11">
        <f>IF($A60="","",DATE(YEAR($A60),MONTH($A60),1))</f>
        <v/>
      </c>
    </row>
    <row r="61">
      <c r="A61" s="5" t="n"/>
      <c r="B61" s="4" t="n"/>
      <c r="C61" s="15" t="n"/>
      <c r="D61" s="15" t="n"/>
      <c r="E61" s="15" t="n"/>
      <c r="F61" s="15" t="n"/>
      <c r="G61" s="15" t="n"/>
      <c r="H61" s="15" t="n"/>
      <c r="I61" s="16">
        <f>IF($A61="","",SUM($C61:$F61))</f>
        <v/>
      </c>
      <c r="J61" s="16">
        <f>IF($A61="","",$I61-$G61+$H61)</f>
        <v/>
      </c>
      <c r="K61" s="11">
        <f>IF($A61="","",DATE(YEAR($A61),MONTH($A61),1))</f>
        <v/>
      </c>
    </row>
    <row r="62">
      <c r="A62" s="5" t="n"/>
      <c r="B62" s="4" t="n"/>
      <c r="C62" s="15" t="n"/>
      <c r="D62" s="15" t="n"/>
      <c r="E62" s="15" t="n"/>
      <c r="F62" s="15" t="n"/>
      <c r="G62" s="15" t="n"/>
      <c r="H62" s="15" t="n"/>
      <c r="I62" s="16">
        <f>IF($A62="","",SUM($C62:$F62))</f>
        <v/>
      </c>
      <c r="J62" s="16">
        <f>IF($A62="","",$I62-$G62+$H62)</f>
        <v/>
      </c>
      <c r="K62" s="11">
        <f>IF($A62="","",DATE(YEAR($A62),MONTH($A62),1))</f>
        <v/>
      </c>
    </row>
    <row r="63">
      <c r="A63" s="5" t="n"/>
      <c r="B63" s="4" t="n"/>
      <c r="C63" s="15" t="n"/>
      <c r="D63" s="15" t="n"/>
      <c r="E63" s="15" t="n"/>
      <c r="F63" s="15" t="n"/>
      <c r="G63" s="15" t="n"/>
      <c r="H63" s="15" t="n"/>
      <c r="I63" s="16">
        <f>IF($A63="","",SUM($C63:$F63))</f>
        <v/>
      </c>
      <c r="J63" s="16">
        <f>IF($A63="","",$I63-$G63+$H63)</f>
        <v/>
      </c>
      <c r="K63" s="11">
        <f>IF($A63="","",DATE(YEAR($A63),MONTH($A63),1))</f>
        <v/>
      </c>
    </row>
    <row r="64">
      <c r="A64" s="5" t="n"/>
      <c r="B64" s="4" t="n"/>
      <c r="C64" s="15" t="n"/>
      <c r="D64" s="15" t="n"/>
      <c r="E64" s="15" t="n"/>
      <c r="F64" s="15" t="n"/>
      <c r="G64" s="15" t="n"/>
      <c r="H64" s="15" t="n"/>
      <c r="I64" s="16">
        <f>IF($A64="","",SUM($C64:$F64))</f>
        <v/>
      </c>
      <c r="J64" s="16">
        <f>IF($A64="","",$I64-$G64+$H64)</f>
        <v/>
      </c>
      <c r="K64" s="11">
        <f>IF($A64="","",DATE(YEAR($A64),MONTH($A64),1))</f>
        <v/>
      </c>
    </row>
    <row r="65">
      <c r="A65" s="5" t="n"/>
      <c r="B65" s="4" t="n"/>
      <c r="C65" s="15" t="n"/>
      <c r="D65" s="15" t="n"/>
      <c r="E65" s="15" t="n"/>
      <c r="F65" s="15" t="n"/>
      <c r="G65" s="15" t="n"/>
      <c r="H65" s="15" t="n"/>
      <c r="I65" s="16">
        <f>IF($A65="","",SUM($C65:$F65))</f>
        <v/>
      </c>
      <c r="J65" s="16">
        <f>IF($A65="","",$I65-$G65+$H65)</f>
        <v/>
      </c>
      <c r="K65" s="11">
        <f>IF($A65="","",DATE(YEAR($A65),MONTH($A65),1))</f>
        <v/>
      </c>
    </row>
    <row r="66">
      <c r="A66" s="5" t="n"/>
      <c r="B66" s="4" t="n"/>
      <c r="C66" s="15" t="n"/>
      <c r="D66" s="15" t="n"/>
      <c r="E66" s="15" t="n"/>
      <c r="F66" s="15" t="n"/>
      <c r="G66" s="15" t="n"/>
      <c r="H66" s="15" t="n"/>
      <c r="I66" s="16">
        <f>IF($A66="","",SUM($C66:$F66))</f>
        <v/>
      </c>
      <c r="J66" s="16">
        <f>IF($A66="","",$I66-$G66+$H66)</f>
        <v/>
      </c>
      <c r="K66" s="11">
        <f>IF($A66="","",DATE(YEAR($A66),MONTH($A66),1))</f>
        <v/>
      </c>
    </row>
    <row r="67">
      <c r="A67" s="5" t="n"/>
      <c r="B67" s="4" t="n"/>
      <c r="C67" s="15" t="n"/>
      <c r="D67" s="15" t="n"/>
      <c r="E67" s="15" t="n"/>
      <c r="F67" s="15" t="n"/>
      <c r="G67" s="15" t="n"/>
      <c r="H67" s="15" t="n"/>
      <c r="I67" s="16">
        <f>IF($A67="","",SUM($C67:$F67))</f>
        <v/>
      </c>
      <c r="J67" s="16">
        <f>IF($A67="","",$I67-$G67+$H67)</f>
        <v/>
      </c>
      <c r="K67" s="11">
        <f>IF($A67="","",DATE(YEAR($A67),MONTH($A67),1))</f>
        <v/>
      </c>
    </row>
    <row r="68">
      <c r="A68" s="5" t="n"/>
      <c r="B68" s="4" t="n"/>
      <c r="C68" s="15" t="n"/>
      <c r="D68" s="15" t="n"/>
      <c r="E68" s="15" t="n"/>
      <c r="F68" s="15" t="n"/>
      <c r="G68" s="15" t="n"/>
      <c r="H68" s="15" t="n"/>
      <c r="I68" s="16">
        <f>IF($A68="","",SUM($C68:$F68))</f>
        <v/>
      </c>
      <c r="J68" s="16">
        <f>IF($A68="","",$I68-$G68+$H68)</f>
        <v/>
      </c>
      <c r="K68" s="11">
        <f>IF($A68="","",DATE(YEAR($A68),MONTH($A68),1))</f>
        <v/>
      </c>
    </row>
    <row r="69">
      <c r="A69" s="5" t="n"/>
      <c r="B69" s="4" t="n"/>
      <c r="C69" s="15" t="n"/>
      <c r="D69" s="15" t="n"/>
      <c r="E69" s="15" t="n"/>
      <c r="F69" s="15" t="n"/>
      <c r="G69" s="15" t="n"/>
      <c r="H69" s="15" t="n"/>
      <c r="I69" s="16">
        <f>IF($A69="","",SUM($C69:$F69))</f>
        <v/>
      </c>
      <c r="J69" s="16">
        <f>IF($A69="","",$I69-$G69+$H69)</f>
        <v/>
      </c>
      <c r="K69" s="11">
        <f>IF($A69="","",DATE(YEAR($A69),MONTH($A69),1))</f>
        <v/>
      </c>
    </row>
    <row r="70">
      <c r="A70" s="5" t="n"/>
      <c r="B70" s="4" t="n"/>
      <c r="C70" s="15" t="n"/>
      <c r="D70" s="15" t="n"/>
      <c r="E70" s="15" t="n"/>
      <c r="F70" s="15" t="n"/>
      <c r="G70" s="15" t="n"/>
      <c r="H70" s="15" t="n"/>
      <c r="I70" s="16">
        <f>IF($A70="","",SUM($C70:$F70))</f>
        <v/>
      </c>
      <c r="J70" s="16">
        <f>IF($A70="","",$I70-$G70+$H70)</f>
        <v/>
      </c>
      <c r="K70" s="11">
        <f>IF($A70="","",DATE(YEAR($A70),MONTH($A70),1))</f>
        <v/>
      </c>
    </row>
    <row r="71">
      <c r="A71" s="5" t="n"/>
      <c r="B71" s="4" t="n"/>
      <c r="C71" s="15" t="n"/>
      <c r="D71" s="15" t="n"/>
      <c r="E71" s="15" t="n"/>
      <c r="F71" s="15" t="n"/>
      <c r="G71" s="15" t="n"/>
      <c r="H71" s="15" t="n"/>
      <c r="I71" s="16">
        <f>IF($A71="","",SUM($C71:$F71))</f>
        <v/>
      </c>
      <c r="J71" s="16">
        <f>IF($A71="","",$I71-$G71+$H71)</f>
        <v/>
      </c>
      <c r="K71" s="11">
        <f>IF($A71="","",DATE(YEAR($A71),MONTH($A71),1))</f>
        <v/>
      </c>
    </row>
    <row r="72">
      <c r="A72" s="5" t="n"/>
      <c r="B72" s="4" t="n"/>
      <c r="C72" s="15" t="n"/>
      <c r="D72" s="15" t="n"/>
      <c r="E72" s="15" t="n"/>
      <c r="F72" s="15" t="n"/>
      <c r="G72" s="15" t="n"/>
      <c r="H72" s="15" t="n"/>
      <c r="I72" s="16">
        <f>IF($A72="","",SUM($C72:$F72))</f>
        <v/>
      </c>
      <c r="J72" s="16">
        <f>IF($A72="","",$I72-$G72+$H72)</f>
        <v/>
      </c>
      <c r="K72" s="11">
        <f>IF($A72="","",DATE(YEAR($A72),MONTH($A72),1))</f>
        <v/>
      </c>
    </row>
    <row r="73">
      <c r="A73" s="5" t="n"/>
      <c r="B73" s="4" t="n"/>
      <c r="C73" s="15" t="n"/>
      <c r="D73" s="15" t="n"/>
      <c r="E73" s="15" t="n"/>
      <c r="F73" s="15" t="n"/>
      <c r="G73" s="15" t="n"/>
      <c r="H73" s="15" t="n"/>
      <c r="I73" s="16">
        <f>IF($A73="","",SUM($C73:$F73))</f>
        <v/>
      </c>
      <c r="J73" s="16">
        <f>IF($A73="","",$I73-$G73+$H73)</f>
        <v/>
      </c>
      <c r="K73" s="11">
        <f>IF($A73="","",DATE(YEAR($A73),MONTH($A73),1))</f>
        <v/>
      </c>
    </row>
    <row r="74">
      <c r="A74" s="5" t="n"/>
      <c r="B74" s="4" t="n"/>
      <c r="C74" s="15" t="n"/>
      <c r="D74" s="15" t="n"/>
      <c r="E74" s="15" t="n"/>
      <c r="F74" s="15" t="n"/>
      <c r="G74" s="15" t="n"/>
      <c r="H74" s="15" t="n"/>
      <c r="I74" s="16">
        <f>IF($A74="","",SUM($C74:$F74))</f>
        <v/>
      </c>
      <c r="J74" s="16">
        <f>IF($A74="","",$I74-$G74+$H74)</f>
        <v/>
      </c>
      <c r="K74" s="11">
        <f>IF($A74="","",DATE(YEAR($A74),MONTH($A74),1))</f>
        <v/>
      </c>
    </row>
    <row r="75">
      <c r="A75" s="5" t="n"/>
      <c r="B75" s="4" t="n"/>
      <c r="C75" s="15" t="n"/>
      <c r="D75" s="15" t="n"/>
      <c r="E75" s="15" t="n"/>
      <c r="F75" s="15" t="n"/>
      <c r="G75" s="15" t="n"/>
      <c r="H75" s="15" t="n"/>
      <c r="I75" s="16">
        <f>IF($A75="","",SUM($C75:$F75))</f>
        <v/>
      </c>
      <c r="J75" s="16">
        <f>IF($A75="","",$I75-$G75+$H75)</f>
        <v/>
      </c>
      <c r="K75" s="11">
        <f>IF($A75="","",DATE(YEAR($A75),MONTH($A75),1))</f>
        <v/>
      </c>
    </row>
    <row r="76">
      <c r="A76" s="5" t="n"/>
      <c r="B76" s="4" t="n"/>
      <c r="C76" s="15" t="n"/>
      <c r="D76" s="15" t="n"/>
      <c r="E76" s="15" t="n"/>
      <c r="F76" s="15" t="n"/>
      <c r="G76" s="15" t="n"/>
      <c r="H76" s="15" t="n"/>
      <c r="I76" s="16">
        <f>IF($A76="","",SUM($C76:$F76))</f>
        <v/>
      </c>
      <c r="J76" s="16">
        <f>IF($A76="","",$I76-$G76+$H76)</f>
        <v/>
      </c>
      <c r="K76" s="11">
        <f>IF($A76="","",DATE(YEAR($A76),MONTH($A76),1))</f>
        <v/>
      </c>
    </row>
    <row r="77">
      <c r="A77" s="5" t="n"/>
      <c r="B77" s="4" t="n"/>
      <c r="C77" s="15" t="n"/>
      <c r="D77" s="15" t="n"/>
      <c r="E77" s="15" t="n"/>
      <c r="F77" s="15" t="n"/>
      <c r="G77" s="15" t="n"/>
      <c r="H77" s="15" t="n"/>
      <c r="I77" s="16">
        <f>IF($A77="","",SUM($C77:$F77))</f>
        <v/>
      </c>
      <c r="J77" s="16">
        <f>IF($A77="","",$I77-$G77+$H77)</f>
        <v/>
      </c>
      <c r="K77" s="11">
        <f>IF($A77="","",DATE(YEAR($A77),MONTH($A77),1))</f>
        <v/>
      </c>
    </row>
    <row r="78">
      <c r="A78" s="5" t="n"/>
      <c r="B78" s="4" t="n"/>
      <c r="C78" s="15" t="n"/>
      <c r="D78" s="15" t="n"/>
      <c r="E78" s="15" t="n"/>
      <c r="F78" s="15" t="n"/>
      <c r="G78" s="15" t="n"/>
      <c r="H78" s="15" t="n"/>
      <c r="I78" s="16">
        <f>IF($A78="","",SUM($C78:$F78))</f>
        <v/>
      </c>
      <c r="J78" s="16">
        <f>IF($A78="","",$I78-$G78+$H78)</f>
        <v/>
      </c>
      <c r="K78" s="11">
        <f>IF($A78="","",DATE(YEAR($A78),MONTH($A78),1))</f>
        <v/>
      </c>
    </row>
    <row r="79">
      <c r="A79" s="5" t="n"/>
      <c r="B79" s="4" t="n"/>
      <c r="C79" s="15" t="n"/>
      <c r="D79" s="15" t="n"/>
      <c r="E79" s="15" t="n"/>
      <c r="F79" s="15" t="n"/>
      <c r="G79" s="15" t="n"/>
      <c r="H79" s="15" t="n"/>
      <c r="I79" s="16">
        <f>IF($A79="","",SUM($C79:$F79))</f>
        <v/>
      </c>
      <c r="J79" s="16">
        <f>IF($A79="","",$I79-$G79+$H79)</f>
        <v/>
      </c>
      <c r="K79" s="11">
        <f>IF($A79="","",DATE(YEAR($A79),MONTH($A79),1))</f>
        <v/>
      </c>
    </row>
    <row r="80">
      <c r="A80" s="5" t="n"/>
      <c r="B80" s="4" t="n"/>
      <c r="C80" s="15" t="n"/>
      <c r="D80" s="15" t="n"/>
      <c r="E80" s="15" t="n"/>
      <c r="F80" s="15" t="n"/>
      <c r="G80" s="15" t="n"/>
      <c r="H80" s="15" t="n"/>
      <c r="I80" s="16">
        <f>IF($A80="","",SUM($C80:$F80))</f>
        <v/>
      </c>
      <c r="J80" s="16">
        <f>IF($A80="","",$I80-$G80+$H80)</f>
        <v/>
      </c>
      <c r="K80" s="11">
        <f>IF($A80="","",DATE(YEAR($A80),MONTH($A80),1))</f>
        <v/>
      </c>
    </row>
    <row r="81">
      <c r="A81" s="5" t="n"/>
      <c r="B81" s="4" t="n"/>
      <c r="C81" s="15" t="n"/>
      <c r="D81" s="15" t="n"/>
      <c r="E81" s="15" t="n"/>
      <c r="F81" s="15" t="n"/>
      <c r="G81" s="15" t="n"/>
      <c r="H81" s="15" t="n"/>
      <c r="I81" s="16">
        <f>IF($A81="","",SUM($C81:$F81))</f>
        <v/>
      </c>
      <c r="J81" s="16">
        <f>IF($A81="","",$I81-$G81+$H81)</f>
        <v/>
      </c>
      <c r="K81" s="11">
        <f>IF($A81="","",DATE(YEAR($A81),MONTH($A81),1))</f>
        <v/>
      </c>
    </row>
    <row r="82">
      <c r="A82" s="5" t="n"/>
      <c r="B82" s="4" t="n"/>
      <c r="C82" s="15" t="n"/>
      <c r="D82" s="15" t="n"/>
      <c r="E82" s="15" t="n"/>
      <c r="F82" s="15" t="n"/>
      <c r="G82" s="15" t="n"/>
      <c r="H82" s="15" t="n"/>
      <c r="I82" s="16">
        <f>IF($A82="","",SUM($C82:$F82))</f>
        <v/>
      </c>
      <c r="J82" s="16">
        <f>IF($A82="","",$I82-$G82+$H82)</f>
        <v/>
      </c>
      <c r="K82" s="11">
        <f>IF($A82="","",DATE(YEAR($A82),MONTH($A82),1))</f>
        <v/>
      </c>
    </row>
    <row r="83">
      <c r="A83" s="5" t="n"/>
      <c r="B83" s="4" t="n"/>
      <c r="C83" s="15" t="n"/>
      <c r="D83" s="15" t="n"/>
      <c r="E83" s="15" t="n"/>
      <c r="F83" s="15" t="n"/>
      <c r="G83" s="15" t="n"/>
      <c r="H83" s="15" t="n"/>
      <c r="I83" s="16">
        <f>IF($A83="","",SUM($C83:$F83))</f>
        <v/>
      </c>
      <c r="J83" s="16">
        <f>IF($A83="","",$I83-$G83+$H83)</f>
        <v/>
      </c>
      <c r="K83" s="11">
        <f>IF($A83="","",DATE(YEAR($A83),MONTH($A83),1))</f>
        <v/>
      </c>
    </row>
    <row r="84">
      <c r="A84" s="5" t="n"/>
      <c r="B84" s="4" t="n"/>
      <c r="C84" s="15" t="n"/>
      <c r="D84" s="15" t="n"/>
      <c r="E84" s="15" t="n"/>
      <c r="F84" s="15" t="n"/>
      <c r="G84" s="15" t="n"/>
      <c r="H84" s="15" t="n"/>
      <c r="I84" s="16">
        <f>IF($A84="","",SUM($C84:$F84))</f>
        <v/>
      </c>
      <c r="J84" s="16">
        <f>IF($A84="","",$I84-$G84+$H84)</f>
        <v/>
      </c>
      <c r="K84" s="11">
        <f>IF($A84="","",DATE(YEAR($A84),MONTH($A84),1))</f>
        <v/>
      </c>
    </row>
    <row r="85">
      <c r="A85" s="5" t="n"/>
      <c r="B85" s="4" t="n"/>
      <c r="C85" s="15" t="n"/>
      <c r="D85" s="15" t="n"/>
      <c r="E85" s="15" t="n"/>
      <c r="F85" s="15" t="n"/>
      <c r="G85" s="15" t="n"/>
      <c r="H85" s="15" t="n"/>
      <c r="I85" s="16">
        <f>IF($A85="","",SUM($C85:$F85))</f>
        <v/>
      </c>
      <c r="J85" s="16">
        <f>IF($A85="","",$I85-$G85+$H85)</f>
        <v/>
      </c>
      <c r="K85" s="11">
        <f>IF($A85="","",DATE(YEAR($A85),MONTH($A85),1))</f>
        <v/>
      </c>
    </row>
    <row r="86">
      <c r="A86" s="5" t="n"/>
      <c r="B86" s="4" t="n"/>
      <c r="C86" s="15" t="n"/>
      <c r="D86" s="15" t="n"/>
      <c r="E86" s="15" t="n"/>
      <c r="F86" s="15" t="n"/>
      <c r="G86" s="15" t="n"/>
      <c r="H86" s="15" t="n"/>
      <c r="I86" s="16">
        <f>IF($A86="","",SUM($C86:$F86))</f>
        <v/>
      </c>
      <c r="J86" s="16">
        <f>IF($A86="","",$I86-$G86+$H86)</f>
        <v/>
      </c>
      <c r="K86" s="11">
        <f>IF($A86="","",DATE(YEAR($A86),MONTH($A86),1))</f>
        <v/>
      </c>
    </row>
    <row r="87">
      <c r="A87" s="5" t="n"/>
      <c r="B87" s="4" t="n"/>
      <c r="C87" s="15" t="n"/>
      <c r="D87" s="15" t="n"/>
      <c r="E87" s="15" t="n"/>
      <c r="F87" s="15" t="n"/>
      <c r="G87" s="15" t="n"/>
      <c r="H87" s="15" t="n"/>
      <c r="I87" s="16">
        <f>IF($A87="","",SUM($C87:$F87))</f>
        <v/>
      </c>
      <c r="J87" s="16">
        <f>IF($A87="","",$I87-$G87+$H87)</f>
        <v/>
      </c>
      <c r="K87" s="11">
        <f>IF($A87="","",DATE(YEAR($A87),MONTH($A87),1))</f>
        <v/>
      </c>
    </row>
    <row r="88">
      <c r="A88" s="5" t="n"/>
      <c r="B88" s="4" t="n"/>
      <c r="C88" s="15" t="n"/>
      <c r="D88" s="15" t="n"/>
      <c r="E88" s="15" t="n"/>
      <c r="F88" s="15" t="n"/>
      <c r="G88" s="15" t="n"/>
      <c r="H88" s="15" t="n"/>
      <c r="I88" s="16">
        <f>IF($A88="","",SUM($C88:$F88))</f>
        <v/>
      </c>
      <c r="J88" s="16">
        <f>IF($A88="","",$I88-$G88+$H88)</f>
        <v/>
      </c>
      <c r="K88" s="11">
        <f>IF($A88="","",DATE(YEAR($A88),MONTH($A88),1))</f>
        <v/>
      </c>
    </row>
    <row r="89">
      <c r="A89" s="5" t="n"/>
      <c r="B89" s="4" t="n"/>
      <c r="C89" s="15" t="n"/>
      <c r="D89" s="15" t="n"/>
      <c r="E89" s="15" t="n"/>
      <c r="F89" s="15" t="n"/>
      <c r="G89" s="15" t="n"/>
      <c r="H89" s="15" t="n"/>
      <c r="I89" s="16">
        <f>IF($A89="","",SUM($C89:$F89))</f>
        <v/>
      </c>
      <c r="J89" s="16">
        <f>IF($A89="","",$I89-$G89+$H89)</f>
        <v/>
      </c>
      <c r="K89" s="11">
        <f>IF($A89="","",DATE(YEAR($A89),MONTH($A89),1))</f>
        <v/>
      </c>
    </row>
    <row r="90">
      <c r="A90" s="5" t="n"/>
      <c r="B90" s="4" t="n"/>
      <c r="C90" s="15" t="n"/>
      <c r="D90" s="15" t="n"/>
      <c r="E90" s="15" t="n"/>
      <c r="F90" s="15" t="n"/>
      <c r="G90" s="15" t="n"/>
      <c r="H90" s="15" t="n"/>
      <c r="I90" s="16">
        <f>IF($A90="","",SUM($C90:$F90))</f>
        <v/>
      </c>
      <c r="J90" s="16">
        <f>IF($A90="","",$I90-$G90+$H90)</f>
        <v/>
      </c>
      <c r="K90" s="11">
        <f>IF($A90="","",DATE(YEAR($A90),MONTH($A90),1))</f>
        <v/>
      </c>
    </row>
    <row r="91">
      <c r="A91" s="5" t="n"/>
      <c r="B91" s="4" t="n"/>
      <c r="C91" s="15" t="n"/>
      <c r="D91" s="15" t="n"/>
      <c r="E91" s="15" t="n"/>
      <c r="F91" s="15" t="n"/>
      <c r="G91" s="15" t="n"/>
      <c r="H91" s="15" t="n"/>
      <c r="I91" s="16">
        <f>IF($A91="","",SUM($C91:$F91))</f>
        <v/>
      </c>
      <c r="J91" s="16">
        <f>IF($A91="","",$I91-$G91+$H91)</f>
        <v/>
      </c>
      <c r="K91" s="11">
        <f>IF($A91="","",DATE(YEAR($A91),MONTH($A91),1))</f>
        <v/>
      </c>
    </row>
    <row r="92">
      <c r="A92" s="5" t="n"/>
      <c r="B92" s="4" t="n"/>
      <c r="C92" s="15" t="n"/>
      <c r="D92" s="15" t="n"/>
      <c r="E92" s="15" t="n"/>
      <c r="F92" s="15" t="n"/>
      <c r="G92" s="15" t="n"/>
      <c r="H92" s="15" t="n"/>
      <c r="I92" s="16">
        <f>IF($A92="","",SUM($C92:$F92))</f>
        <v/>
      </c>
      <c r="J92" s="16">
        <f>IF($A92="","",$I92-$G92+$H92)</f>
        <v/>
      </c>
      <c r="K92" s="11">
        <f>IF($A92="","",DATE(YEAR($A92),MONTH($A92),1))</f>
        <v/>
      </c>
    </row>
    <row r="93">
      <c r="A93" s="5" t="n"/>
      <c r="B93" s="4" t="n"/>
      <c r="C93" s="15" t="n"/>
      <c r="D93" s="15" t="n"/>
      <c r="E93" s="15" t="n"/>
      <c r="F93" s="15" t="n"/>
      <c r="G93" s="15" t="n"/>
      <c r="H93" s="15" t="n"/>
      <c r="I93" s="16">
        <f>IF($A93="","",SUM($C93:$F93))</f>
        <v/>
      </c>
      <c r="J93" s="16">
        <f>IF($A93="","",$I93-$G93+$H93)</f>
        <v/>
      </c>
      <c r="K93" s="11">
        <f>IF($A93="","",DATE(YEAR($A93),MONTH($A93),1))</f>
        <v/>
      </c>
    </row>
    <row r="94">
      <c r="A94" s="5" t="n"/>
      <c r="B94" s="4" t="n"/>
      <c r="C94" s="15" t="n"/>
      <c r="D94" s="15" t="n"/>
      <c r="E94" s="15" t="n"/>
      <c r="F94" s="15" t="n"/>
      <c r="G94" s="15" t="n"/>
      <c r="H94" s="15" t="n"/>
      <c r="I94" s="16">
        <f>IF($A94="","",SUM($C94:$F94))</f>
        <v/>
      </c>
      <c r="J94" s="16">
        <f>IF($A94="","",$I94-$G94+$H94)</f>
        <v/>
      </c>
      <c r="K94" s="11">
        <f>IF($A94="","",DATE(YEAR($A94),MONTH($A94),1))</f>
        <v/>
      </c>
    </row>
    <row r="95">
      <c r="A95" s="5" t="n"/>
      <c r="B95" s="4" t="n"/>
      <c r="C95" s="15" t="n"/>
      <c r="D95" s="15" t="n"/>
      <c r="E95" s="15" t="n"/>
      <c r="F95" s="15" t="n"/>
      <c r="G95" s="15" t="n"/>
      <c r="H95" s="15" t="n"/>
      <c r="I95" s="16">
        <f>IF($A95="","",SUM($C95:$F95))</f>
        <v/>
      </c>
      <c r="J95" s="16">
        <f>IF($A95="","",$I95-$G95+$H95)</f>
        <v/>
      </c>
      <c r="K95" s="11">
        <f>IF($A95="","",DATE(YEAR($A95),MONTH($A95),1))</f>
        <v/>
      </c>
    </row>
    <row r="96">
      <c r="A96" s="5" t="n"/>
      <c r="B96" s="4" t="n"/>
      <c r="C96" s="15" t="n"/>
      <c r="D96" s="15" t="n"/>
      <c r="E96" s="15" t="n"/>
      <c r="F96" s="15" t="n"/>
      <c r="G96" s="15" t="n"/>
      <c r="H96" s="15" t="n"/>
      <c r="I96" s="16">
        <f>IF($A96="","",SUM($C96:$F96))</f>
        <v/>
      </c>
      <c r="J96" s="16">
        <f>IF($A96="","",$I96-$G96+$H96)</f>
        <v/>
      </c>
      <c r="K96" s="11">
        <f>IF($A96="","",DATE(YEAR($A96),MONTH($A96),1))</f>
        <v/>
      </c>
    </row>
    <row r="97">
      <c r="A97" s="5" t="n"/>
      <c r="B97" s="4" t="n"/>
      <c r="C97" s="15" t="n"/>
      <c r="D97" s="15" t="n"/>
      <c r="E97" s="15" t="n"/>
      <c r="F97" s="15" t="n"/>
      <c r="G97" s="15" t="n"/>
      <c r="H97" s="15" t="n"/>
      <c r="I97" s="16">
        <f>IF($A97="","",SUM($C97:$F97))</f>
        <v/>
      </c>
      <c r="J97" s="16">
        <f>IF($A97="","",$I97-$G97+$H97)</f>
        <v/>
      </c>
      <c r="K97" s="11">
        <f>IF($A97="","",DATE(YEAR($A97),MONTH($A97),1))</f>
        <v/>
      </c>
    </row>
    <row r="98">
      <c r="A98" s="5" t="n"/>
      <c r="B98" s="4" t="n"/>
      <c r="C98" s="15" t="n"/>
      <c r="D98" s="15" t="n"/>
      <c r="E98" s="15" t="n"/>
      <c r="F98" s="15" t="n"/>
      <c r="G98" s="15" t="n"/>
      <c r="H98" s="15" t="n"/>
      <c r="I98" s="16">
        <f>IF($A98="","",SUM($C98:$F98))</f>
        <v/>
      </c>
      <c r="J98" s="16">
        <f>IF($A98="","",$I98-$G98+$H98)</f>
        <v/>
      </c>
      <c r="K98" s="11">
        <f>IF($A98="","",DATE(YEAR($A98),MONTH($A98),1))</f>
        <v/>
      </c>
    </row>
    <row r="99">
      <c r="A99" s="5" t="n"/>
      <c r="B99" s="4" t="n"/>
      <c r="C99" s="15" t="n"/>
      <c r="D99" s="15" t="n"/>
      <c r="E99" s="15" t="n"/>
      <c r="F99" s="15" t="n"/>
      <c r="G99" s="15" t="n"/>
      <c r="H99" s="15" t="n"/>
      <c r="I99" s="16">
        <f>IF($A99="","",SUM($C99:$F99))</f>
        <v/>
      </c>
      <c r="J99" s="16">
        <f>IF($A99="","",$I99-$G99+$H99)</f>
        <v/>
      </c>
      <c r="K99" s="11">
        <f>IF($A99="","",DATE(YEAR($A99),MONTH($A99),1))</f>
        <v/>
      </c>
    </row>
    <row r="100">
      <c r="A100" s="5" t="n"/>
      <c r="B100" s="4" t="n"/>
      <c r="C100" s="15" t="n"/>
      <c r="D100" s="15" t="n"/>
      <c r="E100" s="15" t="n"/>
      <c r="F100" s="15" t="n"/>
      <c r="G100" s="15" t="n"/>
      <c r="H100" s="15" t="n"/>
      <c r="I100" s="16">
        <f>IF($A100="","",SUM($C100:$F100))</f>
        <v/>
      </c>
      <c r="J100" s="16">
        <f>IF($A100="","",$I100-$G100+$H100)</f>
        <v/>
      </c>
      <c r="K100" s="11">
        <f>IF($A100="","",DATE(YEAR($A100),MONTH($A100),1))</f>
        <v/>
      </c>
    </row>
    <row r="101">
      <c r="A101" s="5" t="n"/>
      <c r="B101" s="4" t="n"/>
      <c r="C101" s="15" t="n"/>
      <c r="D101" s="15" t="n"/>
      <c r="E101" s="15" t="n"/>
      <c r="F101" s="15" t="n"/>
      <c r="G101" s="15" t="n"/>
      <c r="H101" s="15" t="n"/>
      <c r="I101" s="16">
        <f>IF($A101="","",SUM($C101:$F101))</f>
        <v/>
      </c>
      <c r="J101" s="16">
        <f>IF($A101="","",$I101-$G101+$H101)</f>
        <v/>
      </c>
      <c r="K101" s="11">
        <f>IF($A101="","",DATE(YEAR($A101),MONTH($A101),1))</f>
        <v/>
      </c>
    </row>
    <row r="102">
      <c r="A102" s="5" t="n"/>
      <c r="B102" s="4" t="n"/>
      <c r="C102" s="15" t="n"/>
      <c r="D102" s="15" t="n"/>
      <c r="E102" s="15" t="n"/>
      <c r="F102" s="15" t="n"/>
      <c r="G102" s="15" t="n"/>
      <c r="H102" s="15" t="n"/>
      <c r="I102" s="16">
        <f>IF($A102="","",SUM($C102:$F102))</f>
        <v/>
      </c>
      <c r="J102" s="16">
        <f>IF($A102="","",$I102-$G102+$H102)</f>
        <v/>
      </c>
      <c r="K102" s="11">
        <f>IF($A102="","",DATE(YEAR($A102),MONTH($A102),1))</f>
        <v/>
      </c>
    </row>
    <row r="103">
      <c r="A103" s="5" t="n"/>
      <c r="B103" s="4" t="n"/>
      <c r="C103" s="15" t="n"/>
      <c r="D103" s="15" t="n"/>
      <c r="E103" s="15" t="n"/>
      <c r="F103" s="15" t="n"/>
      <c r="G103" s="15" t="n"/>
      <c r="H103" s="15" t="n"/>
      <c r="I103" s="16">
        <f>IF($A103="","",SUM($C103:$F103))</f>
        <v/>
      </c>
      <c r="J103" s="16">
        <f>IF($A103="","",$I103-$G103+$H103)</f>
        <v/>
      </c>
      <c r="K103" s="11">
        <f>IF($A103="","",DATE(YEAR($A103),MONTH($A103),1))</f>
        <v/>
      </c>
    </row>
    <row r="104">
      <c r="A104" s="5" t="n"/>
      <c r="B104" s="4" t="n"/>
      <c r="C104" s="15" t="n"/>
      <c r="D104" s="15" t="n"/>
      <c r="E104" s="15" t="n"/>
      <c r="F104" s="15" t="n"/>
      <c r="G104" s="15" t="n"/>
      <c r="H104" s="15" t="n"/>
      <c r="I104" s="16">
        <f>IF($A104="","",SUM($C104:$F104))</f>
        <v/>
      </c>
      <c r="J104" s="16">
        <f>IF($A104="","",$I104-$G104+$H104)</f>
        <v/>
      </c>
      <c r="K104" s="11">
        <f>IF($A104="","",DATE(YEAR($A104),MONTH($A104),1))</f>
        <v/>
      </c>
    </row>
    <row r="105">
      <c r="A105" s="5" t="n"/>
      <c r="B105" s="4" t="n"/>
      <c r="C105" s="15" t="n"/>
      <c r="D105" s="15" t="n"/>
      <c r="E105" s="15" t="n"/>
      <c r="F105" s="15" t="n"/>
      <c r="G105" s="15" t="n"/>
      <c r="H105" s="15" t="n"/>
      <c r="I105" s="16">
        <f>IF($A105="","",SUM($C105:$F105))</f>
        <v/>
      </c>
      <c r="J105" s="16">
        <f>IF($A105="","",$I105-$G105+$H105)</f>
        <v/>
      </c>
      <c r="K105" s="11">
        <f>IF($A105="","",DATE(YEAR($A105),MONTH($A105),1))</f>
        <v/>
      </c>
    </row>
    <row r="106">
      <c r="A106" s="5" t="n"/>
      <c r="B106" s="4" t="n"/>
      <c r="C106" s="15" t="n"/>
      <c r="D106" s="15" t="n"/>
      <c r="E106" s="15" t="n"/>
      <c r="F106" s="15" t="n"/>
      <c r="G106" s="15" t="n"/>
      <c r="H106" s="15" t="n"/>
      <c r="I106" s="16">
        <f>IF($A106="","",SUM($C106:$F106))</f>
        <v/>
      </c>
      <c r="J106" s="16">
        <f>IF($A106="","",$I106-$G106+$H106)</f>
        <v/>
      </c>
      <c r="K106" s="11">
        <f>IF($A106="","",DATE(YEAR($A106),MONTH($A106),1))</f>
        <v/>
      </c>
    </row>
    <row r="107">
      <c r="A107" s="5" t="n"/>
      <c r="B107" s="4" t="n"/>
      <c r="C107" s="15" t="n"/>
      <c r="D107" s="15" t="n"/>
      <c r="E107" s="15" t="n"/>
      <c r="F107" s="15" t="n"/>
      <c r="G107" s="15" t="n"/>
      <c r="H107" s="15" t="n"/>
      <c r="I107" s="16">
        <f>IF($A107="","",SUM($C107:$F107))</f>
        <v/>
      </c>
      <c r="J107" s="16">
        <f>IF($A107="","",$I107-$G107+$H107)</f>
        <v/>
      </c>
      <c r="K107" s="11">
        <f>IF($A107="","",DATE(YEAR($A107),MONTH($A107),1))</f>
        <v/>
      </c>
    </row>
    <row r="108">
      <c r="A108" s="5" t="n"/>
      <c r="B108" s="4" t="n"/>
      <c r="C108" s="15" t="n"/>
      <c r="D108" s="15" t="n"/>
      <c r="E108" s="15" t="n"/>
      <c r="F108" s="15" t="n"/>
      <c r="G108" s="15" t="n"/>
      <c r="H108" s="15" t="n"/>
      <c r="I108" s="16">
        <f>IF($A108="","",SUM($C108:$F108))</f>
        <v/>
      </c>
      <c r="J108" s="16">
        <f>IF($A108="","",$I108-$G108+$H108)</f>
        <v/>
      </c>
      <c r="K108" s="11">
        <f>IF($A108="","",DATE(YEAR($A108),MONTH($A108),1))</f>
        <v/>
      </c>
    </row>
    <row r="109">
      <c r="A109" s="5" t="n"/>
      <c r="B109" s="4" t="n"/>
      <c r="C109" s="15" t="n"/>
      <c r="D109" s="15" t="n"/>
      <c r="E109" s="15" t="n"/>
      <c r="F109" s="15" t="n"/>
      <c r="G109" s="15" t="n"/>
      <c r="H109" s="15" t="n"/>
      <c r="I109" s="16">
        <f>IF($A109="","",SUM($C109:$F109))</f>
        <v/>
      </c>
      <c r="J109" s="16">
        <f>IF($A109="","",$I109-$G109+$H109)</f>
        <v/>
      </c>
      <c r="K109" s="11">
        <f>IF($A109="","",DATE(YEAR($A109),MONTH($A109),1))</f>
        <v/>
      </c>
    </row>
    <row r="110">
      <c r="A110" s="5" t="n"/>
      <c r="B110" s="4" t="n"/>
      <c r="C110" s="15" t="n"/>
      <c r="D110" s="15" t="n"/>
      <c r="E110" s="15" t="n"/>
      <c r="F110" s="15" t="n"/>
      <c r="G110" s="15" t="n"/>
      <c r="H110" s="15" t="n"/>
      <c r="I110" s="16">
        <f>IF($A110="","",SUM($C110:$F110))</f>
        <v/>
      </c>
      <c r="J110" s="16">
        <f>IF($A110="","",$I110-$G110+$H110)</f>
        <v/>
      </c>
      <c r="K110" s="11">
        <f>IF($A110="","",DATE(YEAR($A110),MONTH($A110),1))</f>
        <v/>
      </c>
    </row>
    <row r="111">
      <c r="A111" s="5" t="n"/>
      <c r="B111" s="4" t="n"/>
      <c r="C111" s="15" t="n"/>
      <c r="D111" s="15" t="n"/>
      <c r="E111" s="15" t="n"/>
      <c r="F111" s="15" t="n"/>
      <c r="G111" s="15" t="n"/>
      <c r="H111" s="15" t="n"/>
      <c r="I111" s="16">
        <f>IF($A111="","",SUM($C111:$F111))</f>
        <v/>
      </c>
      <c r="J111" s="16">
        <f>IF($A111="","",$I111-$G111+$H111)</f>
        <v/>
      </c>
      <c r="K111" s="11">
        <f>IF($A111="","",DATE(YEAR($A111),MONTH($A111),1))</f>
        <v/>
      </c>
    </row>
    <row r="112">
      <c r="A112" s="5" t="n"/>
      <c r="B112" s="4" t="n"/>
      <c r="C112" s="15" t="n"/>
      <c r="D112" s="15" t="n"/>
      <c r="E112" s="15" t="n"/>
      <c r="F112" s="15" t="n"/>
      <c r="G112" s="15" t="n"/>
      <c r="H112" s="15" t="n"/>
      <c r="I112" s="16">
        <f>IF($A112="","",SUM($C112:$F112))</f>
        <v/>
      </c>
      <c r="J112" s="16">
        <f>IF($A112="","",$I112-$G112+$H112)</f>
        <v/>
      </c>
      <c r="K112" s="11">
        <f>IF($A112="","",DATE(YEAR($A112),MONTH($A112),1))</f>
        <v/>
      </c>
    </row>
    <row r="113">
      <c r="A113" s="5" t="n"/>
      <c r="B113" s="4" t="n"/>
      <c r="C113" s="15" t="n"/>
      <c r="D113" s="15" t="n"/>
      <c r="E113" s="15" t="n"/>
      <c r="F113" s="15" t="n"/>
      <c r="G113" s="15" t="n"/>
      <c r="H113" s="15" t="n"/>
      <c r="I113" s="16">
        <f>IF($A113="","",SUM($C113:$F113))</f>
        <v/>
      </c>
      <c r="J113" s="16">
        <f>IF($A113="","",$I113-$G113+$H113)</f>
        <v/>
      </c>
      <c r="K113" s="11">
        <f>IF($A113="","",DATE(YEAR($A113),MONTH($A113),1))</f>
        <v/>
      </c>
    </row>
    <row r="114">
      <c r="A114" s="5" t="n"/>
      <c r="B114" s="4" t="n"/>
      <c r="C114" s="15" t="n"/>
      <c r="D114" s="15" t="n"/>
      <c r="E114" s="15" t="n"/>
      <c r="F114" s="15" t="n"/>
      <c r="G114" s="15" t="n"/>
      <c r="H114" s="15" t="n"/>
      <c r="I114" s="16">
        <f>IF($A114="","",SUM($C114:$F114))</f>
        <v/>
      </c>
      <c r="J114" s="16">
        <f>IF($A114="","",$I114-$G114+$H114)</f>
        <v/>
      </c>
      <c r="K114" s="11">
        <f>IF($A114="","",DATE(YEAR($A114),MONTH($A114),1))</f>
        <v/>
      </c>
    </row>
    <row r="115">
      <c r="A115" s="5" t="n"/>
      <c r="B115" s="4" t="n"/>
      <c r="C115" s="15" t="n"/>
      <c r="D115" s="15" t="n"/>
      <c r="E115" s="15" t="n"/>
      <c r="F115" s="15" t="n"/>
      <c r="G115" s="15" t="n"/>
      <c r="H115" s="15" t="n"/>
      <c r="I115" s="16">
        <f>IF($A115="","",SUM($C115:$F115))</f>
        <v/>
      </c>
      <c r="J115" s="16">
        <f>IF($A115="","",$I115-$G115+$H115)</f>
        <v/>
      </c>
      <c r="K115" s="11">
        <f>IF($A115="","",DATE(YEAR($A115),MONTH($A115),1))</f>
        <v/>
      </c>
    </row>
    <row r="116">
      <c r="A116" s="5" t="n"/>
      <c r="B116" s="4" t="n"/>
      <c r="C116" s="15" t="n"/>
      <c r="D116" s="15" t="n"/>
      <c r="E116" s="15" t="n"/>
      <c r="F116" s="15" t="n"/>
      <c r="G116" s="15" t="n"/>
      <c r="H116" s="15" t="n"/>
      <c r="I116" s="16">
        <f>IF($A116="","",SUM($C116:$F116))</f>
        <v/>
      </c>
      <c r="J116" s="16">
        <f>IF($A116="","",$I116-$G116+$H116)</f>
        <v/>
      </c>
      <c r="K116" s="11">
        <f>IF($A116="","",DATE(YEAR($A116),MONTH($A116),1))</f>
        <v/>
      </c>
    </row>
    <row r="117">
      <c r="A117" s="5" t="n"/>
      <c r="B117" s="4" t="n"/>
      <c r="C117" s="15" t="n"/>
      <c r="D117" s="15" t="n"/>
      <c r="E117" s="15" t="n"/>
      <c r="F117" s="15" t="n"/>
      <c r="G117" s="15" t="n"/>
      <c r="H117" s="15" t="n"/>
      <c r="I117" s="16">
        <f>IF($A117="","",SUM($C117:$F117))</f>
        <v/>
      </c>
      <c r="J117" s="16">
        <f>IF($A117="","",$I117-$G117+$H117)</f>
        <v/>
      </c>
      <c r="K117" s="11">
        <f>IF($A117="","",DATE(YEAR($A117),MONTH($A117),1))</f>
        <v/>
      </c>
    </row>
    <row r="118">
      <c r="A118" s="5" t="n"/>
      <c r="B118" s="4" t="n"/>
      <c r="C118" s="15" t="n"/>
      <c r="D118" s="15" t="n"/>
      <c r="E118" s="15" t="n"/>
      <c r="F118" s="15" t="n"/>
      <c r="G118" s="15" t="n"/>
      <c r="H118" s="15" t="n"/>
      <c r="I118" s="16">
        <f>IF($A118="","",SUM($C118:$F118))</f>
        <v/>
      </c>
      <c r="J118" s="16">
        <f>IF($A118="","",$I118-$G118+$H118)</f>
        <v/>
      </c>
      <c r="K118" s="11">
        <f>IF($A118="","",DATE(YEAR($A118),MONTH($A118),1))</f>
        <v/>
      </c>
    </row>
    <row r="119">
      <c r="A119" s="5" t="n"/>
      <c r="B119" s="4" t="n"/>
      <c r="C119" s="15" t="n"/>
      <c r="D119" s="15" t="n"/>
      <c r="E119" s="15" t="n"/>
      <c r="F119" s="15" t="n"/>
      <c r="G119" s="15" t="n"/>
      <c r="H119" s="15" t="n"/>
      <c r="I119" s="16">
        <f>IF($A119="","",SUM($C119:$F119))</f>
        <v/>
      </c>
      <c r="J119" s="16">
        <f>IF($A119="","",$I119-$G119+$H119)</f>
        <v/>
      </c>
      <c r="K119" s="11">
        <f>IF($A119="","",DATE(YEAR($A119),MONTH($A119),1))</f>
        <v/>
      </c>
    </row>
    <row r="120">
      <c r="A120" s="5" t="n"/>
      <c r="B120" s="4" t="n"/>
      <c r="C120" s="15" t="n"/>
      <c r="D120" s="15" t="n"/>
      <c r="E120" s="15" t="n"/>
      <c r="F120" s="15" t="n"/>
      <c r="G120" s="15" t="n"/>
      <c r="H120" s="15" t="n"/>
      <c r="I120" s="16">
        <f>IF($A120="","",SUM($C120:$F120))</f>
        <v/>
      </c>
      <c r="J120" s="16">
        <f>IF($A120="","",$I120-$G120+$H120)</f>
        <v/>
      </c>
      <c r="K120" s="11">
        <f>IF($A120="","",DATE(YEAR($A120),MONTH($A120),1))</f>
        <v/>
      </c>
    </row>
    <row r="121">
      <c r="A121" s="5" t="n"/>
      <c r="B121" s="4" t="n"/>
      <c r="C121" s="15" t="n"/>
      <c r="D121" s="15" t="n"/>
      <c r="E121" s="15" t="n"/>
      <c r="F121" s="15" t="n"/>
      <c r="G121" s="15" t="n"/>
      <c r="H121" s="15" t="n"/>
      <c r="I121" s="16">
        <f>IF($A121="","",SUM($C121:$F121))</f>
        <v/>
      </c>
      <c r="J121" s="16">
        <f>IF($A121="","",$I121-$G121+$H121)</f>
        <v/>
      </c>
      <c r="K121" s="11">
        <f>IF($A121="","",DATE(YEAR($A121),MONTH($A121),1))</f>
        <v/>
      </c>
    </row>
    <row r="122">
      <c r="A122" s="5" t="n"/>
      <c r="B122" s="4" t="n"/>
      <c r="C122" s="15" t="n"/>
      <c r="D122" s="15" t="n"/>
      <c r="E122" s="15" t="n"/>
      <c r="F122" s="15" t="n"/>
      <c r="G122" s="15" t="n"/>
      <c r="H122" s="15" t="n"/>
      <c r="I122" s="16">
        <f>IF($A122="","",SUM($C122:$F122))</f>
        <v/>
      </c>
      <c r="J122" s="16">
        <f>IF($A122="","",$I122-$G122+$H122)</f>
        <v/>
      </c>
      <c r="K122" s="11">
        <f>IF($A122="","",DATE(YEAR($A122),MONTH($A122),1))</f>
        <v/>
      </c>
    </row>
    <row r="123">
      <c r="A123" s="5" t="n"/>
      <c r="B123" s="4" t="n"/>
      <c r="C123" s="15" t="n"/>
      <c r="D123" s="15" t="n"/>
      <c r="E123" s="15" t="n"/>
      <c r="F123" s="15" t="n"/>
      <c r="G123" s="15" t="n"/>
      <c r="H123" s="15" t="n"/>
      <c r="I123" s="16">
        <f>IF($A123="","",SUM($C123:$F123))</f>
        <v/>
      </c>
      <c r="J123" s="16">
        <f>IF($A123="","",$I123-$G123+$H123)</f>
        <v/>
      </c>
      <c r="K123" s="11">
        <f>IF($A123="","",DATE(YEAR($A123),MONTH($A123),1))</f>
        <v/>
      </c>
    </row>
    <row r="124">
      <c r="A124" s="5" t="n"/>
      <c r="B124" s="4" t="n"/>
      <c r="C124" s="15" t="n"/>
      <c r="D124" s="15" t="n"/>
      <c r="E124" s="15" t="n"/>
      <c r="F124" s="15" t="n"/>
      <c r="G124" s="15" t="n"/>
      <c r="H124" s="15" t="n"/>
      <c r="I124" s="16">
        <f>IF($A124="","",SUM($C124:$F124))</f>
        <v/>
      </c>
      <c r="J124" s="16">
        <f>IF($A124="","",$I124-$G124+$H124)</f>
        <v/>
      </c>
      <c r="K124" s="11">
        <f>IF($A124="","",DATE(YEAR($A124),MONTH($A124),1))</f>
        <v/>
      </c>
    </row>
    <row r="125">
      <c r="A125" s="5" t="n"/>
      <c r="B125" s="4" t="n"/>
      <c r="C125" s="15" t="n"/>
      <c r="D125" s="15" t="n"/>
      <c r="E125" s="15" t="n"/>
      <c r="F125" s="15" t="n"/>
      <c r="G125" s="15" t="n"/>
      <c r="H125" s="15" t="n"/>
      <c r="I125" s="16">
        <f>IF($A125="","",SUM($C125:$F125))</f>
        <v/>
      </c>
      <c r="J125" s="16">
        <f>IF($A125="","",$I125-$G125+$H125)</f>
        <v/>
      </c>
      <c r="K125" s="11">
        <f>IF($A125="","",DATE(YEAR($A125),MONTH($A125),1))</f>
        <v/>
      </c>
    </row>
    <row r="126">
      <c r="A126" s="5" t="n"/>
      <c r="B126" s="4" t="n"/>
      <c r="C126" s="15" t="n"/>
      <c r="D126" s="15" t="n"/>
      <c r="E126" s="15" t="n"/>
      <c r="F126" s="15" t="n"/>
      <c r="G126" s="15" t="n"/>
      <c r="H126" s="15" t="n"/>
      <c r="I126" s="16">
        <f>IF($A126="","",SUM($C126:$F126))</f>
        <v/>
      </c>
      <c r="J126" s="16">
        <f>IF($A126="","",$I126-$G126+$H126)</f>
        <v/>
      </c>
      <c r="K126" s="11">
        <f>IF($A126="","",DATE(YEAR($A126),MONTH($A126),1))</f>
        <v/>
      </c>
    </row>
    <row r="127">
      <c r="A127" s="5" t="n"/>
      <c r="B127" s="4" t="n"/>
      <c r="C127" s="15" t="n"/>
      <c r="D127" s="15" t="n"/>
      <c r="E127" s="15" t="n"/>
      <c r="F127" s="15" t="n"/>
      <c r="G127" s="15" t="n"/>
      <c r="H127" s="15" t="n"/>
      <c r="I127" s="16">
        <f>IF($A127="","",SUM($C127:$F127))</f>
        <v/>
      </c>
      <c r="J127" s="16">
        <f>IF($A127="","",$I127-$G127+$H127)</f>
        <v/>
      </c>
      <c r="K127" s="11">
        <f>IF($A127="","",DATE(YEAR($A127),MONTH($A127),1))</f>
        <v/>
      </c>
    </row>
    <row r="128">
      <c r="A128" s="5" t="n"/>
      <c r="B128" s="4" t="n"/>
      <c r="C128" s="15" t="n"/>
      <c r="D128" s="15" t="n"/>
      <c r="E128" s="15" t="n"/>
      <c r="F128" s="15" t="n"/>
      <c r="G128" s="15" t="n"/>
      <c r="H128" s="15" t="n"/>
      <c r="I128" s="16">
        <f>IF($A128="","",SUM($C128:$F128))</f>
        <v/>
      </c>
      <c r="J128" s="16">
        <f>IF($A128="","",$I128-$G128+$H128)</f>
        <v/>
      </c>
      <c r="K128" s="11">
        <f>IF($A128="","",DATE(YEAR($A128),MONTH($A128),1))</f>
        <v/>
      </c>
    </row>
    <row r="129">
      <c r="A129" s="5" t="n"/>
      <c r="B129" s="4" t="n"/>
      <c r="C129" s="15" t="n"/>
      <c r="D129" s="15" t="n"/>
      <c r="E129" s="15" t="n"/>
      <c r="F129" s="15" t="n"/>
      <c r="G129" s="15" t="n"/>
      <c r="H129" s="15" t="n"/>
      <c r="I129" s="16">
        <f>IF($A129="","",SUM($C129:$F129))</f>
        <v/>
      </c>
      <c r="J129" s="16">
        <f>IF($A129="","",$I129-$G129+$H129)</f>
        <v/>
      </c>
      <c r="K129" s="11">
        <f>IF($A129="","",DATE(YEAR($A129),MONTH($A129),1))</f>
        <v/>
      </c>
    </row>
    <row r="130">
      <c r="A130" s="5" t="n"/>
      <c r="B130" s="4" t="n"/>
      <c r="C130" s="15" t="n"/>
      <c r="D130" s="15" t="n"/>
      <c r="E130" s="15" t="n"/>
      <c r="F130" s="15" t="n"/>
      <c r="G130" s="15" t="n"/>
      <c r="H130" s="15" t="n"/>
      <c r="I130" s="16">
        <f>IF($A130="","",SUM($C130:$F130))</f>
        <v/>
      </c>
      <c r="J130" s="16">
        <f>IF($A130="","",$I130-$G130+$H130)</f>
        <v/>
      </c>
      <c r="K130" s="11">
        <f>IF($A130="","",DATE(YEAR($A130),MONTH($A130),1))</f>
        <v/>
      </c>
    </row>
    <row r="131">
      <c r="A131" s="5" t="n"/>
      <c r="B131" s="4" t="n"/>
      <c r="C131" s="15" t="n"/>
      <c r="D131" s="15" t="n"/>
      <c r="E131" s="15" t="n"/>
      <c r="F131" s="15" t="n"/>
      <c r="G131" s="15" t="n"/>
      <c r="H131" s="15" t="n"/>
      <c r="I131" s="16">
        <f>IF($A131="","",SUM($C131:$F131))</f>
        <v/>
      </c>
      <c r="J131" s="16">
        <f>IF($A131="","",$I131-$G131+$H131)</f>
        <v/>
      </c>
      <c r="K131" s="11">
        <f>IF($A131="","",DATE(YEAR($A131),MONTH($A131),1))</f>
        <v/>
      </c>
    </row>
    <row r="132">
      <c r="A132" s="5" t="n"/>
      <c r="B132" s="4" t="n"/>
      <c r="C132" s="15" t="n"/>
      <c r="D132" s="15" t="n"/>
      <c r="E132" s="15" t="n"/>
      <c r="F132" s="15" t="n"/>
      <c r="G132" s="15" t="n"/>
      <c r="H132" s="15" t="n"/>
      <c r="I132" s="16">
        <f>IF($A132="","",SUM($C132:$F132))</f>
        <v/>
      </c>
      <c r="J132" s="16">
        <f>IF($A132="","",$I132-$G132+$H132)</f>
        <v/>
      </c>
      <c r="K132" s="11">
        <f>IF($A132="","",DATE(YEAR($A132),MONTH($A132),1))</f>
        <v/>
      </c>
    </row>
    <row r="133">
      <c r="A133" s="5" t="n"/>
      <c r="B133" s="4" t="n"/>
      <c r="C133" s="15" t="n"/>
      <c r="D133" s="15" t="n"/>
      <c r="E133" s="15" t="n"/>
      <c r="F133" s="15" t="n"/>
      <c r="G133" s="15" t="n"/>
      <c r="H133" s="15" t="n"/>
      <c r="I133" s="16">
        <f>IF($A133="","",SUM($C133:$F133))</f>
        <v/>
      </c>
      <c r="J133" s="16">
        <f>IF($A133="","",$I133-$G133+$H133)</f>
        <v/>
      </c>
      <c r="K133" s="11">
        <f>IF($A133="","",DATE(YEAR($A133),MONTH($A133),1))</f>
        <v/>
      </c>
    </row>
    <row r="134">
      <c r="A134" s="5" t="n"/>
      <c r="B134" s="4" t="n"/>
      <c r="C134" s="15" t="n"/>
      <c r="D134" s="15" t="n"/>
      <c r="E134" s="15" t="n"/>
      <c r="F134" s="15" t="n"/>
      <c r="G134" s="15" t="n"/>
      <c r="H134" s="15" t="n"/>
      <c r="I134" s="16">
        <f>IF($A134="","",SUM($C134:$F134))</f>
        <v/>
      </c>
      <c r="J134" s="16">
        <f>IF($A134="","",$I134-$G134+$H134)</f>
        <v/>
      </c>
      <c r="K134" s="11">
        <f>IF($A134="","",DATE(YEAR($A134),MONTH($A134),1))</f>
        <v/>
      </c>
    </row>
    <row r="135">
      <c r="A135" s="5" t="n"/>
      <c r="B135" s="4" t="n"/>
      <c r="C135" s="15" t="n"/>
      <c r="D135" s="15" t="n"/>
      <c r="E135" s="15" t="n"/>
      <c r="F135" s="15" t="n"/>
      <c r="G135" s="15" t="n"/>
      <c r="H135" s="15" t="n"/>
      <c r="I135" s="16">
        <f>IF($A135="","",SUM($C135:$F135))</f>
        <v/>
      </c>
      <c r="J135" s="16">
        <f>IF($A135="","",$I135-$G135+$H135)</f>
        <v/>
      </c>
      <c r="K135" s="11">
        <f>IF($A135="","",DATE(YEAR($A135),MONTH($A135),1))</f>
        <v/>
      </c>
    </row>
    <row r="136">
      <c r="A136" s="5" t="n"/>
      <c r="B136" s="4" t="n"/>
      <c r="C136" s="15" t="n"/>
      <c r="D136" s="15" t="n"/>
      <c r="E136" s="15" t="n"/>
      <c r="F136" s="15" t="n"/>
      <c r="G136" s="15" t="n"/>
      <c r="H136" s="15" t="n"/>
      <c r="I136" s="16">
        <f>IF($A136="","",SUM($C136:$F136))</f>
        <v/>
      </c>
      <c r="J136" s="16">
        <f>IF($A136="","",$I136-$G136+$H136)</f>
        <v/>
      </c>
      <c r="K136" s="11">
        <f>IF($A136="","",DATE(YEAR($A136),MONTH($A136),1))</f>
        <v/>
      </c>
    </row>
    <row r="137">
      <c r="A137" s="5" t="n"/>
      <c r="B137" s="4" t="n"/>
      <c r="C137" s="15" t="n"/>
      <c r="D137" s="15" t="n"/>
      <c r="E137" s="15" t="n"/>
      <c r="F137" s="15" t="n"/>
      <c r="G137" s="15" t="n"/>
      <c r="H137" s="15" t="n"/>
      <c r="I137" s="16">
        <f>IF($A137="","",SUM($C137:$F137))</f>
        <v/>
      </c>
      <c r="J137" s="16">
        <f>IF($A137="","",$I137-$G137+$H137)</f>
        <v/>
      </c>
      <c r="K137" s="11">
        <f>IF($A137="","",DATE(YEAR($A137),MONTH($A137),1))</f>
        <v/>
      </c>
    </row>
    <row r="138">
      <c r="A138" s="5" t="n"/>
      <c r="B138" s="4" t="n"/>
      <c r="C138" s="15" t="n"/>
      <c r="D138" s="15" t="n"/>
      <c r="E138" s="15" t="n"/>
      <c r="F138" s="15" t="n"/>
      <c r="G138" s="15" t="n"/>
      <c r="H138" s="15" t="n"/>
      <c r="I138" s="16">
        <f>IF($A138="","",SUM($C138:$F138))</f>
        <v/>
      </c>
      <c r="J138" s="16">
        <f>IF($A138="","",$I138-$G138+$H138)</f>
        <v/>
      </c>
      <c r="K138" s="11">
        <f>IF($A138="","",DATE(YEAR($A138),MONTH($A138),1))</f>
        <v/>
      </c>
    </row>
    <row r="139">
      <c r="A139" s="5" t="n"/>
      <c r="B139" s="4" t="n"/>
      <c r="C139" s="15" t="n"/>
      <c r="D139" s="15" t="n"/>
      <c r="E139" s="15" t="n"/>
      <c r="F139" s="15" t="n"/>
      <c r="G139" s="15" t="n"/>
      <c r="H139" s="15" t="n"/>
      <c r="I139" s="16">
        <f>IF($A139="","",SUM($C139:$F139))</f>
        <v/>
      </c>
      <c r="J139" s="16">
        <f>IF($A139="","",$I139-$G139+$H139)</f>
        <v/>
      </c>
      <c r="K139" s="11">
        <f>IF($A139="","",DATE(YEAR($A139),MONTH($A139),1))</f>
        <v/>
      </c>
    </row>
    <row r="140">
      <c r="A140" s="5" t="n"/>
      <c r="B140" s="4" t="n"/>
      <c r="C140" s="15" t="n"/>
      <c r="D140" s="15" t="n"/>
      <c r="E140" s="15" t="n"/>
      <c r="F140" s="15" t="n"/>
      <c r="G140" s="15" t="n"/>
      <c r="H140" s="15" t="n"/>
      <c r="I140" s="16">
        <f>IF($A140="","",SUM($C140:$F140))</f>
        <v/>
      </c>
      <c r="J140" s="16">
        <f>IF($A140="","",$I140-$G140+$H140)</f>
        <v/>
      </c>
      <c r="K140" s="11">
        <f>IF($A140="","",DATE(YEAR($A140),MONTH($A140),1))</f>
        <v/>
      </c>
    </row>
    <row r="141">
      <c r="A141" s="5" t="n"/>
      <c r="B141" s="4" t="n"/>
      <c r="C141" s="15" t="n"/>
      <c r="D141" s="15" t="n"/>
      <c r="E141" s="15" t="n"/>
      <c r="F141" s="15" t="n"/>
      <c r="G141" s="15" t="n"/>
      <c r="H141" s="15" t="n"/>
      <c r="I141" s="16">
        <f>IF($A141="","",SUM($C141:$F141))</f>
        <v/>
      </c>
      <c r="J141" s="16">
        <f>IF($A141="","",$I141-$G141+$H141)</f>
        <v/>
      </c>
      <c r="K141" s="11">
        <f>IF($A141="","",DATE(YEAR($A141),MONTH($A141),1))</f>
        <v/>
      </c>
    </row>
    <row r="142">
      <c r="A142" s="5" t="n"/>
      <c r="B142" s="4" t="n"/>
      <c r="C142" s="15" t="n"/>
      <c r="D142" s="15" t="n"/>
      <c r="E142" s="15" t="n"/>
      <c r="F142" s="15" t="n"/>
      <c r="G142" s="15" t="n"/>
      <c r="H142" s="15" t="n"/>
      <c r="I142" s="16">
        <f>IF($A142="","",SUM($C142:$F142))</f>
        <v/>
      </c>
      <c r="J142" s="16">
        <f>IF($A142="","",$I142-$G142+$H142)</f>
        <v/>
      </c>
      <c r="K142" s="11">
        <f>IF($A142="","",DATE(YEAR($A142),MONTH($A142),1))</f>
        <v/>
      </c>
    </row>
    <row r="143">
      <c r="A143" s="5" t="n"/>
      <c r="B143" s="4" t="n"/>
      <c r="C143" s="15" t="n"/>
      <c r="D143" s="15" t="n"/>
      <c r="E143" s="15" t="n"/>
      <c r="F143" s="15" t="n"/>
      <c r="G143" s="15" t="n"/>
      <c r="H143" s="15" t="n"/>
      <c r="I143" s="16">
        <f>IF($A143="","",SUM($C143:$F143))</f>
        <v/>
      </c>
      <c r="J143" s="16">
        <f>IF($A143="","",$I143-$G143+$H143)</f>
        <v/>
      </c>
      <c r="K143" s="11">
        <f>IF($A143="","",DATE(YEAR($A143),MONTH($A143),1))</f>
        <v/>
      </c>
    </row>
    <row r="144">
      <c r="A144" s="5" t="n"/>
      <c r="B144" s="4" t="n"/>
      <c r="C144" s="15" t="n"/>
      <c r="D144" s="15" t="n"/>
      <c r="E144" s="15" t="n"/>
      <c r="F144" s="15" t="n"/>
      <c r="G144" s="15" t="n"/>
      <c r="H144" s="15" t="n"/>
      <c r="I144" s="16">
        <f>IF($A144="","",SUM($C144:$F144))</f>
        <v/>
      </c>
      <c r="J144" s="16">
        <f>IF($A144="","",$I144-$G144+$H144)</f>
        <v/>
      </c>
      <c r="K144" s="11">
        <f>IF($A144="","",DATE(YEAR($A144),MONTH($A144),1))</f>
        <v/>
      </c>
    </row>
    <row r="145">
      <c r="A145" s="5" t="n"/>
      <c r="B145" s="4" t="n"/>
      <c r="C145" s="15" t="n"/>
      <c r="D145" s="15" t="n"/>
      <c r="E145" s="15" t="n"/>
      <c r="F145" s="15" t="n"/>
      <c r="G145" s="15" t="n"/>
      <c r="H145" s="15" t="n"/>
      <c r="I145" s="16">
        <f>IF($A145="","",SUM($C145:$F145))</f>
        <v/>
      </c>
      <c r="J145" s="16">
        <f>IF($A145="","",$I145-$G145+$H145)</f>
        <v/>
      </c>
      <c r="K145" s="11">
        <f>IF($A145="","",DATE(YEAR($A145),MONTH($A145),1))</f>
        <v/>
      </c>
    </row>
    <row r="146">
      <c r="A146" s="5" t="n"/>
      <c r="B146" s="4" t="n"/>
      <c r="C146" s="15" t="n"/>
      <c r="D146" s="15" t="n"/>
      <c r="E146" s="15" t="n"/>
      <c r="F146" s="15" t="n"/>
      <c r="G146" s="15" t="n"/>
      <c r="H146" s="15" t="n"/>
      <c r="I146" s="16">
        <f>IF($A146="","",SUM($C146:$F146))</f>
        <v/>
      </c>
      <c r="J146" s="16">
        <f>IF($A146="","",$I146-$G146+$H146)</f>
        <v/>
      </c>
      <c r="K146" s="11">
        <f>IF($A146="","",DATE(YEAR($A146),MONTH($A146),1))</f>
        <v/>
      </c>
    </row>
    <row r="147">
      <c r="A147" s="5" t="n"/>
      <c r="B147" s="4" t="n"/>
      <c r="C147" s="15" t="n"/>
      <c r="D147" s="15" t="n"/>
      <c r="E147" s="15" t="n"/>
      <c r="F147" s="15" t="n"/>
      <c r="G147" s="15" t="n"/>
      <c r="H147" s="15" t="n"/>
      <c r="I147" s="16">
        <f>IF($A147="","",SUM($C147:$F147))</f>
        <v/>
      </c>
      <c r="J147" s="16">
        <f>IF($A147="","",$I147-$G147+$H147)</f>
        <v/>
      </c>
      <c r="K147" s="11">
        <f>IF($A147="","",DATE(YEAR($A147),MONTH($A147),1))</f>
        <v/>
      </c>
    </row>
    <row r="148">
      <c r="A148" s="5" t="n"/>
      <c r="B148" s="4" t="n"/>
      <c r="C148" s="15" t="n"/>
      <c r="D148" s="15" t="n"/>
      <c r="E148" s="15" t="n"/>
      <c r="F148" s="15" t="n"/>
      <c r="G148" s="15" t="n"/>
      <c r="H148" s="15" t="n"/>
      <c r="I148" s="16">
        <f>IF($A148="","",SUM($C148:$F148))</f>
        <v/>
      </c>
      <c r="J148" s="16">
        <f>IF($A148="","",$I148-$G148+$H148)</f>
        <v/>
      </c>
      <c r="K148" s="11">
        <f>IF($A148="","",DATE(YEAR($A148),MONTH($A148),1))</f>
        <v/>
      </c>
    </row>
    <row r="149">
      <c r="A149" s="5" t="n"/>
      <c r="B149" s="4" t="n"/>
      <c r="C149" s="15" t="n"/>
      <c r="D149" s="15" t="n"/>
      <c r="E149" s="15" t="n"/>
      <c r="F149" s="15" t="n"/>
      <c r="G149" s="15" t="n"/>
      <c r="H149" s="15" t="n"/>
      <c r="I149" s="16">
        <f>IF($A149="","",SUM($C149:$F149))</f>
        <v/>
      </c>
      <c r="J149" s="16">
        <f>IF($A149="","",$I149-$G149+$H149)</f>
        <v/>
      </c>
      <c r="K149" s="11">
        <f>IF($A149="","",DATE(YEAR($A149),MONTH($A149),1))</f>
        <v/>
      </c>
    </row>
    <row r="150">
      <c r="A150" s="5" t="n"/>
      <c r="B150" s="4" t="n"/>
      <c r="C150" s="15" t="n"/>
      <c r="D150" s="15" t="n"/>
      <c r="E150" s="15" t="n"/>
      <c r="F150" s="15" t="n"/>
      <c r="G150" s="15" t="n"/>
      <c r="H150" s="15" t="n"/>
      <c r="I150" s="16">
        <f>IF($A150="","",SUM($C150:$F150))</f>
        <v/>
      </c>
      <c r="J150" s="16">
        <f>IF($A150="","",$I150-$G150+$H150)</f>
        <v/>
      </c>
      <c r="K150" s="11">
        <f>IF($A150="","",DATE(YEAR($A150),MONTH($A150),1))</f>
        <v/>
      </c>
    </row>
    <row r="151">
      <c r="A151" s="5" t="n"/>
      <c r="B151" s="4" t="n"/>
      <c r="C151" s="15" t="n"/>
      <c r="D151" s="15" t="n"/>
      <c r="E151" s="15" t="n"/>
      <c r="F151" s="15" t="n"/>
      <c r="G151" s="15" t="n"/>
      <c r="H151" s="15" t="n"/>
      <c r="I151" s="16">
        <f>IF($A151="","",SUM($C151:$F151))</f>
        <v/>
      </c>
      <c r="J151" s="16">
        <f>IF($A151="","",$I151-$G151+$H151)</f>
        <v/>
      </c>
      <c r="K151" s="11">
        <f>IF($A151="","",DATE(YEAR($A151),MONTH($A151),1))</f>
        <v/>
      </c>
    </row>
    <row r="152">
      <c r="A152" s="5" t="n"/>
      <c r="B152" s="4" t="n"/>
      <c r="C152" s="15" t="n"/>
      <c r="D152" s="15" t="n"/>
      <c r="E152" s="15" t="n"/>
      <c r="F152" s="15" t="n"/>
      <c r="G152" s="15" t="n"/>
      <c r="H152" s="15" t="n"/>
      <c r="I152" s="16">
        <f>IF($A152="","",SUM($C152:$F152))</f>
        <v/>
      </c>
      <c r="J152" s="16">
        <f>IF($A152="","",$I152-$G152+$H152)</f>
        <v/>
      </c>
      <c r="K152" s="11">
        <f>IF($A152="","",DATE(YEAR($A152),MONTH($A152),1))</f>
        <v/>
      </c>
    </row>
    <row r="153">
      <c r="A153" s="5" t="n"/>
      <c r="B153" s="4" t="n"/>
      <c r="C153" s="15" t="n"/>
      <c r="D153" s="15" t="n"/>
      <c r="E153" s="15" t="n"/>
      <c r="F153" s="15" t="n"/>
      <c r="G153" s="15" t="n"/>
      <c r="H153" s="15" t="n"/>
      <c r="I153" s="16">
        <f>IF($A153="","",SUM($C153:$F153))</f>
        <v/>
      </c>
      <c r="J153" s="16">
        <f>IF($A153="","",$I153-$G153+$H153)</f>
        <v/>
      </c>
      <c r="K153" s="11">
        <f>IF($A153="","",DATE(YEAR($A153),MONTH($A153),1))</f>
        <v/>
      </c>
    </row>
    <row r="154">
      <c r="A154" s="5" t="n"/>
      <c r="B154" s="4" t="n"/>
      <c r="C154" s="15" t="n"/>
      <c r="D154" s="15" t="n"/>
      <c r="E154" s="15" t="n"/>
      <c r="F154" s="15" t="n"/>
      <c r="G154" s="15" t="n"/>
      <c r="H154" s="15" t="n"/>
      <c r="I154" s="16">
        <f>IF($A154="","",SUM($C154:$F154))</f>
        <v/>
      </c>
      <c r="J154" s="16">
        <f>IF($A154="","",$I154-$G154+$H154)</f>
        <v/>
      </c>
      <c r="K154" s="11">
        <f>IF($A154="","",DATE(YEAR($A154),MONTH($A154),1))</f>
        <v/>
      </c>
    </row>
    <row r="155">
      <c r="A155" s="5" t="n"/>
      <c r="B155" s="4" t="n"/>
      <c r="C155" s="15" t="n"/>
      <c r="D155" s="15" t="n"/>
      <c r="E155" s="15" t="n"/>
      <c r="F155" s="15" t="n"/>
      <c r="G155" s="15" t="n"/>
      <c r="H155" s="15" t="n"/>
      <c r="I155" s="16">
        <f>IF($A155="","",SUM($C155:$F155))</f>
        <v/>
      </c>
      <c r="J155" s="16">
        <f>IF($A155="","",$I155-$G155+$H155)</f>
        <v/>
      </c>
      <c r="K155" s="11">
        <f>IF($A155="","",DATE(YEAR($A155),MONTH($A155),1))</f>
        <v/>
      </c>
    </row>
    <row r="156">
      <c r="A156" s="5" t="n"/>
      <c r="B156" s="4" t="n"/>
      <c r="C156" s="15" t="n"/>
      <c r="D156" s="15" t="n"/>
      <c r="E156" s="15" t="n"/>
      <c r="F156" s="15" t="n"/>
      <c r="G156" s="15" t="n"/>
      <c r="H156" s="15" t="n"/>
      <c r="I156" s="16">
        <f>IF($A156="","",SUM($C156:$F156))</f>
        <v/>
      </c>
      <c r="J156" s="16">
        <f>IF($A156="","",$I156-$G156+$H156)</f>
        <v/>
      </c>
      <c r="K156" s="11">
        <f>IF($A156="","",DATE(YEAR($A156),MONTH($A156),1))</f>
        <v/>
      </c>
    </row>
    <row r="157">
      <c r="A157" s="5" t="n"/>
      <c r="B157" s="4" t="n"/>
      <c r="C157" s="15" t="n"/>
      <c r="D157" s="15" t="n"/>
      <c r="E157" s="15" t="n"/>
      <c r="F157" s="15" t="n"/>
      <c r="G157" s="15" t="n"/>
      <c r="H157" s="15" t="n"/>
      <c r="I157" s="16">
        <f>IF($A157="","",SUM($C157:$F157))</f>
        <v/>
      </c>
      <c r="J157" s="16">
        <f>IF($A157="","",$I157-$G157+$H157)</f>
        <v/>
      </c>
      <c r="K157" s="11">
        <f>IF($A157="","",DATE(YEAR($A157),MONTH($A157),1))</f>
        <v/>
      </c>
    </row>
    <row r="158">
      <c r="A158" s="5" t="n"/>
      <c r="B158" s="4" t="n"/>
      <c r="C158" s="15" t="n"/>
      <c r="D158" s="15" t="n"/>
      <c r="E158" s="15" t="n"/>
      <c r="F158" s="15" t="n"/>
      <c r="G158" s="15" t="n"/>
      <c r="H158" s="15" t="n"/>
      <c r="I158" s="16">
        <f>IF($A158="","",SUM($C158:$F158))</f>
        <v/>
      </c>
      <c r="J158" s="16">
        <f>IF($A158="","",$I158-$G158+$H158)</f>
        <v/>
      </c>
      <c r="K158" s="11">
        <f>IF($A158="","",DATE(YEAR($A158),MONTH($A158),1))</f>
        <v/>
      </c>
    </row>
    <row r="159">
      <c r="A159" s="5" t="n"/>
      <c r="B159" s="4" t="n"/>
      <c r="C159" s="15" t="n"/>
      <c r="D159" s="15" t="n"/>
      <c r="E159" s="15" t="n"/>
      <c r="F159" s="15" t="n"/>
      <c r="G159" s="15" t="n"/>
      <c r="H159" s="15" t="n"/>
      <c r="I159" s="16">
        <f>IF($A159="","",SUM($C159:$F159))</f>
        <v/>
      </c>
      <c r="J159" s="16">
        <f>IF($A159="","",$I159-$G159+$H159)</f>
        <v/>
      </c>
      <c r="K159" s="11">
        <f>IF($A159="","",DATE(YEAR($A159),MONTH($A159),1))</f>
        <v/>
      </c>
    </row>
    <row r="160">
      <c r="A160" s="5" t="n"/>
      <c r="B160" s="4" t="n"/>
      <c r="C160" s="15" t="n"/>
      <c r="D160" s="15" t="n"/>
      <c r="E160" s="15" t="n"/>
      <c r="F160" s="15" t="n"/>
      <c r="G160" s="15" t="n"/>
      <c r="H160" s="15" t="n"/>
      <c r="I160" s="16">
        <f>IF($A160="","",SUM($C160:$F160))</f>
        <v/>
      </c>
      <c r="J160" s="16">
        <f>IF($A160="","",$I160-$G160+$H160)</f>
        <v/>
      </c>
      <c r="K160" s="11">
        <f>IF($A160="","",DATE(YEAR($A160),MONTH($A160),1))</f>
        <v/>
      </c>
    </row>
    <row r="161">
      <c r="A161" s="5" t="n"/>
      <c r="B161" s="4" t="n"/>
      <c r="C161" s="15" t="n"/>
      <c r="D161" s="15" t="n"/>
      <c r="E161" s="15" t="n"/>
      <c r="F161" s="15" t="n"/>
      <c r="G161" s="15" t="n"/>
      <c r="H161" s="15" t="n"/>
      <c r="I161" s="16">
        <f>IF($A161="","",SUM($C161:$F161))</f>
        <v/>
      </c>
      <c r="J161" s="16">
        <f>IF($A161="","",$I161-$G161+$H161)</f>
        <v/>
      </c>
      <c r="K161" s="11">
        <f>IF($A161="","",DATE(YEAR($A161),MONTH($A161),1))</f>
        <v/>
      </c>
    </row>
    <row r="162">
      <c r="A162" s="5" t="n"/>
      <c r="B162" s="4" t="n"/>
      <c r="C162" s="15" t="n"/>
      <c r="D162" s="15" t="n"/>
      <c r="E162" s="15" t="n"/>
      <c r="F162" s="15" t="n"/>
      <c r="G162" s="15" t="n"/>
      <c r="H162" s="15" t="n"/>
      <c r="I162" s="16">
        <f>IF($A162="","",SUM($C162:$F162))</f>
        <v/>
      </c>
      <c r="J162" s="16">
        <f>IF($A162="","",$I162-$G162+$H162)</f>
        <v/>
      </c>
      <c r="K162" s="11">
        <f>IF($A162="","",DATE(YEAR($A162),MONTH($A162),1))</f>
        <v/>
      </c>
    </row>
    <row r="163">
      <c r="A163" s="5" t="n"/>
      <c r="B163" s="4" t="n"/>
      <c r="C163" s="15" t="n"/>
      <c r="D163" s="15" t="n"/>
      <c r="E163" s="15" t="n"/>
      <c r="F163" s="15" t="n"/>
      <c r="G163" s="15" t="n"/>
      <c r="H163" s="15" t="n"/>
      <c r="I163" s="16">
        <f>IF($A163="","",SUM($C163:$F163))</f>
        <v/>
      </c>
      <c r="J163" s="16">
        <f>IF($A163="","",$I163-$G163+$H163)</f>
        <v/>
      </c>
      <c r="K163" s="11">
        <f>IF($A163="","",DATE(YEAR($A163),MONTH($A163),1))</f>
        <v/>
      </c>
    </row>
    <row r="164">
      <c r="A164" s="5" t="n"/>
      <c r="B164" s="4" t="n"/>
      <c r="C164" s="15" t="n"/>
      <c r="D164" s="15" t="n"/>
      <c r="E164" s="15" t="n"/>
      <c r="F164" s="15" t="n"/>
      <c r="G164" s="15" t="n"/>
      <c r="H164" s="15" t="n"/>
      <c r="I164" s="16">
        <f>IF($A164="","",SUM($C164:$F164))</f>
        <v/>
      </c>
      <c r="J164" s="16">
        <f>IF($A164="","",$I164-$G164+$H164)</f>
        <v/>
      </c>
      <c r="K164" s="11">
        <f>IF($A164="","",DATE(YEAR($A164),MONTH($A164),1))</f>
        <v/>
      </c>
    </row>
    <row r="165">
      <c r="A165" s="5" t="n"/>
      <c r="B165" s="4" t="n"/>
      <c r="C165" s="15" t="n"/>
      <c r="D165" s="15" t="n"/>
      <c r="E165" s="15" t="n"/>
      <c r="F165" s="15" t="n"/>
      <c r="G165" s="15" t="n"/>
      <c r="H165" s="15" t="n"/>
      <c r="I165" s="16">
        <f>IF($A165="","",SUM($C165:$F165))</f>
        <v/>
      </c>
      <c r="J165" s="16">
        <f>IF($A165="","",$I165-$G165+$H165)</f>
        <v/>
      </c>
      <c r="K165" s="11">
        <f>IF($A165="","",DATE(YEAR($A165),MONTH($A165),1))</f>
        <v/>
      </c>
    </row>
    <row r="166">
      <c r="A166" s="5" t="n"/>
      <c r="B166" s="4" t="n"/>
      <c r="C166" s="15" t="n"/>
      <c r="D166" s="15" t="n"/>
      <c r="E166" s="15" t="n"/>
      <c r="F166" s="15" t="n"/>
      <c r="G166" s="15" t="n"/>
      <c r="H166" s="15" t="n"/>
      <c r="I166" s="16">
        <f>IF($A166="","",SUM($C166:$F166))</f>
        <v/>
      </c>
      <c r="J166" s="16">
        <f>IF($A166="","",$I166-$G166+$H166)</f>
        <v/>
      </c>
      <c r="K166" s="11">
        <f>IF($A166="","",DATE(YEAR($A166),MONTH($A166),1))</f>
        <v/>
      </c>
    </row>
    <row r="167">
      <c r="A167" s="5" t="n"/>
      <c r="B167" s="4" t="n"/>
      <c r="C167" s="15" t="n"/>
      <c r="D167" s="15" t="n"/>
      <c r="E167" s="15" t="n"/>
      <c r="F167" s="15" t="n"/>
      <c r="G167" s="15" t="n"/>
      <c r="H167" s="15" t="n"/>
      <c r="I167" s="16">
        <f>IF($A167="","",SUM($C167:$F167))</f>
        <v/>
      </c>
      <c r="J167" s="16">
        <f>IF($A167="","",$I167-$G167+$H167)</f>
        <v/>
      </c>
      <c r="K167" s="11">
        <f>IF($A167="","",DATE(YEAR($A167),MONTH($A167),1))</f>
        <v/>
      </c>
    </row>
    <row r="168">
      <c r="A168" s="5" t="n"/>
      <c r="B168" s="4" t="n"/>
      <c r="C168" s="15" t="n"/>
      <c r="D168" s="15" t="n"/>
      <c r="E168" s="15" t="n"/>
      <c r="F168" s="15" t="n"/>
      <c r="G168" s="15" t="n"/>
      <c r="H168" s="15" t="n"/>
      <c r="I168" s="16">
        <f>IF($A168="","",SUM($C168:$F168))</f>
        <v/>
      </c>
      <c r="J168" s="16">
        <f>IF($A168="","",$I168-$G168+$H168)</f>
        <v/>
      </c>
      <c r="K168" s="11">
        <f>IF($A168="","",DATE(YEAR($A168),MONTH($A168),1))</f>
        <v/>
      </c>
    </row>
    <row r="169">
      <c r="A169" s="5" t="n"/>
      <c r="B169" s="4" t="n"/>
      <c r="C169" s="15" t="n"/>
      <c r="D169" s="15" t="n"/>
      <c r="E169" s="15" t="n"/>
      <c r="F169" s="15" t="n"/>
      <c r="G169" s="15" t="n"/>
      <c r="H169" s="15" t="n"/>
      <c r="I169" s="16">
        <f>IF($A169="","",SUM($C169:$F169))</f>
        <v/>
      </c>
      <c r="J169" s="16">
        <f>IF($A169="","",$I169-$G169+$H169)</f>
        <v/>
      </c>
      <c r="K169" s="11">
        <f>IF($A169="","",DATE(YEAR($A169),MONTH($A169),1))</f>
        <v/>
      </c>
    </row>
    <row r="170">
      <c r="A170" s="5" t="n"/>
      <c r="B170" s="4" t="n"/>
      <c r="C170" s="15" t="n"/>
      <c r="D170" s="15" t="n"/>
      <c r="E170" s="15" t="n"/>
      <c r="F170" s="15" t="n"/>
      <c r="G170" s="15" t="n"/>
      <c r="H170" s="15" t="n"/>
      <c r="I170" s="16">
        <f>IF($A170="","",SUM($C170:$F170))</f>
        <v/>
      </c>
      <c r="J170" s="16">
        <f>IF($A170="","",$I170-$G170+$H170)</f>
        <v/>
      </c>
      <c r="K170" s="11">
        <f>IF($A170="","",DATE(YEAR($A170),MONTH($A170),1))</f>
        <v/>
      </c>
    </row>
    <row r="171">
      <c r="A171" s="5" t="n"/>
      <c r="B171" s="4" t="n"/>
      <c r="C171" s="15" t="n"/>
      <c r="D171" s="15" t="n"/>
      <c r="E171" s="15" t="n"/>
      <c r="F171" s="15" t="n"/>
      <c r="G171" s="15" t="n"/>
      <c r="H171" s="15" t="n"/>
      <c r="I171" s="16">
        <f>IF($A171="","",SUM($C171:$F171))</f>
        <v/>
      </c>
      <c r="J171" s="16">
        <f>IF($A171="","",$I171-$G171+$H171)</f>
        <v/>
      </c>
      <c r="K171" s="11">
        <f>IF($A171="","",DATE(YEAR($A171),MONTH($A171),1))</f>
        <v/>
      </c>
    </row>
    <row r="172">
      <c r="A172" s="5" t="n"/>
      <c r="B172" s="4" t="n"/>
      <c r="C172" s="15" t="n"/>
      <c r="D172" s="15" t="n"/>
      <c r="E172" s="15" t="n"/>
      <c r="F172" s="15" t="n"/>
      <c r="G172" s="15" t="n"/>
      <c r="H172" s="15" t="n"/>
      <c r="I172" s="16">
        <f>IF($A172="","",SUM($C172:$F172))</f>
        <v/>
      </c>
      <c r="J172" s="16">
        <f>IF($A172="","",$I172-$G172+$H172)</f>
        <v/>
      </c>
      <c r="K172" s="11">
        <f>IF($A172="","",DATE(YEAR($A172),MONTH($A172),1))</f>
        <v/>
      </c>
    </row>
    <row r="173">
      <c r="A173" s="5" t="n"/>
      <c r="B173" s="4" t="n"/>
      <c r="C173" s="15" t="n"/>
      <c r="D173" s="15" t="n"/>
      <c r="E173" s="15" t="n"/>
      <c r="F173" s="15" t="n"/>
      <c r="G173" s="15" t="n"/>
      <c r="H173" s="15" t="n"/>
      <c r="I173" s="16">
        <f>IF($A173="","",SUM($C173:$F173))</f>
        <v/>
      </c>
      <c r="J173" s="16">
        <f>IF($A173="","",$I173-$G173+$H173)</f>
        <v/>
      </c>
      <c r="K173" s="11">
        <f>IF($A173="","",DATE(YEAR($A173),MONTH($A173),1))</f>
        <v/>
      </c>
    </row>
    <row r="174">
      <c r="A174" s="5" t="n"/>
      <c r="B174" s="4" t="n"/>
      <c r="C174" s="15" t="n"/>
      <c r="D174" s="15" t="n"/>
      <c r="E174" s="15" t="n"/>
      <c r="F174" s="15" t="n"/>
      <c r="G174" s="15" t="n"/>
      <c r="H174" s="15" t="n"/>
      <c r="I174" s="16">
        <f>IF($A174="","",SUM($C174:$F174))</f>
        <v/>
      </c>
      <c r="J174" s="16">
        <f>IF($A174="","",$I174-$G174+$H174)</f>
        <v/>
      </c>
      <c r="K174" s="11">
        <f>IF($A174="","",DATE(YEAR($A174),MONTH($A174),1))</f>
        <v/>
      </c>
    </row>
    <row r="175">
      <c r="A175" s="5" t="n"/>
      <c r="B175" s="4" t="n"/>
      <c r="C175" s="15" t="n"/>
      <c r="D175" s="15" t="n"/>
      <c r="E175" s="15" t="n"/>
      <c r="F175" s="15" t="n"/>
      <c r="G175" s="15" t="n"/>
      <c r="H175" s="15" t="n"/>
      <c r="I175" s="16">
        <f>IF($A175="","",SUM($C175:$F175))</f>
        <v/>
      </c>
      <c r="J175" s="16">
        <f>IF($A175="","",$I175-$G175+$H175)</f>
        <v/>
      </c>
      <c r="K175" s="11">
        <f>IF($A175="","",DATE(YEAR($A175),MONTH($A175),1))</f>
        <v/>
      </c>
    </row>
    <row r="176">
      <c r="A176" s="5" t="n"/>
      <c r="B176" s="4" t="n"/>
      <c r="C176" s="15" t="n"/>
      <c r="D176" s="15" t="n"/>
      <c r="E176" s="15" t="n"/>
      <c r="F176" s="15" t="n"/>
      <c r="G176" s="15" t="n"/>
      <c r="H176" s="15" t="n"/>
      <c r="I176" s="16">
        <f>IF($A176="","",SUM($C176:$F176))</f>
        <v/>
      </c>
      <c r="J176" s="16">
        <f>IF($A176="","",$I176-$G176+$H176)</f>
        <v/>
      </c>
      <c r="K176" s="11">
        <f>IF($A176="","",DATE(YEAR($A176),MONTH($A176),1))</f>
        <v/>
      </c>
    </row>
    <row r="177">
      <c r="A177" s="5" t="n"/>
      <c r="B177" s="4" t="n"/>
      <c r="C177" s="15" t="n"/>
      <c r="D177" s="15" t="n"/>
      <c r="E177" s="15" t="n"/>
      <c r="F177" s="15" t="n"/>
      <c r="G177" s="15" t="n"/>
      <c r="H177" s="15" t="n"/>
      <c r="I177" s="16">
        <f>IF($A177="","",SUM($C177:$F177))</f>
        <v/>
      </c>
      <c r="J177" s="16">
        <f>IF($A177="","",$I177-$G177+$H177)</f>
        <v/>
      </c>
      <c r="K177" s="11">
        <f>IF($A177="","",DATE(YEAR($A177),MONTH($A177),1))</f>
        <v/>
      </c>
    </row>
    <row r="178">
      <c r="A178" s="5" t="n"/>
      <c r="B178" s="4" t="n"/>
      <c r="C178" s="15" t="n"/>
      <c r="D178" s="15" t="n"/>
      <c r="E178" s="15" t="n"/>
      <c r="F178" s="15" t="n"/>
      <c r="G178" s="15" t="n"/>
      <c r="H178" s="15" t="n"/>
      <c r="I178" s="16">
        <f>IF($A178="","",SUM($C178:$F178))</f>
        <v/>
      </c>
      <c r="J178" s="16">
        <f>IF($A178="","",$I178-$G178+$H178)</f>
        <v/>
      </c>
      <c r="K178" s="11">
        <f>IF($A178="","",DATE(YEAR($A178),MONTH($A178),1))</f>
        <v/>
      </c>
    </row>
    <row r="179">
      <c r="A179" s="5" t="n"/>
      <c r="B179" s="4" t="n"/>
      <c r="C179" s="15" t="n"/>
      <c r="D179" s="15" t="n"/>
      <c r="E179" s="15" t="n"/>
      <c r="F179" s="15" t="n"/>
      <c r="G179" s="15" t="n"/>
      <c r="H179" s="15" t="n"/>
      <c r="I179" s="16">
        <f>IF($A179="","",SUM($C179:$F179))</f>
        <v/>
      </c>
      <c r="J179" s="16">
        <f>IF($A179="","",$I179-$G179+$H179)</f>
        <v/>
      </c>
      <c r="K179" s="11">
        <f>IF($A179="","",DATE(YEAR($A179),MONTH($A179),1))</f>
        <v/>
      </c>
    </row>
    <row r="180">
      <c r="A180" s="5" t="n"/>
      <c r="B180" s="4" t="n"/>
      <c r="C180" s="15" t="n"/>
      <c r="D180" s="15" t="n"/>
      <c r="E180" s="15" t="n"/>
      <c r="F180" s="15" t="n"/>
      <c r="G180" s="15" t="n"/>
      <c r="H180" s="15" t="n"/>
      <c r="I180" s="16">
        <f>IF($A180="","",SUM($C180:$F180))</f>
        <v/>
      </c>
      <c r="J180" s="16">
        <f>IF($A180="","",$I180-$G180+$H180)</f>
        <v/>
      </c>
      <c r="K180" s="11">
        <f>IF($A180="","",DATE(YEAR($A180),MONTH($A180),1))</f>
        <v/>
      </c>
    </row>
    <row r="181">
      <c r="A181" s="5" t="n"/>
      <c r="B181" s="4" t="n"/>
      <c r="C181" s="15" t="n"/>
      <c r="D181" s="15" t="n"/>
      <c r="E181" s="15" t="n"/>
      <c r="F181" s="15" t="n"/>
      <c r="G181" s="15" t="n"/>
      <c r="H181" s="15" t="n"/>
      <c r="I181" s="16">
        <f>IF($A181="","",SUM($C181:$F181))</f>
        <v/>
      </c>
      <c r="J181" s="16">
        <f>IF($A181="","",$I181-$G181+$H181)</f>
        <v/>
      </c>
      <c r="K181" s="11">
        <f>IF($A181="","",DATE(YEAR($A181),MONTH($A181),1))</f>
        <v/>
      </c>
    </row>
    <row r="182">
      <c r="A182" s="5" t="n"/>
      <c r="B182" s="4" t="n"/>
      <c r="C182" s="15" t="n"/>
      <c r="D182" s="15" t="n"/>
      <c r="E182" s="15" t="n"/>
      <c r="F182" s="15" t="n"/>
      <c r="G182" s="15" t="n"/>
      <c r="H182" s="15" t="n"/>
      <c r="I182" s="16">
        <f>IF($A182="","",SUM($C182:$F182))</f>
        <v/>
      </c>
      <c r="J182" s="16">
        <f>IF($A182="","",$I182-$G182+$H182)</f>
        <v/>
      </c>
      <c r="K182" s="11">
        <f>IF($A182="","",DATE(YEAR($A182),MONTH($A182),1))</f>
        <v/>
      </c>
    </row>
    <row r="183">
      <c r="A183" s="5" t="n"/>
      <c r="B183" s="4" t="n"/>
      <c r="C183" s="15" t="n"/>
      <c r="D183" s="15" t="n"/>
      <c r="E183" s="15" t="n"/>
      <c r="F183" s="15" t="n"/>
      <c r="G183" s="15" t="n"/>
      <c r="H183" s="15" t="n"/>
      <c r="I183" s="16">
        <f>IF($A183="","",SUM($C183:$F183))</f>
        <v/>
      </c>
      <c r="J183" s="16">
        <f>IF($A183="","",$I183-$G183+$H183)</f>
        <v/>
      </c>
      <c r="K183" s="11">
        <f>IF($A183="","",DATE(YEAR($A183),MONTH($A183),1))</f>
        <v/>
      </c>
    </row>
    <row r="184">
      <c r="A184" s="5" t="n"/>
      <c r="B184" s="4" t="n"/>
      <c r="C184" s="15" t="n"/>
      <c r="D184" s="15" t="n"/>
      <c r="E184" s="15" t="n"/>
      <c r="F184" s="15" t="n"/>
      <c r="G184" s="15" t="n"/>
      <c r="H184" s="15" t="n"/>
      <c r="I184" s="16">
        <f>IF($A184="","",SUM($C184:$F184))</f>
        <v/>
      </c>
      <c r="J184" s="16">
        <f>IF($A184="","",$I184-$G184+$H184)</f>
        <v/>
      </c>
      <c r="K184" s="11">
        <f>IF($A184="","",DATE(YEAR($A184),MONTH($A184),1))</f>
        <v/>
      </c>
    </row>
    <row r="185">
      <c r="A185" s="5" t="n"/>
      <c r="B185" s="4" t="n"/>
      <c r="C185" s="15" t="n"/>
      <c r="D185" s="15" t="n"/>
      <c r="E185" s="15" t="n"/>
      <c r="F185" s="15" t="n"/>
      <c r="G185" s="15" t="n"/>
      <c r="H185" s="15" t="n"/>
      <c r="I185" s="16">
        <f>IF($A185="","",SUM($C185:$F185))</f>
        <v/>
      </c>
      <c r="J185" s="16">
        <f>IF($A185="","",$I185-$G185+$H185)</f>
        <v/>
      </c>
      <c r="K185" s="11">
        <f>IF($A185="","",DATE(YEAR($A185),MONTH($A185),1))</f>
        <v/>
      </c>
    </row>
    <row r="186">
      <c r="A186" s="5" t="n"/>
      <c r="B186" s="4" t="n"/>
      <c r="C186" s="15" t="n"/>
      <c r="D186" s="15" t="n"/>
      <c r="E186" s="15" t="n"/>
      <c r="F186" s="15" t="n"/>
      <c r="G186" s="15" t="n"/>
      <c r="H186" s="15" t="n"/>
      <c r="I186" s="16">
        <f>IF($A186="","",SUM($C186:$F186))</f>
        <v/>
      </c>
      <c r="J186" s="16">
        <f>IF($A186="","",$I186-$G186+$H186)</f>
        <v/>
      </c>
      <c r="K186" s="11">
        <f>IF($A186="","",DATE(YEAR($A186),MONTH($A186),1))</f>
        <v/>
      </c>
    </row>
    <row r="187">
      <c r="A187" s="5" t="n"/>
      <c r="B187" s="4" t="n"/>
      <c r="C187" s="15" t="n"/>
      <c r="D187" s="15" t="n"/>
      <c r="E187" s="15" t="n"/>
      <c r="F187" s="15" t="n"/>
      <c r="G187" s="15" t="n"/>
      <c r="H187" s="15" t="n"/>
      <c r="I187" s="16">
        <f>IF($A187="","",SUM($C187:$F187))</f>
        <v/>
      </c>
      <c r="J187" s="16">
        <f>IF($A187="","",$I187-$G187+$H187)</f>
        <v/>
      </c>
      <c r="K187" s="11">
        <f>IF($A187="","",DATE(YEAR($A187),MONTH($A187),1))</f>
        <v/>
      </c>
    </row>
    <row r="188">
      <c r="A188" s="5" t="n"/>
      <c r="B188" s="4" t="n"/>
      <c r="C188" s="15" t="n"/>
      <c r="D188" s="15" t="n"/>
      <c r="E188" s="15" t="n"/>
      <c r="F188" s="15" t="n"/>
      <c r="G188" s="15" t="n"/>
      <c r="H188" s="15" t="n"/>
      <c r="I188" s="16">
        <f>IF($A188="","",SUM($C188:$F188))</f>
        <v/>
      </c>
      <c r="J188" s="16">
        <f>IF($A188="","",$I188-$G188+$H188)</f>
        <v/>
      </c>
      <c r="K188" s="11">
        <f>IF($A188="","",DATE(YEAR($A188),MONTH($A188),1))</f>
        <v/>
      </c>
    </row>
    <row r="189">
      <c r="A189" s="5" t="n"/>
      <c r="B189" s="4" t="n"/>
      <c r="C189" s="15" t="n"/>
      <c r="D189" s="15" t="n"/>
      <c r="E189" s="15" t="n"/>
      <c r="F189" s="15" t="n"/>
      <c r="G189" s="15" t="n"/>
      <c r="H189" s="15" t="n"/>
      <c r="I189" s="16">
        <f>IF($A189="","",SUM($C189:$F189))</f>
        <v/>
      </c>
      <c r="J189" s="16">
        <f>IF($A189="","",$I189-$G189+$H189)</f>
        <v/>
      </c>
      <c r="K189" s="11">
        <f>IF($A189="","",DATE(YEAR($A189),MONTH($A189),1))</f>
        <v/>
      </c>
    </row>
    <row r="190">
      <c r="A190" s="5" t="n"/>
      <c r="B190" s="4" t="n"/>
      <c r="C190" s="15" t="n"/>
      <c r="D190" s="15" t="n"/>
      <c r="E190" s="15" t="n"/>
      <c r="F190" s="15" t="n"/>
      <c r="G190" s="15" t="n"/>
      <c r="H190" s="15" t="n"/>
      <c r="I190" s="16">
        <f>IF($A190="","",SUM($C190:$F190))</f>
        <v/>
      </c>
      <c r="J190" s="16">
        <f>IF($A190="","",$I190-$G190+$H190)</f>
        <v/>
      </c>
      <c r="K190" s="11">
        <f>IF($A190="","",DATE(YEAR($A190),MONTH($A190),1))</f>
        <v/>
      </c>
    </row>
    <row r="191">
      <c r="A191" s="5" t="n"/>
      <c r="B191" s="4" t="n"/>
      <c r="C191" s="15" t="n"/>
      <c r="D191" s="15" t="n"/>
      <c r="E191" s="15" t="n"/>
      <c r="F191" s="15" t="n"/>
      <c r="G191" s="15" t="n"/>
      <c r="H191" s="15" t="n"/>
      <c r="I191" s="16">
        <f>IF($A191="","",SUM($C191:$F191))</f>
        <v/>
      </c>
      <c r="J191" s="16">
        <f>IF($A191="","",$I191-$G191+$H191)</f>
        <v/>
      </c>
      <c r="K191" s="11">
        <f>IF($A191="","",DATE(YEAR($A191),MONTH($A191),1))</f>
        <v/>
      </c>
    </row>
    <row r="192">
      <c r="A192" s="5" t="n"/>
      <c r="B192" s="4" t="n"/>
      <c r="C192" s="15" t="n"/>
      <c r="D192" s="15" t="n"/>
      <c r="E192" s="15" t="n"/>
      <c r="F192" s="15" t="n"/>
      <c r="G192" s="15" t="n"/>
      <c r="H192" s="15" t="n"/>
      <c r="I192" s="16">
        <f>IF($A192="","",SUM($C192:$F192))</f>
        <v/>
      </c>
      <c r="J192" s="16">
        <f>IF($A192="","",$I192-$G192+$H192)</f>
        <v/>
      </c>
      <c r="K192" s="11">
        <f>IF($A192="","",DATE(YEAR($A192),MONTH($A192),1))</f>
        <v/>
      </c>
    </row>
    <row r="193">
      <c r="A193" s="5" t="n"/>
      <c r="B193" s="4" t="n"/>
      <c r="C193" s="15" t="n"/>
      <c r="D193" s="15" t="n"/>
      <c r="E193" s="15" t="n"/>
      <c r="F193" s="15" t="n"/>
      <c r="G193" s="15" t="n"/>
      <c r="H193" s="15" t="n"/>
      <c r="I193" s="16">
        <f>IF($A193="","",SUM($C193:$F193))</f>
        <v/>
      </c>
      <c r="J193" s="16">
        <f>IF($A193="","",$I193-$G193+$H193)</f>
        <v/>
      </c>
      <c r="K193" s="11">
        <f>IF($A193="","",DATE(YEAR($A193),MONTH($A193),1))</f>
        <v/>
      </c>
    </row>
    <row r="194">
      <c r="A194" s="5" t="n"/>
      <c r="B194" s="4" t="n"/>
      <c r="C194" s="15" t="n"/>
      <c r="D194" s="15" t="n"/>
      <c r="E194" s="15" t="n"/>
      <c r="F194" s="15" t="n"/>
      <c r="G194" s="15" t="n"/>
      <c r="H194" s="15" t="n"/>
      <c r="I194" s="16">
        <f>IF($A194="","",SUM($C194:$F194))</f>
        <v/>
      </c>
      <c r="J194" s="16">
        <f>IF($A194="","",$I194-$G194+$H194)</f>
        <v/>
      </c>
      <c r="K194" s="11">
        <f>IF($A194="","",DATE(YEAR($A194),MONTH($A194),1))</f>
        <v/>
      </c>
    </row>
    <row r="195">
      <c r="A195" s="5" t="n"/>
      <c r="B195" s="4" t="n"/>
      <c r="C195" s="15" t="n"/>
      <c r="D195" s="15" t="n"/>
      <c r="E195" s="15" t="n"/>
      <c r="F195" s="15" t="n"/>
      <c r="G195" s="15" t="n"/>
      <c r="H195" s="15" t="n"/>
      <c r="I195" s="16">
        <f>IF($A195="","",SUM($C195:$F195))</f>
        <v/>
      </c>
      <c r="J195" s="16">
        <f>IF($A195="","",$I195-$G195+$H195)</f>
        <v/>
      </c>
      <c r="K195" s="11">
        <f>IF($A195="","",DATE(YEAR($A195),MONTH($A195),1))</f>
        <v/>
      </c>
    </row>
    <row r="196">
      <c r="A196" s="5" t="n"/>
      <c r="B196" s="4" t="n"/>
      <c r="C196" s="15" t="n"/>
      <c r="D196" s="15" t="n"/>
      <c r="E196" s="15" t="n"/>
      <c r="F196" s="15" t="n"/>
      <c r="G196" s="15" t="n"/>
      <c r="H196" s="15" t="n"/>
      <c r="I196" s="16">
        <f>IF($A196="","",SUM($C196:$F196))</f>
        <v/>
      </c>
      <c r="J196" s="16">
        <f>IF($A196="","",$I196-$G196+$H196)</f>
        <v/>
      </c>
      <c r="K196" s="11">
        <f>IF($A196="","",DATE(YEAR($A196),MONTH($A196),1))</f>
        <v/>
      </c>
    </row>
    <row r="197">
      <c r="A197" s="5" t="n"/>
      <c r="B197" s="4" t="n"/>
      <c r="C197" s="15" t="n"/>
      <c r="D197" s="15" t="n"/>
      <c r="E197" s="15" t="n"/>
      <c r="F197" s="15" t="n"/>
      <c r="G197" s="15" t="n"/>
      <c r="H197" s="15" t="n"/>
      <c r="I197" s="16">
        <f>IF($A197="","",SUM($C197:$F197))</f>
        <v/>
      </c>
      <c r="J197" s="16">
        <f>IF($A197="","",$I197-$G197+$H197)</f>
        <v/>
      </c>
      <c r="K197" s="11">
        <f>IF($A197="","",DATE(YEAR($A197),MONTH($A197),1))</f>
        <v/>
      </c>
    </row>
    <row r="198">
      <c r="A198" s="5" t="n"/>
      <c r="B198" s="4" t="n"/>
      <c r="C198" s="15" t="n"/>
      <c r="D198" s="15" t="n"/>
      <c r="E198" s="15" t="n"/>
      <c r="F198" s="15" t="n"/>
      <c r="G198" s="15" t="n"/>
      <c r="H198" s="15" t="n"/>
      <c r="I198" s="16">
        <f>IF($A198="","",SUM($C198:$F198))</f>
        <v/>
      </c>
      <c r="J198" s="16">
        <f>IF($A198="","",$I198-$G198+$H198)</f>
        <v/>
      </c>
      <c r="K198" s="11">
        <f>IF($A198="","",DATE(YEAR($A198),MONTH($A198),1))</f>
        <v/>
      </c>
    </row>
    <row r="199">
      <c r="A199" s="5" t="n"/>
      <c r="B199" s="4" t="n"/>
      <c r="C199" s="15" t="n"/>
      <c r="D199" s="15" t="n"/>
      <c r="E199" s="15" t="n"/>
      <c r="F199" s="15" t="n"/>
      <c r="G199" s="15" t="n"/>
      <c r="H199" s="15" t="n"/>
      <c r="I199" s="16">
        <f>IF($A199="","",SUM($C199:$F199))</f>
        <v/>
      </c>
      <c r="J199" s="16">
        <f>IF($A199="","",$I199-$G199+$H199)</f>
        <v/>
      </c>
      <c r="K199" s="11">
        <f>IF($A199="","",DATE(YEAR($A199),MONTH($A199),1))</f>
        <v/>
      </c>
    </row>
    <row r="200">
      <c r="A200" s="5" t="n"/>
      <c r="B200" s="4" t="n"/>
      <c r="C200" s="15" t="n"/>
      <c r="D200" s="15" t="n"/>
      <c r="E200" s="15" t="n"/>
      <c r="F200" s="15" t="n"/>
      <c r="G200" s="15" t="n"/>
      <c r="H200" s="15" t="n"/>
      <c r="I200" s="16">
        <f>IF($A200="","",SUM($C200:$F200))</f>
        <v/>
      </c>
      <c r="J200" s="16">
        <f>IF($A200="","",$I200-$G200+$H200)</f>
        <v/>
      </c>
      <c r="K200" s="11">
        <f>IF($A200="","",DATE(YEAR($A200),MONTH($A200),1))</f>
        <v/>
      </c>
    </row>
    <row r="201">
      <c r="A201" s="5" t="n"/>
      <c r="B201" s="4" t="n"/>
      <c r="C201" s="15" t="n"/>
      <c r="D201" s="15" t="n"/>
      <c r="E201" s="15" t="n"/>
      <c r="F201" s="15" t="n"/>
      <c r="G201" s="15" t="n"/>
      <c r="H201" s="15" t="n"/>
      <c r="I201" s="16">
        <f>IF($A201="","",SUM($C201:$F201))</f>
        <v/>
      </c>
      <c r="J201" s="16">
        <f>IF($A201="","",$I201-$G201+$H201)</f>
        <v/>
      </c>
      <c r="K201" s="11">
        <f>IF($A201="","",DATE(YEAR($A201),MONTH($A201),1))</f>
        <v/>
      </c>
    </row>
    <row r="202">
      <c r="A202" s="5" t="n"/>
      <c r="B202" s="4" t="n"/>
      <c r="C202" s="15" t="n"/>
      <c r="D202" s="15" t="n"/>
      <c r="E202" s="15" t="n"/>
      <c r="F202" s="15" t="n"/>
      <c r="G202" s="15" t="n"/>
      <c r="H202" s="15" t="n"/>
      <c r="I202" s="16">
        <f>IF($A202="","",SUM($C202:$F202))</f>
        <v/>
      </c>
      <c r="J202" s="16">
        <f>IF($A202="","",$I202-$G202+$H202)</f>
        <v/>
      </c>
      <c r="K202" s="11">
        <f>IF($A202="","",DATE(YEAR($A202),MONTH($A202),1))</f>
        <v/>
      </c>
    </row>
    <row r="203">
      <c r="A203" s="5" t="n"/>
      <c r="B203" s="4" t="n"/>
      <c r="C203" s="15" t="n"/>
      <c r="D203" s="15" t="n"/>
      <c r="E203" s="15" t="n"/>
      <c r="F203" s="15" t="n"/>
      <c r="G203" s="15" t="n"/>
      <c r="H203" s="15" t="n"/>
      <c r="I203" s="16">
        <f>IF($A203="","",SUM($C203:$F203))</f>
        <v/>
      </c>
      <c r="J203" s="16">
        <f>IF($A203="","",$I203-$G203+$H203)</f>
        <v/>
      </c>
      <c r="K203" s="11">
        <f>IF($A203="","",DATE(YEAR($A203),MONTH($A203),1))</f>
        <v/>
      </c>
    </row>
    <row r="204">
      <c r="A204" s="5" t="n"/>
      <c r="B204" s="4" t="n"/>
      <c r="C204" s="15" t="n"/>
      <c r="D204" s="15" t="n"/>
      <c r="E204" s="15" t="n"/>
      <c r="F204" s="15" t="n"/>
      <c r="G204" s="15" t="n"/>
      <c r="H204" s="15" t="n"/>
      <c r="I204" s="16">
        <f>IF($A204="","",SUM($C204:$F204))</f>
        <v/>
      </c>
      <c r="J204" s="16">
        <f>IF($A204="","",$I204-$G204+$H204)</f>
        <v/>
      </c>
      <c r="K204" s="11">
        <f>IF($A204="","",DATE(YEAR($A204),MONTH($A204),1))</f>
        <v/>
      </c>
    </row>
    <row r="205">
      <c r="A205" s="5" t="n"/>
      <c r="B205" s="4" t="n"/>
      <c r="C205" s="15" t="n"/>
      <c r="D205" s="15" t="n"/>
      <c r="E205" s="15" t="n"/>
      <c r="F205" s="15" t="n"/>
      <c r="G205" s="15" t="n"/>
      <c r="H205" s="15" t="n"/>
      <c r="I205" s="16">
        <f>IF($A205="","",SUM($C205:$F205))</f>
        <v/>
      </c>
      <c r="J205" s="16">
        <f>IF($A205="","",$I205-$G205+$H205)</f>
        <v/>
      </c>
      <c r="K205" s="11">
        <f>IF($A205="","",DATE(YEAR($A205),MONTH($A205),1))</f>
        <v/>
      </c>
    </row>
    <row r="206">
      <c r="A206" s="5" t="n"/>
      <c r="B206" s="4" t="n"/>
      <c r="C206" s="15" t="n"/>
      <c r="D206" s="15" t="n"/>
      <c r="E206" s="15" t="n"/>
      <c r="F206" s="15" t="n"/>
      <c r="G206" s="15" t="n"/>
      <c r="H206" s="15" t="n"/>
      <c r="I206" s="16">
        <f>IF($A206="","",SUM($C206:$F206))</f>
        <v/>
      </c>
      <c r="J206" s="16">
        <f>IF($A206="","",$I206-$G206+$H206)</f>
        <v/>
      </c>
      <c r="K206" s="11">
        <f>IF($A206="","",DATE(YEAR($A206),MONTH($A206),1))</f>
        <v/>
      </c>
    </row>
    <row r="207">
      <c r="A207" s="5" t="n"/>
      <c r="B207" s="4" t="n"/>
      <c r="C207" s="15" t="n"/>
      <c r="D207" s="15" t="n"/>
      <c r="E207" s="15" t="n"/>
      <c r="F207" s="15" t="n"/>
      <c r="G207" s="15" t="n"/>
      <c r="H207" s="15" t="n"/>
      <c r="I207" s="16">
        <f>IF($A207="","",SUM($C207:$F207))</f>
        <v/>
      </c>
      <c r="J207" s="16">
        <f>IF($A207="","",$I207-$G207+$H207)</f>
        <v/>
      </c>
      <c r="K207" s="11">
        <f>IF($A207="","",DATE(YEAR($A207),MONTH($A207),1))</f>
        <v/>
      </c>
    </row>
    <row r="208">
      <c r="A208" s="5" t="n"/>
      <c r="B208" s="4" t="n"/>
      <c r="C208" s="15" t="n"/>
      <c r="D208" s="15" t="n"/>
      <c r="E208" s="15" t="n"/>
      <c r="F208" s="15" t="n"/>
      <c r="G208" s="15" t="n"/>
      <c r="H208" s="15" t="n"/>
      <c r="I208" s="16">
        <f>IF($A208="","",SUM($C208:$F208))</f>
        <v/>
      </c>
      <c r="J208" s="16">
        <f>IF($A208="","",$I208-$G208+$H208)</f>
        <v/>
      </c>
      <c r="K208" s="11">
        <f>IF($A208="","",DATE(YEAR($A208),MONTH($A208),1))</f>
        <v/>
      </c>
    </row>
    <row r="209">
      <c r="A209" s="5" t="n"/>
      <c r="B209" s="4" t="n"/>
      <c r="C209" s="15" t="n"/>
      <c r="D209" s="15" t="n"/>
      <c r="E209" s="15" t="n"/>
      <c r="F209" s="15" t="n"/>
      <c r="G209" s="15" t="n"/>
      <c r="H209" s="15" t="n"/>
      <c r="I209" s="16">
        <f>IF($A209="","",SUM($C209:$F209))</f>
        <v/>
      </c>
      <c r="J209" s="16">
        <f>IF($A209="","",$I209-$G209+$H209)</f>
        <v/>
      </c>
      <c r="K209" s="11">
        <f>IF($A209="","",DATE(YEAR($A209),MONTH($A209),1))</f>
        <v/>
      </c>
    </row>
    <row r="210">
      <c r="A210" s="5" t="n"/>
      <c r="B210" s="4" t="n"/>
      <c r="C210" s="15" t="n"/>
      <c r="D210" s="15" t="n"/>
      <c r="E210" s="15" t="n"/>
      <c r="F210" s="15" t="n"/>
      <c r="G210" s="15" t="n"/>
      <c r="H210" s="15" t="n"/>
      <c r="I210" s="16">
        <f>IF($A210="","",SUM($C210:$F210))</f>
        <v/>
      </c>
      <c r="J210" s="16">
        <f>IF($A210="","",$I210-$G210+$H210)</f>
        <v/>
      </c>
      <c r="K210" s="11">
        <f>IF($A210="","",DATE(YEAR($A210),MONTH($A210),1))</f>
        <v/>
      </c>
    </row>
    <row r="211">
      <c r="A211" s="5" t="n"/>
      <c r="B211" s="4" t="n"/>
      <c r="C211" s="15" t="n"/>
      <c r="D211" s="15" t="n"/>
      <c r="E211" s="15" t="n"/>
      <c r="F211" s="15" t="n"/>
      <c r="G211" s="15" t="n"/>
      <c r="H211" s="15" t="n"/>
      <c r="I211" s="16">
        <f>IF($A211="","",SUM($C211:$F211))</f>
        <v/>
      </c>
      <c r="J211" s="16">
        <f>IF($A211="","",$I211-$G211+$H211)</f>
        <v/>
      </c>
      <c r="K211" s="11">
        <f>IF($A211="","",DATE(YEAR($A211),MONTH($A211),1))</f>
        <v/>
      </c>
    </row>
    <row r="212">
      <c r="A212" s="5" t="n"/>
      <c r="B212" s="4" t="n"/>
      <c r="C212" s="15" t="n"/>
      <c r="D212" s="15" t="n"/>
      <c r="E212" s="15" t="n"/>
      <c r="F212" s="15" t="n"/>
      <c r="G212" s="15" t="n"/>
      <c r="H212" s="15" t="n"/>
      <c r="I212" s="16">
        <f>IF($A212="","",SUM($C212:$F212))</f>
        <v/>
      </c>
      <c r="J212" s="16">
        <f>IF($A212="","",$I212-$G212+$H212)</f>
        <v/>
      </c>
      <c r="K212" s="11">
        <f>IF($A212="","",DATE(YEAR($A212),MONTH($A212),1))</f>
        <v/>
      </c>
    </row>
    <row r="213">
      <c r="A213" s="5" t="n"/>
      <c r="B213" s="4" t="n"/>
      <c r="C213" s="15" t="n"/>
      <c r="D213" s="15" t="n"/>
      <c r="E213" s="15" t="n"/>
      <c r="F213" s="15" t="n"/>
      <c r="G213" s="15" t="n"/>
      <c r="H213" s="15" t="n"/>
      <c r="I213" s="16">
        <f>IF($A213="","",SUM($C213:$F213))</f>
        <v/>
      </c>
      <c r="J213" s="16">
        <f>IF($A213="","",$I213-$G213+$H213)</f>
        <v/>
      </c>
      <c r="K213" s="11">
        <f>IF($A213="","",DATE(YEAR($A213),MONTH($A213),1))</f>
        <v/>
      </c>
    </row>
    <row r="214">
      <c r="A214" s="5" t="n"/>
      <c r="B214" s="4" t="n"/>
      <c r="C214" s="15" t="n"/>
      <c r="D214" s="15" t="n"/>
      <c r="E214" s="15" t="n"/>
      <c r="F214" s="15" t="n"/>
      <c r="G214" s="15" t="n"/>
      <c r="H214" s="15" t="n"/>
      <c r="I214" s="16">
        <f>IF($A214="","",SUM($C214:$F214))</f>
        <v/>
      </c>
      <c r="J214" s="16">
        <f>IF($A214="","",$I214-$G214+$H214)</f>
        <v/>
      </c>
      <c r="K214" s="11">
        <f>IF($A214="","",DATE(YEAR($A214),MONTH($A214),1))</f>
        <v/>
      </c>
    </row>
    <row r="215">
      <c r="A215" s="5" t="n"/>
      <c r="B215" s="4" t="n"/>
      <c r="C215" s="15" t="n"/>
      <c r="D215" s="15" t="n"/>
      <c r="E215" s="15" t="n"/>
      <c r="F215" s="15" t="n"/>
      <c r="G215" s="15" t="n"/>
      <c r="H215" s="15" t="n"/>
      <c r="I215" s="16">
        <f>IF($A215="","",SUM($C215:$F215))</f>
        <v/>
      </c>
      <c r="J215" s="16">
        <f>IF($A215="","",$I215-$G215+$H215)</f>
        <v/>
      </c>
      <c r="K215" s="11">
        <f>IF($A215="","",DATE(YEAR($A215),MONTH($A215),1))</f>
        <v/>
      </c>
    </row>
    <row r="216">
      <c r="A216" s="5" t="n"/>
      <c r="B216" s="4" t="n"/>
      <c r="C216" s="15" t="n"/>
      <c r="D216" s="15" t="n"/>
      <c r="E216" s="15" t="n"/>
      <c r="F216" s="15" t="n"/>
      <c r="G216" s="15" t="n"/>
      <c r="H216" s="15" t="n"/>
      <c r="I216" s="16">
        <f>IF($A216="","",SUM($C216:$F216))</f>
        <v/>
      </c>
      <c r="J216" s="16">
        <f>IF($A216="","",$I216-$G216+$H216)</f>
        <v/>
      </c>
      <c r="K216" s="11">
        <f>IF($A216="","",DATE(YEAR($A216),MONTH($A216),1))</f>
        <v/>
      </c>
    </row>
    <row r="217">
      <c r="A217" s="5" t="n"/>
      <c r="B217" s="4" t="n"/>
      <c r="C217" s="15" t="n"/>
      <c r="D217" s="15" t="n"/>
      <c r="E217" s="15" t="n"/>
      <c r="F217" s="15" t="n"/>
      <c r="G217" s="15" t="n"/>
      <c r="H217" s="15" t="n"/>
      <c r="I217" s="16">
        <f>IF($A217="","",SUM($C217:$F217))</f>
        <v/>
      </c>
      <c r="J217" s="16">
        <f>IF($A217="","",$I217-$G217+$H217)</f>
        <v/>
      </c>
      <c r="K217" s="11">
        <f>IF($A217="","",DATE(YEAR($A217),MONTH($A217),1))</f>
        <v/>
      </c>
    </row>
    <row r="218">
      <c r="A218" s="5" t="n"/>
      <c r="B218" s="4" t="n"/>
      <c r="C218" s="15" t="n"/>
      <c r="D218" s="15" t="n"/>
      <c r="E218" s="15" t="n"/>
      <c r="F218" s="15" t="n"/>
      <c r="G218" s="15" t="n"/>
      <c r="H218" s="15" t="n"/>
      <c r="I218" s="16">
        <f>IF($A218="","",SUM($C218:$F218))</f>
        <v/>
      </c>
      <c r="J218" s="16">
        <f>IF($A218="","",$I218-$G218+$H218)</f>
        <v/>
      </c>
      <c r="K218" s="11">
        <f>IF($A218="","",DATE(YEAR($A218),MONTH($A218),1))</f>
        <v/>
      </c>
    </row>
    <row r="219">
      <c r="A219" s="5" t="n"/>
      <c r="B219" s="4" t="n"/>
      <c r="C219" s="15" t="n"/>
      <c r="D219" s="15" t="n"/>
      <c r="E219" s="15" t="n"/>
      <c r="F219" s="15" t="n"/>
      <c r="G219" s="15" t="n"/>
      <c r="H219" s="15" t="n"/>
      <c r="I219" s="16">
        <f>IF($A219="","",SUM($C219:$F219))</f>
        <v/>
      </c>
      <c r="J219" s="16">
        <f>IF($A219="","",$I219-$G219+$H219)</f>
        <v/>
      </c>
      <c r="K219" s="11">
        <f>IF($A219="","",DATE(YEAR($A219),MONTH($A219),1))</f>
        <v/>
      </c>
    </row>
    <row r="220">
      <c r="A220" s="5" t="n"/>
      <c r="B220" s="4" t="n"/>
      <c r="C220" s="15" t="n"/>
      <c r="D220" s="15" t="n"/>
      <c r="E220" s="15" t="n"/>
      <c r="F220" s="15" t="n"/>
      <c r="G220" s="15" t="n"/>
      <c r="H220" s="15" t="n"/>
      <c r="I220" s="16">
        <f>IF($A220="","",SUM($C220:$F220))</f>
        <v/>
      </c>
      <c r="J220" s="16">
        <f>IF($A220="","",$I220-$G220+$H220)</f>
        <v/>
      </c>
      <c r="K220" s="11">
        <f>IF($A220="","",DATE(YEAR($A220),MONTH($A220),1))</f>
        <v/>
      </c>
    </row>
    <row r="221">
      <c r="A221" s="5" t="n"/>
      <c r="B221" s="4" t="n"/>
      <c r="C221" s="15" t="n"/>
      <c r="D221" s="15" t="n"/>
      <c r="E221" s="15" t="n"/>
      <c r="F221" s="15" t="n"/>
      <c r="G221" s="15" t="n"/>
      <c r="H221" s="15" t="n"/>
      <c r="I221" s="16">
        <f>IF($A221="","",SUM($C221:$F221))</f>
        <v/>
      </c>
      <c r="J221" s="16">
        <f>IF($A221="","",$I221-$G221+$H221)</f>
        <v/>
      </c>
      <c r="K221" s="11">
        <f>IF($A221="","",DATE(YEAR($A221),MONTH($A221),1))</f>
        <v/>
      </c>
    </row>
    <row r="222">
      <c r="A222" s="5" t="n"/>
      <c r="B222" s="4" t="n"/>
      <c r="C222" s="15" t="n"/>
      <c r="D222" s="15" t="n"/>
      <c r="E222" s="15" t="n"/>
      <c r="F222" s="15" t="n"/>
      <c r="G222" s="15" t="n"/>
      <c r="H222" s="15" t="n"/>
      <c r="I222" s="16">
        <f>IF($A222="","",SUM($C222:$F222))</f>
        <v/>
      </c>
      <c r="J222" s="16">
        <f>IF($A222="","",$I222-$G222+$H222)</f>
        <v/>
      </c>
      <c r="K222" s="11">
        <f>IF($A222="","",DATE(YEAR($A222),MONTH($A222),1))</f>
        <v/>
      </c>
    </row>
    <row r="223">
      <c r="A223" s="5" t="n"/>
      <c r="B223" s="4" t="n"/>
      <c r="C223" s="15" t="n"/>
      <c r="D223" s="15" t="n"/>
      <c r="E223" s="15" t="n"/>
      <c r="F223" s="15" t="n"/>
      <c r="G223" s="15" t="n"/>
      <c r="H223" s="15" t="n"/>
      <c r="I223" s="16">
        <f>IF($A223="","",SUM($C223:$F223))</f>
        <v/>
      </c>
      <c r="J223" s="16">
        <f>IF($A223="","",$I223-$G223+$H223)</f>
        <v/>
      </c>
      <c r="K223" s="11">
        <f>IF($A223="","",DATE(YEAR($A223),MONTH($A223),1))</f>
        <v/>
      </c>
    </row>
    <row r="224">
      <c r="A224" s="5" t="n"/>
      <c r="B224" s="4" t="n"/>
      <c r="C224" s="15" t="n"/>
      <c r="D224" s="15" t="n"/>
      <c r="E224" s="15" t="n"/>
      <c r="F224" s="15" t="n"/>
      <c r="G224" s="15" t="n"/>
      <c r="H224" s="15" t="n"/>
      <c r="I224" s="16">
        <f>IF($A224="","",SUM($C224:$F224))</f>
        <v/>
      </c>
      <c r="J224" s="16">
        <f>IF($A224="","",$I224-$G224+$H224)</f>
        <v/>
      </c>
      <c r="K224" s="11">
        <f>IF($A224="","",DATE(YEAR($A224),MONTH($A224),1))</f>
        <v/>
      </c>
    </row>
    <row r="225">
      <c r="A225" s="5" t="n"/>
      <c r="B225" s="4" t="n"/>
      <c r="C225" s="15" t="n"/>
      <c r="D225" s="15" t="n"/>
      <c r="E225" s="15" t="n"/>
      <c r="F225" s="15" t="n"/>
      <c r="G225" s="15" t="n"/>
      <c r="H225" s="15" t="n"/>
      <c r="I225" s="16">
        <f>IF($A225="","",SUM($C225:$F225))</f>
        <v/>
      </c>
      <c r="J225" s="16">
        <f>IF($A225="","",$I225-$G225+$H225)</f>
        <v/>
      </c>
      <c r="K225" s="11">
        <f>IF($A225="","",DATE(YEAR($A225),MONTH($A225),1))</f>
        <v/>
      </c>
    </row>
    <row r="226">
      <c r="A226" s="5" t="n"/>
      <c r="B226" s="4" t="n"/>
      <c r="C226" s="15" t="n"/>
      <c r="D226" s="15" t="n"/>
      <c r="E226" s="15" t="n"/>
      <c r="F226" s="15" t="n"/>
      <c r="G226" s="15" t="n"/>
      <c r="H226" s="15" t="n"/>
      <c r="I226" s="16">
        <f>IF($A226="","",SUM($C226:$F226))</f>
        <v/>
      </c>
      <c r="J226" s="16">
        <f>IF($A226="","",$I226-$G226+$H226)</f>
        <v/>
      </c>
      <c r="K226" s="11">
        <f>IF($A226="","",DATE(YEAR($A226),MONTH($A226),1))</f>
        <v/>
      </c>
    </row>
    <row r="227">
      <c r="A227" s="5" t="n"/>
      <c r="B227" s="4" t="n"/>
      <c r="C227" s="15" t="n"/>
      <c r="D227" s="15" t="n"/>
      <c r="E227" s="15" t="n"/>
      <c r="F227" s="15" t="n"/>
      <c r="G227" s="15" t="n"/>
      <c r="H227" s="15" t="n"/>
      <c r="I227" s="16">
        <f>IF($A227="","",SUM($C227:$F227))</f>
        <v/>
      </c>
      <c r="J227" s="16">
        <f>IF($A227="","",$I227-$G227+$H227)</f>
        <v/>
      </c>
      <c r="K227" s="11">
        <f>IF($A227="","",DATE(YEAR($A227),MONTH($A227),1))</f>
        <v/>
      </c>
    </row>
    <row r="228">
      <c r="A228" s="5" t="n"/>
      <c r="B228" s="4" t="n"/>
      <c r="C228" s="15" t="n"/>
      <c r="D228" s="15" t="n"/>
      <c r="E228" s="15" t="n"/>
      <c r="F228" s="15" t="n"/>
      <c r="G228" s="15" t="n"/>
      <c r="H228" s="15" t="n"/>
      <c r="I228" s="16">
        <f>IF($A228="","",SUM($C228:$F228))</f>
        <v/>
      </c>
      <c r="J228" s="16">
        <f>IF($A228="","",$I228-$G228+$H228)</f>
        <v/>
      </c>
      <c r="K228" s="11">
        <f>IF($A228="","",DATE(YEAR($A228),MONTH($A228),1))</f>
        <v/>
      </c>
    </row>
    <row r="229">
      <c r="A229" s="5" t="n"/>
      <c r="B229" s="4" t="n"/>
      <c r="C229" s="15" t="n"/>
      <c r="D229" s="15" t="n"/>
      <c r="E229" s="15" t="n"/>
      <c r="F229" s="15" t="n"/>
      <c r="G229" s="15" t="n"/>
      <c r="H229" s="15" t="n"/>
      <c r="I229" s="16">
        <f>IF($A229="","",SUM($C229:$F229))</f>
        <v/>
      </c>
      <c r="J229" s="16">
        <f>IF($A229="","",$I229-$G229+$H229)</f>
        <v/>
      </c>
      <c r="K229" s="11">
        <f>IF($A229="","",DATE(YEAR($A229),MONTH($A229),1))</f>
        <v/>
      </c>
    </row>
    <row r="230">
      <c r="A230" s="5" t="n"/>
      <c r="B230" s="4" t="n"/>
      <c r="C230" s="15" t="n"/>
      <c r="D230" s="15" t="n"/>
      <c r="E230" s="15" t="n"/>
      <c r="F230" s="15" t="n"/>
      <c r="G230" s="15" t="n"/>
      <c r="H230" s="15" t="n"/>
      <c r="I230" s="16">
        <f>IF($A230="","",SUM($C230:$F230))</f>
        <v/>
      </c>
      <c r="J230" s="16">
        <f>IF($A230="","",$I230-$G230+$H230)</f>
        <v/>
      </c>
      <c r="K230" s="11">
        <f>IF($A230="","",DATE(YEAR($A230),MONTH($A230),1))</f>
        <v/>
      </c>
    </row>
    <row r="231">
      <c r="A231" s="5" t="n"/>
      <c r="B231" s="4" t="n"/>
      <c r="C231" s="15" t="n"/>
      <c r="D231" s="15" t="n"/>
      <c r="E231" s="15" t="n"/>
      <c r="F231" s="15" t="n"/>
      <c r="G231" s="15" t="n"/>
      <c r="H231" s="15" t="n"/>
      <c r="I231" s="16">
        <f>IF($A231="","",SUM($C231:$F231))</f>
        <v/>
      </c>
      <c r="J231" s="16">
        <f>IF($A231="","",$I231-$G231+$H231)</f>
        <v/>
      </c>
      <c r="K231" s="11">
        <f>IF($A231="","",DATE(YEAR($A231),MONTH($A231),1))</f>
        <v/>
      </c>
    </row>
    <row r="232">
      <c r="A232" s="5" t="n"/>
      <c r="B232" s="4" t="n"/>
      <c r="C232" s="15" t="n"/>
      <c r="D232" s="15" t="n"/>
      <c r="E232" s="15" t="n"/>
      <c r="F232" s="15" t="n"/>
      <c r="G232" s="15" t="n"/>
      <c r="H232" s="15" t="n"/>
      <c r="I232" s="16">
        <f>IF($A232="","",SUM($C232:$F232))</f>
        <v/>
      </c>
      <c r="J232" s="16">
        <f>IF($A232="","",$I232-$G232+$H232)</f>
        <v/>
      </c>
      <c r="K232" s="11">
        <f>IF($A232="","",DATE(YEAR($A232),MONTH($A232),1))</f>
        <v/>
      </c>
    </row>
    <row r="233">
      <c r="A233" s="5" t="n"/>
      <c r="B233" s="4" t="n"/>
      <c r="C233" s="15" t="n"/>
      <c r="D233" s="15" t="n"/>
      <c r="E233" s="15" t="n"/>
      <c r="F233" s="15" t="n"/>
      <c r="G233" s="15" t="n"/>
      <c r="H233" s="15" t="n"/>
      <c r="I233" s="16">
        <f>IF($A233="","",SUM($C233:$F233))</f>
        <v/>
      </c>
      <c r="J233" s="16">
        <f>IF($A233="","",$I233-$G233+$H233)</f>
        <v/>
      </c>
      <c r="K233" s="11">
        <f>IF($A233="","",DATE(YEAR($A233),MONTH($A233),1))</f>
        <v/>
      </c>
    </row>
    <row r="234">
      <c r="A234" s="5" t="n"/>
      <c r="B234" s="4" t="n"/>
      <c r="C234" s="15" t="n"/>
      <c r="D234" s="15" t="n"/>
      <c r="E234" s="15" t="n"/>
      <c r="F234" s="15" t="n"/>
      <c r="G234" s="15" t="n"/>
      <c r="H234" s="15" t="n"/>
      <c r="I234" s="16">
        <f>IF($A234="","",SUM($C234:$F234))</f>
        <v/>
      </c>
      <c r="J234" s="16">
        <f>IF($A234="","",$I234-$G234+$H234)</f>
        <v/>
      </c>
      <c r="K234" s="11">
        <f>IF($A234="","",DATE(YEAR($A234),MONTH($A234),1))</f>
        <v/>
      </c>
    </row>
    <row r="235">
      <c r="A235" s="5" t="n"/>
      <c r="B235" s="4" t="n"/>
      <c r="C235" s="15" t="n"/>
      <c r="D235" s="15" t="n"/>
      <c r="E235" s="15" t="n"/>
      <c r="F235" s="15" t="n"/>
      <c r="G235" s="15" t="n"/>
      <c r="H235" s="15" t="n"/>
      <c r="I235" s="16">
        <f>IF($A235="","",SUM($C235:$F235))</f>
        <v/>
      </c>
      <c r="J235" s="16">
        <f>IF($A235="","",$I235-$G235+$H235)</f>
        <v/>
      </c>
      <c r="K235" s="11">
        <f>IF($A235="","",DATE(YEAR($A235),MONTH($A235),1))</f>
        <v/>
      </c>
    </row>
    <row r="236">
      <c r="A236" s="5" t="n"/>
      <c r="B236" s="4" t="n"/>
      <c r="C236" s="15" t="n"/>
      <c r="D236" s="15" t="n"/>
      <c r="E236" s="15" t="n"/>
      <c r="F236" s="15" t="n"/>
      <c r="G236" s="15" t="n"/>
      <c r="H236" s="15" t="n"/>
      <c r="I236" s="16">
        <f>IF($A236="","",SUM($C236:$F236))</f>
        <v/>
      </c>
      <c r="J236" s="16">
        <f>IF($A236="","",$I236-$G236+$H236)</f>
        <v/>
      </c>
      <c r="K236" s="11">
        <f>IF($A236="","",DATE(YEAR($A236),MONTH($A236),1))</f>
        <v/>
      </c>
    </row>
    <row r="237">
      <c r="A237" s="5" t="n"/>
      <c r="B237" s="4" t="n"/>
      <c r="C237" s="15" t="n"/>
      <c r="D237" s="15" t="n"/>
      <c r="E237" s="15" t="n"/>
      <c r="F237" s="15" t="n"/>
      <c r="G237" s="15" t="n"/>
      <c r="H237" s="15" t="n"/>
      <c r="I237" s="16">
        <f>IF($A237="","",SUM($C237:$F237))</f>
        <v/>
      </c>
      <c r="J237" s="16">
        <f>IF($A237="","",$I237-$G237+$H237)</f>
        <v/>
      </c>
      <c r="K237" s="11">
        <f>IF($A237="","",DATE(YEAR($A237),MONTH($A237),1))</f>
        <v/>
      </c>
    </row>
    <row r="238">
      <c r="A238" s="5" t="n"/>
      <c r="B238" s="4" t="n"/>
      <c r="C238" s="15" t="n"/>
      <c r="D238" s="15" t="n"/>
      <c r="E238" s="15" t="n"/>
      <c r="F238" s="15" t="n"/>
      <c r="G238" s="15" t="n"/>
      <c r="H238" s="15" t="n"/>
      <c r="I238" s="16">
        <f>IF($A238="","",SUM($C238:$F238))</f>
        <v/>
      </c>
      <c r="J238" s="16">
        <f>IF($A238="","",$I238-$G238+$H238)</f>
        <v/>
      </c>
      <c r="K238" s="11">
        <f>IF($A238="","",DATE(YEAR($A238),MONTH($A238),1))</f>
        <v/>
      </c>
    </row>
    <row r="239">
      <c r="A239" s="5" t="n"/>
      <c r="B239" s="4" t="n"/>
      <c r="C239" s="15" t="n"/>
      <c r="D239" s="15" t="n"/>
      <c r="E239" s="15" t="n"/>
      <c r="F239" s="15" t="n"/>
      <c r="G239" s="15" t="n"/>
      <c r="H239" s="15" t="n"/>
      <c r="I239" s="16">
        <f>IF($A239="","",SUM($C239:$F239))</f>
        <v/>
      </c>
      <c r="J239" s="16">
        <f>IF($A239="","",$I239-$G239+$H239)</f>
        <v/>
      </c>
      <c r="K239" s="11">
        <f>IF($A239="","",DATE(YEAR($A239),MONTH($A239),1))</f>
        <v/>
      </c>
    </row>
    <row r="240">
      <c r="A240" s="5" t="n"/>
      <c r="B240" s="4" t="n"/>
      <c r="C240" s="15" t="n"/>
      <c r="D240" s="15" t="n"/>
      <c r="E240" s="15" t="n"/>
      <c r="F240" s="15" t="n"/>
      <c r="G240" s="15" t="n"/>
      <c r="H240" s="15" t="n"/>
      <c r="I240" s="16">
        <f>IF($A240="","",SUM($C240:$F240))</f>
        <v/>
      </c>
      <c r="J240" s="16">
        <f>IF($A240="","",$I240-$G240+$H240)</f>
        <v/>
      </c>
      <c r="K240" s="11">
        <f>IF($A240="","",DATE(YEAR($A240),MONTH($A240),1))</f>
        <v/>
      </c>
    </row>
    <row r="241">
      <c r="A241" s="5" t="n"/>
      <c r="B241" s="4" t="n"/>
      <c r="C241" s="15" t="n"/>
      <c r="D241" s="15" t="n"/>
      <c r="E241" s="15" t="n"/>
      <c r="F241" s="15" t="n"/>
      <c r="G241" s="15" t="n"/>
      <c r="H241" s="15" t="n"/>
      <c r="I241" s="16">
        <f>IF($A241="","",SUM($C241:$F241))</f>
        <v/>
      </c>
      <c r="J241" s="16">
        <f>IF($A241="","",$I241-$G241+$H241)</f>
        <v/>
      </c>
      <c r="K241" s="11">
        <f>IF($A241="","",DATE(YEAR($A241),MONTH($A241),1))</f>
        <v/>
      </c>
    </row>
    <row r="242">
      <c r="A242" s="5" t="n"/>
      <c r="B242" s="4" t="n"/>
      <c r="C242" s="15" t="n"/>
      <c r="D242" s="15" t="n"/>
      <c r="E242" s="15" t="n"/>
      <c r="F242" s="15" t="n"/>
      <c r="G242" s="15" t="n"/>
      <c r="H242" s="15" t="n"/>
      <c r="I242" s="16">
        <f>IF($A242="","",SUM($C242:$F242))</f>
        <v/>
      </c>
      <c r="J242" s="16">
        <f>IF($A242="","",$I242-$G242+$H242)</f>
        <v/>
      </c>
      <c r="K242" s="11">
        <f>IF($A242="","",DATE(YEAR($A242),MONTH($A242),1))</f>
        <v/>
      </c>
    </row>
    <row r="243">
      <c r="A243" s="5" t="n"/>
      <c r="B243" s="4" t="n"/>
      <c r="C243" s="15" t="n"/>
      <c r="D243" s="15" t="n"/>
      <c r="E243" s="15" t="n"/>
      <c r="F243" s="15" t="n"/>
      <c r="G243" s="15" t="n"/>
      <c r="H243" s="15" t="n"/>
      <c r="I243" s="16">
        <f>IF($A243="","",SUM($C243:$F243))</f>
        <v/>
      </c>
      <c r="J243" s="16">
        <f>IF($A243="","",$I243-$G243+$H243)</f>
        <v/>
      </c>
      <c r="K243" s="11">
        <f>IF($A243="","",DATE(YEAR($A243),MONTH($A243),1))</f>
        <v/>
      </c>
    </row>
    <row r="244">
      <c r="A244" s="5" t="n"/>
      <c r="B244" s="4" t="n"/>
      <c r="C244" s="15" t="n"/>
      <c r="D244" s="15" t="n"/>
      <c r="E244" s="15" t="n"/>
      <c r="F244" s="15" t="n"/>
      <c r="G244" s="15" t="n"/>
      <c r="H244" s="15" t="n"/>
      <c r="I244" s="16">
        <f>IF($A244="","",SUM($C244:$F244))</f>
        <v/>
      </c>
      <c r="J244" s="16">
        <f>IF($A244="","",$I244-$G244+$H244)</f>
        <v/>
      </c>
      <c r="K244" s="11">
        <f>IF($A244="","",DATE(YEAR($A244),MONTH($A244),1))</f>
        <v/>
      </c>
    </row>
    <row r="245">
      <c r="A245" s="5" t="n"/>
      <c r="B245" s="4" t="n"/>
      <c r="C245" s="15" t="n"/>
      <c r="D245" s="15" t="n"/>
      <c r="E245" s="15" t="n"/>
      <c r="F245" s="15" t="n"/>
      <c r="G245" s="15" t="n"/>
      <c r="H245" s="15" t="n"/>
      <c r="I245" s="16">
        <f>IF($A245="","",SUM($C245:$F245))</f>
        <v/>
      </c>
      <c r="J245" s="16">
        <f>IF($A245="","",$I245-$G245+$H245)</f>
        <v/>
      </c>
      <c r="K245" s="11">
        <f>IF($A245="","",DATE(YEAR($A245),MONTH($A245),1))</f>
        <v/>
      </c>
    </row>
    <row r="246">
      <c r="A246" s="5" t="n"/>
      <c r="B246" s="4" t="n"/>
      <c r="C246" s="15" t="n"/>
      <c r="D246" s="15" t="n"/>
      <c r="E246" s="15" t="n"/>
      <c r="F246" s="15" t="n"/>
      <c r="G246" s="15" t="n"/>
      <c r="H246" s="15" t="n"/>
      <c r="I246" s="16">
        <f>IF($A246="","",SUM($C246:$F246))</f>
        <v/>
      </c>
      <c r="J246" s="16">
        <f>IF($A246="","",$I246-$G246+$H246)</f>
        <v/>
      </c>
      <c r="K246" s="11">
        <f>IF($A246="","",DATE(YEAR($A246),MONTH($A246),1))</f>
        <v/>
      </c>
    </row>
    <row r="247">
      <c r="A247" s="5" t="n"/>
      <c r="B247" s="4" t="n"/>
      <c r="C247" s="15" t="n"/>
      <c r="D247" s="15" t="n"/>
      <c r="E247" s="15" t="n"/>
      <c r="F247" s="15" t="n"/>
      <c r="G247" s="15" t="n"/>
      <c r="H247" s="15" t="n"/>
      <c r="I247" s="16">
        <f>IF($A247="","",SUM($C247:$F247))</f>
        <v/>
      </c>
      <c r="J247" s="16">
        <f>IF($A247="","",$I247-$G247+$H247)</f>
        <v/>
      </c>
      <c r="K247" s="11">
        <f>IF($A247="","",DATE(YEAR($A247),MONTH($A247),1))</f>
        <v/>
      </c>
    </row>
    <row r="248">
      <c r="A248" s="5" t="n"/>
      <c r="B248" s="4" t="n"/>
      <c r="C248" s="15" t="n"/>
      <c r="D248" s="15" t="n"/>
      <c r="E248" s="15" t="n"/>
      <c r="F248" s="15" t="n"/>
      <c r="G248" s="15" t="n"/>
      <c r="H248" s="15" t="n"/>
      <c r="I248" s="16">
        <f>IF($A248="","",SUM($C248:$F248))</f>
        <v/>
      </c>
      <c r="J248" s="16">
        <f>IF($A248="","",$I248-$G248+$H248)</f>
        <v/>
      </c>
      <c r="K248" s="11">
        <f>IF($A248="","",DATE(YEAR($A248),MONTH($A248),1))</f>
        <v/>
      </c>
    </row>
    <row r="249">
      <c r="A249" s="5" t="n"/>
      <c r="B249" s="4" t="n"/>
      <c r="C249" s="15" t="n"/>
      <c r="D249" s="15" t="n"/>
      <c r="E249" s="15" t="n"/>
      <c r="F249" s="15" t="n"/>
      <c r="G249" s="15" t="n"/>
      <c r="H249" s="15" t="n"/>
      <c r="I249" s="16">
        <f>IF($A249="","",SUM($C249:$F249))</f>
        <v/>
      </c>
      <c r="J249" s="16">
        <f>IF($A249="","",$I249-$G249+$H249)</f>
        <v/>
      </c>
      <c r="K249" s="11">
        <f>IF($A249="","",DATE(YEAR($A249),MONTH($A249),1))</f>
        <v/>
      </c>
    </row>
    <row r="250">
      <c r="A250" s="5" t="n"/>
      <c r="B250" s="4" t="n"/>
      <c r="C250" s="15" t="n"/>
      <c r="D250" s="15" t="n"/>
      <c r="E250" s="15" t="n"/>
      <c r="F250" s="15" t="n"/>
      <c r="G250" s="15" t="n"/>
      <c r="H250" s="15" t="n"/>
      <c r="I250" s="16">
        <f>IF($A250="","",SUM($C250:$F250))</f>
        <v/>
      </c>
      <c r="J250" s="16">
        <f>IF($A250="","",$I250-$G250+$H250)</f>
        <v/>
      </c>
      <c r="K250" s="11">
        <f>IF($A250="","",DATE(YEAR($A250),MONTH($A250),1))</f>
        <v/>
      </c>
    </row>
    <row r="251">
      <c r="A251" s="5" t="n"/>
      <c r="B251" s="4" t="n"/>
      <c r="C251" s="15" t="n"/>
      <c r="D251" s="15" t="n"/>
      <c r="E251" s="15" t="n"/>
      <c r="F251" s="15" t="n"/>
      <c r="G251" s="15" t="n"/>
      <c r="H251" s="15" t="n"/>
      <c r="I251" s="16">
        <f>IF($A251="","",SUM($C251:$F251))</f>
        <v/>
      </c>
      <c r="J251" s="16">
        <f>IF($A251="","",$I251-$G251+$H251)</f>
        <v/>
      </c>
      <c r="K251" s="11">
        <f>IF($A251="","",DATE(YEAR($A251),MONTH($A251),1))</f>
        <v/>
      </c>
    </row>
    <row r="252">
      <c r="A252" s="5" t="n"/>
      <c r="B252" s="4" t="n"/>
      <c r="C252" s="15" t="n"/>
      <c r="D252" s="15" t="n"/>
      <c r="E252" s="15" t="n"/>
      <c r="F252" s="15" t="n"/>
      <c r="G252" s="15" t="n"/>
      <c r="H252" s="15" t="n"/>
      <c r="I252" s="16">
        <f>IF($A252="","",SUM($C252:$F252))</f>
        <v/>
      </c>
      <c r="J252" s="16">
        <f>IF($A252="","",$I252-$G252+$H252)</f>
        <v/>
      </c>
      <c r="K252" s="11">
        <f>IF($A252="","",DATE(YEAR($A252),MONTH($A252),1))</f>
        <v/>
      </c>
    </row>
    <row r="253">
      <c r="A253" s="5" t="n"/>
      <c r="B253" s="4" t="n"/>
      <c r="C253" s="15" t="n"/>
      <c r="D253" s="15" t="n"/>
      <c r="E253" s="15" t="n"/>
      <c r="F253" s="15" t="n"/>
      <c r="G253" s="15" t="n"/>
      <c r="H253" s="15" t="n"/>
      <c r="I253" s="16">
        <f>IF($A253="","",SUM($C253:$F253))</f>
        <v/>
      </c>
      <c r="J253" s="16">
        <f>IF($A253="","",$I253-$G253+$H253)</f>
        <v/>
      </c>
      <c r="K253" s="11">
        <f>IF($A253="","",DATE(YEAR($A253),MONTH($A253),1))</f>
        <v/>
      </c>
    </row>
    <row r="254">
      <c r="A254" s="5" t="n"/>
      <c r="B254" s="4" t="n"/>
      <c r="C254" s="15" t="n"/>
      <c r="D254" s="15" t="n"/>
      <c r="E254" s="15" t="n"/>
      <c r="F254" s="15" t="n"/>
      <c r="G254" s="15" t="n"/>
      <c r="H254" s="15" t="n"/>
      <c r="I254" s="16">
        <f>IF($A254="","",SUM($C254:$F254))</f>
        <v/>
      </c>
      <c r="J254" s="16">
        <f>IF($A254="","",$I254-$G254+$H254)</f>
        <v/>
      </c>
      <c r="K254" s="11">
        <f>IF($A254="","",DATE(YEAR($A254),MONTH($A254),1))</f>
        <v/>
      </c>
    </row>
    <row r="255">
      <c r="A255" s="5" t="n"/>
      <c r="B255" s="4" t="n"/>
      <c r="C255" s="15" t="n"/>
      <c r="D255" s="15" t="n"/>
      <c r="E255" s="15" t="n"/>
      <c r="F255" s="15" t="n"/>
      <c r="G255" s="15" t="n"/>
      <c r="H255" s="15" t="n"/>
      <c r="I255" s="16">
        <f>IF($A255="","",SUM($C255:$F255))</f>
        <v/>
      </c>
      <c r="J255" s="16">
        <f>IF($A255="","",$I255-$G255+$H255)</f>
        <v/>
      </c>
      <c r="K255" s="11">
        <f>IF($A255="","",DATE(YEAR($A255),MONTH($A255),1))</f>
        <v/>
      </c>
    </row>
    <row r="256">
      <c r="A256" s="5" t="n"/>
      <c r="B256" s="4" t="n"/>
      <c r="C256" s="15" t="n"/>
      <c r="D256" s="15" t="n"/>
      <c r="E256" s="15" t="n"/>
      <c r="F256" s="15" t="n"/>
      <c r="G256" s="15" t="n"/>
      <c r="H256" s="15" t="n"/>
      <c r="I256" s="16">
        <f>IF($A256="","",SUM($C256:$F256))</f>
        <v/>
      </c>
      <c r="J256" s="16">
        <f>IF($A256="","",$I256-$G256+$H256)</f>
        <v/>
      </c>
      <c r="K256" s="11">
        <f>IF($A256="","",DATE(YEAR($A256),MONTH($A256),1))</f>
        <v/>
      </c>
    </row>
    <row r="257">
      <c r="A257" s="5" t="n"/>
      <c r="B257" s="4" t="n"/>
      <c r="C257" s="15" t="n"/>
      <c r="D257" s="15" t="n"/>
      <c r="E257" s="15" t="n"/>
      <c r="F257" s="15" t="n"/>
      <c r="G257" s="15" t="n"/>
      <c r="H257" s="15" t="n"/>
      <c r="I257" s="16">
        <f>IF($A257="","",SUM($C257:$F257))</f>
        <v/>
      </c>
      <c r="J257" s="16">
        <f>IF($A257="","",$I257-$G257+$H257)</f>
        <v/>
      </c>
      <c r="K257" s="11">
        <f>IF($A257="","",DATE(YEAR($A257),MONTH($A257),1))</f>
        <v/>
      </c>
    </row>
    <row r="258">
      <c r="A258" s="5" t="n"/>
      <c r="B258" s="4" t="n"/>
      <c r="C258" s="15" t="n"/>
      <c r="D258" s="15" t="n"/>
      <c r="E258" s="15" t="n"/>
      <c r="F258" s="15" t="n"/>
      <c r="G258" s="15" t="n"/>
      <c r="H258" s="15" t="n"/>
      <c r="I258" s="16">
        <f>IF($A258="","",SUM($C258:$F258))</f>
        <v/>
      </c>
      <c r="J258" s="16">
        <f>IF($A258="","",$I258-$G258+$H258)</f>
        <v/>
      </c>
      <c r="K258" s="11">
        <f>IF($A258="","",DATE(YEAR($A258),MONTH($A258),1))</f>
        <v/>
      </c>
    </row>
    <row r="259">
      <c r="A259" s="5" t="n"/>
      <c r="B259" s="4" t="n"/>
      <c r="C259" s="15" t="n"/>
      <c r="D259" s="15" t="n"/>
      <c r="E259" s="15" t="n"/>
      <c r="F259" s="15" t="n"/>
      <c r="G259" s="15" t="n"/>
      <c r="H259" s="15" t="n"/>
      <c r="I259" s="16">
        <f>IF($A259="","",SUM($C259:$F259))</f>
        <v/>
      </c>
      <c r="J259" s="16">
        <f>IF($A259="","",$I259-$G259+$H259)</f>
        <v/>
      </c>
      <c r="K259" s="11">
        <f>IF($A259="","",DATE(YEAR($A259),MONTH($A259),1))</f>
        <v/>
      </c>
    </row>
    <row r="260">
      <c r="A260" s="5" t="n"/>
      <c r="B260" s="4" t="n"/>
      <c r="C260" s="15" t="n"/>
      <c r="D260" s="15" t="n"/>
      <c r="E260" s="15" t="n"/>
      <c r="F260" s="15" t="n"/>
      <c r="G260" s="15" t="n"/>
      <c r="H260" s="15" t="n"/>
      <c r="I260" s="16">
        <f>IF($A260="","",SUM($C260:$F260))</f>
        <v/>
      </c>
      <c r="J260" s="16">
        <f>IF($A260="","",$I260-$G260+$H260)</f>
        <v/>
      </c>
      <c r="K260" s="11">
        <f>IF($A260="","",DATE(YEAR($A260),MONTH($A260),1))</f>
        <v/>
      </c>
    </row>
    <row r="261">
      <c r="A261" s="5" t="n"/>
      <c r="B261" s="4" t="n"/>
      <c r="C261" s="15" t="n"/>
      <c r="D261" s="15" t="n"/>
      <c r="E261" s="15" t="n"/>
      <c r="F261" s="15" t="n"/>
      <c r="G261" s="15" t="n"/>
      <c r="H261" s="15" t="n"/>
      <c r="I261" s="16">
        <f>IF($A261="","",SUM($C261:$F261))</f>
        <v/>
      </c>
      <c r="J261" s="16">
        <f>IF($A261="","",$I261-$G261+$H261)</f>
        <v/>
      </c>
      <c r="K261" s="11">
        <f>IF($A261="","",DATE(YEAR($A261),MONTH($A261),1))</f>
        <v/>
      </c>
    </row>
    <row r="262">
      <c r="A262" s="5" t="n"/>
      <c r="B262" s="4" t="n"/>
      <c r="C262" s="15" t="n"/>
      <c r="D262" s="15" t="n"/>
      <c r="E262" s="15" t="n"/>
      <c r="F262" s="15" t="n"/>
      <c r="G262" s="15" t="n"/>
      <c r="H262" s="15" t="n"/>
      <c r="I262" s="16">
        <f>IF($A262="","",SUM($C262:$F262))</f>
        <v/>
      </c>
      <c r="J262" s="16">
        <f>IF($A262="","",$I262-$G262+$H262)</f>
        <v/>
      </c>
      <c r="K262" s="11">
        <f>IF($A262="","",DATE(YEAR($A262),MONTH($A262),1))</f>
        <v/>
      </c>
    </row>
    <row r="263">
      <c r="A263" s="5" t="n"/>
      <c r="B263" s="4" t="n"/>
      <c r="C263" s="15" t="n"/>
      <c r="D263" s="15" t="n"/>
      <c r="E263" s="15" t="n"/>
      <c r="F263" s="15" t="n"/>
      <c r="G263" s="15" t="n"/>
      <c r="H263" s="15" t="n"/>
      <c r="I263" s="16">
        <f>IF($A263="","",SUM($C263:$F263))</f>
        <v/>
      </c>
      <c r="J263" s="16">
        <f>IF($A263="","",$I263-$G263+$H263)</f>
        <v/>
      </c>
      <c r="K263" s="11">
        <f>IF($A263="","",DATE(YEAR($A263),MONTH($A263),1))</f>
        <v/>
      </c>
    </row>
    <row r="264">
      <c r="A264" s="5" t="n"/>
      <c r="B264" s="4" t="n"/>
      <c r="C264" s="15" t="n"/>
      <c r="D264" s="15" t="n"/>
      <c r="E264" s="15" t="n"/>
      <c r="F264" s="15" t="n"/>
      <c r="G264" s="15" t="n"/>
      <c r="H264" s="15" t="n"/>
      <c r="I264" s="16">
        <f>IF($A264="","",SUM($C264:$F264))</f>
        <v/>
      </c>
      <c r="J264" s="16">
        <f>IF($A264="","",$I264-$G264+$H264)</f>
        <v/>
      </c>
      <c r="K264" s="11">
        <f>IF($A264="","",DATE(YEAR($A264),MONTH($A264),1))</f>
        <v/>
      </c>
    </row>
    <row r="265">
      <c r="A265" s="5" t="n"/>
      <c r="B265" s="4" t="n"/>
      <c r="C265" s="15" t="n"/>
      <c r="D265" s="15" t="n"/>
      <c r="E265" s="15" t="n"/>
      <c r="F265" s="15" t="n"/>
      <c r="G265" s="15" t="n"/>
      <c r="H265" s="15" t="n"/>
      <c r="I265" s="16">
        <f>IF($A265="","",SUM($C265:$F265))</f>
        <v/>
      </c>
      <c r="J265" s="16">
        <f>IF($A265="","",$I265-$G265+$H265)</f>
        <v/>
      </c>
      <c r="K265" s="11">
        <f>IF($A265="","",DATE(YEAR($A265),MONTH($A265),1))</f>
        <v/>
      </c>
    </row>
    <row r="266">
      <c r="A266" s="5" t="n"/>
      <c r="B266" s="4" t="n"/>
      <c r="C266" s="15" t="n"/>
      <c r="D266" s="15" t="n"/>
      <c r="E266" s="15" t="n"/>
      <c r="F266" s="15" t="n"/>
      <c r="G266" s="15" t="n"/>
      <c r="H266" s="15" t="n"/>
      <c r="I266" s="16">
        <f>IF($A266="","",SUM($C266:$F266))</f>
        <v/>
      </c>
      <c r="J266" s="16">
        <f>IF($A266="","",$I266-$G266+$H266)</f>
        <v/>
      </c>
      <c r="K266" s="11">
        <f>IF($A266="","",DATE(YEAR($A266),MONTH($A266),1))</f>
        <v/>
      </c>
    </row>
    <row r="267">
      <c r="A267" s="5" t="n"/>
      <c r="B267" s="4" t="n"/>
      <c r="C267" s="15" t="n"/>
      <c r="D267" s="15" t="n"/>
      <c r="E267" s="15" t="n"/>
      <c r="F267" s="15" t="n"/>
      <c r="G267" s="15" t="n"/>
      <c r="H267" s="15" t="n"/>
      <c r="I267" s="16">
        <f>IF($A267="","",SUM($C267:$F267))</f>
        <v/>
      </c>
      <c r="J267" s="16">
        <f>IF($A267="","",$I267-$G267+$H267)</f>
        <v/>
      </c>
      <c r="K267" s="11">
        <f>IF($A267="","",DATE(YEAR($A267),MONTH($A267),1))</f>
        <v/>
      </c>
    </row>
    <row r="268">
      <c r="A268" s="5" t="n"/>
      <c r="B268" s="4" t="n"/>
      <c r="C268" s="15" t="n"/>
      <c r="D268" s="15" t="n"/>
      <c r="E268" s="15" t="n"/>
      <c r="F268" s="15" t="n"/>
      <c r="G268" s="15" t="n"/>
      <c r="H268" s="15" t="n"/>
      <c r="I268" s="16">
        <f>IF($A268="","",SUM($C268:$F268))</f>
        <v/>
      </c>
      <c r="J268" s="16">
        <f>IF($A268="","",$I268-$G268+$H268)</f>
        <v/>
      </c>
      <c r="K268" s="11">
        <f>IF($A268="","",DATE(YEAR($A268),MONTH($A268),1))</f>
        <v/>
      </c>
    </row>
    <row r="269">
      <c r="A269" s="5" t="n"/>
      <c r="B269" s="4" t="n"/>
      <c r="C269" s="15" t="n"/>
      <c r="D269" s="15" t="n"/>
      <c r="E269" s="15" t="n"/>
      <c r="F269" s="15" t="n"/>
      <c r="G269" s="15" t="n"/>
      <c r="H269" s="15" t="n"/>
      <c r="I269" s="16">
        <f>IF($A269="","",SUM($C269:$F269))</f>
        <v/>
      </c>
      <c r="J269" s="16">
        <f>IF($A269="","",$I269-$G269+$H269)</f>
        <v/>
      </c>
      <c r="K269" s="11">
        <f>IF($A269="","",DATE(YEAR($A269),MONTH($A269),1))</f>
        <v/>
      </c>
    </row>
    <row r="270">
      <c r="A270" s="5" t="n"/>
      <c r="B270" s="4" t="n"/>
      <c r="C270" s="15" t="n"/>
      <c r="D270" s="15" t="n"/>
      <c r="E270" s="15" t="n"/>
      <c r="F270" s="15" t="n"/>
      <c r="G270" s="15" t="n"/>
      <c r="H270" s="15" t="n"/>
      <c r="I270" s="16">
        <f>IF($A270="","",SUM($C270:$F270))</f>
        <v/>
      </c>
      <c r="J270" s="16">
        <f>IF($A270="","",$I270-$G270+$H270)</f>
        <v/>
      </c>
      <c r="K270" s="11">
        <f>IF($A270="","",DATE(YEAR($A270),MONTH($A270),1))</f>
        <v/>
      </c>
    </row>
    <row r="271">
      <c r="A271" s="5" t="n"/>
      <c r="B271" s="4" t="n"/>
      <c r="C271" s="15" t="n"/>
      <c r="D271" s="15" t="n"/>
      <c r="E271" s="15" t="n"/>
      <c r="F271" s="15" t="n"/>
      <c r="G271" s="15" t="n"/>
      <c r="H271" s="15" t="n"/>
      <c r="I271" s="16">
        <f>IF($A271="","",SUM($C271:$F271))</f>
        <v/>
      </c>
      <c r="J271" s="16">
        <f>IF($A271="","",$I271-$G271+$H271)</f>
        <v/>
      </c>
      <c r="K271" s="11">
        <f>IF($A271="","",DATE(YEAR($A271),MONTH($A271),1))</f>
        <v/>
      </c>
    </row>
    <row r="272">
      <c r="A272" s="5" t="n"/>
      <c r="B272" s="4" t="n"/>
      <c r="C272" s="15" t="n"/>
      <c r="D272" s="15" t="n"/>
      <c r="E272" s="15" t="n"/>
      <c r="F272" s="15" t="n"/>
      <c r="G272" s="15" t="n"/>
      <c r="H272" s="15" t="n"/>
      <c r="I272" s="16">
        <f>IF($A272="","",SUM($C272:$F272))</f>
        <v/>
      </c>
      <c r="J272" s="16">
        <f>IF($A272="","",$I272-$G272+$H272)</f>
        <v/>
      </c>
      <c r="K272" s="11">
        <f>IF($A272="","",DATE(YEAR($A272),MONTH($A272),1))</f>
        <v/>
      </c>
    </row>
    <row r="273">
      <c r="A273" s="5" t="n"/>
      <c r="B273" s="4" t="n"/>
      <c r="C273" s="15" t="n"/>
      <c r="D273" s="15" t="n"/>
      <c r="E273" s="15" t="n"/>
      <c r="F273" s="15" t="n"/>
      <c r="G273" s="15" t="n"/>
      <c r="H273" s="15" t="n"/>
      <c r="I273" s="16">
        <f>IF($A273="","",SUM($C273:$F273))</f>
        <v/>
      </c>
      <c r="J273" s="16">
        <f>IF($A273="","",$I273-$G273+$H273)</f>
        <v/>
      </c>
      <c r="K273" s="11">
        <f>IF($A273="","",DATE(YEAR($A273),MONTH($A273),1))</f>
        <v/>
      </c>
    </row>
    <row r="274">
      <c r="A274" s="5" t="n"/>
      <c r="B274" s="4" t="n"/>
      <c r="C274" s="15" t="n"/>
      <c r="D274" s="15" t="n"/>
      <c r="E274" s="15" t="n"/>
      <c r="F274" s="15" t="n"/>
      <c r="G274" s="15" t="n"/>
      <c r="H274" s="15" t="n"/>
      <c r="I274" s="16">
        <f>IF($A274="","",SUM($C274:$F274))</f>
        <v/>
      </c>
      <c r="J274" s="16">
        <f>IF($A274="","",$I274-$G274+$H274)</f>
        <v/>
      </c>
      <c r="K274" s="11">
        <f>IF($A274="","",DATE(YEAR($A274),MONTH($A274),1))</f>
        <v/>
      </c>
    </row>
    <row r="275">
      <c r="A275" s="5" t="n"/>
      <c r="B275" s="4" t="n"/>
      <c r="C275" s="15" t="n"/>
      <c r="D275" s="15" t="n"/>
      <c r="E275" s="15" t="n"/>
      <c r="F275" s="15" t="n"/>
      <c r="G275" s="15" t="n"/>
      <c r="H275" s="15" t="n"/>
      <c r="I275" s="16">
        <f>IF($A275="","",SUM($C275:$F275))</f>
        <v/>
      </c>
      <c r="J275" s="16">
        <f>IF($A275="","",$I275-$G275+$H275)</f>
        <v/>
      </c>
      <c r="K275" s="11">
        <f>IF($A275="","",DATE(YEAR($A275),MONTH($A275),1))</f>
        <v/>
      </c>
    </row>
    <row r="276">
      <c r="A276" s="5" t="n"/>
      <c r="B276" s="4" t="n"/>
      <c r="C276" s="15" t="n"/>
      <c r="D276" s="15" t="n"/>
      <c r="E276" s="15" t="n"/>
      <c r="F276" s="15" t="n"/>
      <c r="G276" s="15" t="n"/>
      <c r="H276" s="15" t="n"/>
      <c r="I276" s="16">
        <f>IF($A276="","",SUM($C276:$F276))</f>
        <v/>
      </c>
      <c r="J276" s="16">
        <f>IF($A276="","",$I276-$G276+$H276)</f>
        <v/>
      </c>
      <c r="K276" s="11">
        <f>IF($A276="","",DATE(YEAR($A276),MONTH($A276),1))</f>
        <v/>
      </c>
    </row>
    <row r="277">
      <c r="A277" s="5" t="n"/>
      <c r="B277" s="4" t="n"/>
      <c r="C277" s="15" t="n"/>
      <c r="D277" s="15" t="n"/>
      <c r="E277" s="15" t="n"/>
      <c r="F277" s="15" t="n"/>
      <c r="G277" s="15" t="n"/>
      <c r="H277" s="15" t="n"/>
      <c r="I277" s="16">
        <f>IF($A277="","",SUM($C277:$F277))</f>
        <v/>
      </c>
      <c r="J277" s="16">
        <f>IF($A277="","",$I277-$G277+$H277)</f>
        <v/>
      </c>
      <c r="K277" s="11">
        <f>IF($A277="","",DATE(YEAR($A277),MONTH($A277),1))</f>
        <v/>
      </c>
    </row>
    <row r="278">
      <c r="A278" s="5" t="n"/>
      <c r="B278" s="4" t="n"/>
      <c r="C278" s="15" t="n"/>
      <c r="D278" s="15" t="n"/>
      <c r="E278" s="15" t="n"/>
      <c r="F278" s="15" t="n"/>
      <c r="G278" s="15" t="n"/>
      <c r="H278" s="15" t="n"/>
      <c r="I278" s="16">
        <f>IF($A278="","",SUM($C278:$F278))</f>
        <v/>
      </c>
      <c r="J278" s="16">
        <f>IF($A278="","",$I278-$G278+$H278)</f>
        <v/>
      </c>
      <c r="K278" s="11">
        <f>IF($A278="","",DATE(YEAR($A278),MONTH($A278),1))</f>
        <v/>
      </c>
    </row>
    <row r="279">
      <c r="A279" s="5" t="n"/>
      <c r="B279" s="4" t="n"/>
      <c r="C279" s="15" t="n"/>
      <c r="D279" s="15" t="n"/>
      <c r="E279" s="15" t="n"/>
      <c r="F279" s="15" t="n"/>
      <c r="G279" s="15" t="n"/>
      <c r="H279" s="15" t="n"/>
      <c r="I279" s="16">
        <f>IF($A279="","",SUM($C279:$F279))</f>
        <v/>
      </c>
      <c r="J279" s="16">
        <f>IF($A279="","",$I279-$G279+$H279)</f>
        <v/>
      </c>
      <c r="K279" s="11">
        <f>IF($A279="","",DATE(YEAR($A279),MONTH($A279),1))</f>
        <v/>
      </c>
    </row>
    <row r="280">
      <c r="A280" s="5" t="n"/>
      <c r="B280" s="4" t="n"/>
      <c r="C280" s="15" t="n"/>
      <c r="D280" s="15" t="n"/>
      <c r="E280" s="15" t="n"/>
      <c r="F280" s="15" t="n"/>
      <c r="G280" s="15" t="n"/>
      <c r="H280" s="15" t="n"/>
      <c r="I280" s="16">
        <f>IF($A280="","",SUM($C280:$F280))</f>
        <v/>
      </c>
      <c r="J280" s="16">
        <f>IF($A280="","",$I280-$G280+$H280)</f>
        <v/>
      </c>
      <c r="K280" s="11">
        <f>IF($A280="","",DATE(YEAR($A280),MONTH($A280),1))</f>
        <v/>
      </c>
    </row>
    <row r="281">
      <c r="A281" s="5" t="n"/>
      <c r="B281" s="4" t="n"/>
      <c r="C281" s="15" t="n"/>
      <c r="D281" s="15" t="n"/>
      <c r="E281" s="15" t="n"/>
      <c r="F281" s="15" t="n"/>
      <c r="G281" s="15" t="n"/>
      <c r="H281" s="15" t="n"/>
      <c r="I281" s="16">
        <f>IF($A281="","",SUM($C281:$F281))</f>
        <v/>
      </c>
      <c r="J281" s="16">
        <f>IF($A281="","",$I281-$G281+$H281)</f>
        <v/>
      </c>
      <c r="K281" s="11">
        <f>IF($A281="","",DATE(YEAR($A281),MONTH($A281),1))</f>
        <v/>
      </c>
    </row>
    <row r="282">
      <c r="A282" s="5" t="n"/>
      <c r="B282" s="4" t="n"/>
      <c r="C282" s="15" t="n"/>
      <c r="D282" s="15" t="n"/>
      <c r="E282" s="15" t="n"/>
      <c r="F282" s="15" t="n"/>
      <c r="G282" s="15" t="n"/>
      <c r="H282" s="15" t="n"/>
      <c r="I282" s="16">
        <f>IF($A282="","",SUM($C282:$F282))</f>
        <v/>
      </c>
      <c r="J282" s="16">
        <f>IF($A282="","",$I282-$G282+$H282)</f>
        <v/>
      </c>
      <c r="K282" s="11">
        <f>IF($A282="","",DATE(YEAR($A282),MONTH($A282),1))</f>
        <v/>
      </c>
    </row>
    <row r="283">
      <c r="A283" s="5" t="n"/>
      <c r="B283" s="4" t="n"/>
      <c r="C283" s="15" t="n"/>
      <c r="D283" s="15" t="n"/>
      <c r="E283" s="15" t="n"/>
      <c r="F283" s="15" t="n"/>
      <c r="G283" s="15" t="n"/>
      <c r="H283" s="15" t="n"/>
      <c r="I283" s="16">
        <f>IF($A283="","",SUM($C283:$F283))</f>
        <v/>
      </c>
      <c r="J283" s="16">
        <f>IF($A283="","",$I283-$G283+$H283)</f>
        <v/>
      </c>
      <c r="K283" s="11">
        <f>IF($A283="","",DATE(YEAR($A283),MONTH($A283),1))</f>
        <v/>
      </c>
    </row>
    <row r="284">
      <c r="A284" s="5" t="n"/>
      <c r="B284" s="4" t="n"/>
      <c r="C284" s="15" t="n"/>
      <c r="D284" s="15" t="n"/>
      <c r="E284" s="15" t="n"/>
      <c r="F284" s="15" t="n"/>
      <c r="G284" s="15" t="n"/>
      <c r="H284" s="15" t="n"/>
      <c r="I284" s="16">
        <f>IF($A284="","",SUM($C284:$F284))</f>
        <v/>
      </c>
      <c r="J284" s="16">
        <f>IF($A284="","",$I284-$G284+$H284)</f>
        <v/>
      </c>
      <c r="K284" s="11">
        <f>IF($A284="","",DATE(YEAR($A284),MONTH($A284),1))</f>
        <v/>
      </c>
    </row>
    <row r="285">
      <c r="A285" s="5" t="n"/>
      <c r="B285" s="4" t="n"/>
      <c r="C285" s="15" t="n"/>
      <c r="D285" s="15" t="n"/>
      <c r="E285" s="15" t="n"/>
      <c r="F285" s="15" t="n"/>
      <c r="G285" s="15" t="n"/>
      <c r="H285" s="15" t="n"/>
      <c r="I285" s="16">
        <f>IF($A285="","",SUM($C285:$F285))</f>
        <v/>
      </c>
      <c r="J285" s="16">
        <f>IF($A285="","",$I285-$G285+$H285)</f>
        <v/>
      </c>
      <c r="K285" s="11">
        <f>IF($A285="","",DATE(YEAR($A285),MONTH($A285),1))</f>
        <v/>
      </c>
    </row>
    <row r="286">
      <c r="A286" s="5" t="n"/>
      <c r="B286" s="4" t="n"/>
      <c r="C286" s="15" t="n"/>
      <c r="D286" s="15" t="n"/>
      <c r="E286" s="15" t="n"/>
      <c r="F286" s="15" t="n"/>
      <c r="G286" s="15" t="n"/>
      <c r="H286" s="15" t="n"/>
      <c r="I286" s="16">
        <f>IF($A286="","",SUM($C286:$F286))</f>
        <v/>
      </c>
      <c r="J286" s="16">
        <f>IF($A286="","",$I286-$G286+$H286)</f>
        <v/>
      </c>
      <c r="K286" s="11">
        <f>IF($A286="","",DATE(YEAR($A286),MONTH($A286),1))</f>
        <v/>
      </c>
    </row>
    <row r="287">
      <c r="A287" s="5" t="n"/>
      <c r="B287" s="4" t="n"/>
      <c r="C287" s="15" t="n"/>
      <c r="D287" s="15" t="n"/>
      <c r="E287" s="15" t="n"/>
      <c r="F287" s="15" t="n"/>
      <c r="G287" s="15" t="n"/>
      <c r="H287" s="15" t="n"/>
      <c r="I287" s="16">
        <f>IF($A287="","",SUM($C287:$F287))</f>
        <v/>
      </c>
      <c r="J287" s="16">
        <f>IF($A287="","",$I287-$G287+$H287)</f>
        <v/>
      </c>
      <c r="K287" s="11">
        <f>IF($A287="","",DATE(YEAR($A287),MONTH($A287),1))</f>
        <v/>
      </c>
    </row>
    <row r="288">
      <c r="A288" s="5" t="n"/>
      <c r="B288" s="4" t="n"/>
      <c r="C288" s="15" t="n"/>
      <c r="D288" s="15" t="n"/>
      <c r="E288" s="15" t="n"/>
      <c r="F288" s="15" t="n"/>
      <c r="G288" s="15" t="n"/>
      <c r="H288" s="15" t="n"/>
      <c r="I288" s="16">
        <f>IF($A288="","",SUM($C288:$F288))</f>
        <v/>
      </c>
      <c r="J288" s="16">
        <f>IF($A288="","",$I288-$G288+$H288)</f>
        <v/>
      </c>
      <c r="K288" s="11">
        <f>IF($A288="","",DATE(YEAR($A288),MONTH($A288),1))</f>
        <v/>
      </c>
    </row>
    <row r="289">
      <c r="A289" s="5" t="n"/>
      <c r="B289" s="4" t="n"/>
      <c r="C289" s="15" t="n"/>
      <c r="D289" s="15" t="n"/>
      <c r="E289" s="15" t="n"/>
      <c r="F289" s="15" t="n"/>
      <c r="G289" s="15" t="n"/>
      <c r="H289" s="15" t="n"/>
      <c r="I289" s="16">
        <f>IF($A289="","",SUM($C289:$F289))</f>
        <v/>
      </c>
      <c r="J289" s="16">
        <f>IF($A289="","",$I289-$G289+$H289)</f>
        <v/>
      </c>
      <c r="K289" s="11">
        <f>IF($A289="","",DATE(YEAR($A289),MONTH($A289),1))</f>
        <v/>
      </c>
    </row>
    <row r="290">
      <c r="A290" s="5" t="n"/>
      <c r="B290" s="4" t="n"/>
      <c r="C290" s="15" t="n"/>
      <c r="D290" s="15" t="n"/>
      <c r="E290" s="15" t="n"/>
      <c r="F290" s="15" t="n"/>
      <c r="G290" s="15" t="n"/>
      <c r="H290" s="15" t="n"/>
      <c r="I290" s="16">
        <f>IF($A290="","",SUM($C290:$F290))</f>
        <v/>
      </c>
      <c r="J290" s="16">
        <f>IF($A290="","",$I290-$G290+$H290)</f>
        <v/>
      </c>
      <c r="K290" s="11">
        <f>IF($A290="","",DATE(YEAR($A290),MONTH($A290),1))</f>
        <v/>
      </c>
    </row>
    <row r="291">
      <c r="A291" s="5" t="n"/>
      <c r="B291" s="4" t="n"/>
      <c r="C291" s="15" t="n"/>
      <c r="D291" s="15" t="n"/>
      <c r="E291" s="15" t="n"/>
      <c r="F291" s="15" t="n"/>
      <c r="G291" s="15" t="n"/>
      <c r="H291" s="15" t="n"/>
      <c r="I291" s="16">
        <f>IF($A291="","",SUM($C291:$F291))</f>
        <v/>
      </c>
      <c r="J291" s="16">
        <f>IF($A291="","",$I291-$G291+$H291)</f>
        <v/>
      </c>
      <c r="K291" s="11">
        <f>IF($A291="","",DATE(YEAR($A291),MONTH($A291),1))</f>
        <v/>
      </c>
    </row>
    <row r="292">
      <c r="A292" s="5" t="n"/>
      <c r="B292" s="4" t="n"/>
      <c r="C292" s="15" t="n"/>
      <c r="D292" s="15" t="n"/>
      <c r="E292" s="15" t="n"/>
      <c r="F292" s="15" t="n"/>
      <c r="G292" s="15" t="n"/>
      <c r="H292" s="15" t="n"/>
      <c r="I292" s="16">
        <f>IF($A292="","",SUM($C292:$F292))</f>
        <v/>
      </c>
      <c r="J292" s="16">
        <f>IF($A292="","",$I292-$G292+$H292)</f>
        <v/>
      </c>
      <c r="K292" s="11">
        <f>IF($A292="","",DATE(YEAR($A292),MONTH($A292),1))</f>
        <v/>
      </c>
    </row>
    <row r="293">
      <c r="A293" s="5" t="n"/>
      <c r="B293" s="4" t="n"/>
      <c r="C293" s="15" t="n"/>
      <c r="D293" s="15" t="n"/>
      <c r="E293" s="15" t="n"/>
      <c r="F293" s="15" t="n"/>
      <c r="G293" s="15" t="n"/>
      <c r="H293" s="15" t="n"/>
      <c r="I293" s="16">
        <f>IF($A293="","",SUM($C293:$F293))</f>
        <v/>
      </c>
      <c r="J293" s="16">
        <f>IF($A293="","",$I293-$G293+$H293)</f>
        <v/>
      </c>
      <c r="K293" s="11">
        <f>IF($A293="","",DATE(YEAR($A293),MONTH($A293),1))</f>
        <v/>
      </c>
    </row>
    <row r="294">
      <c r="A294" s="5" t="n"/>
      <c r="B294" s="4" t="n"/>
      <c r="C294" s="15" t="n"/>
      <c r="D294" s="15" t="n"/>
      <c r="E294" s="15" t="n"/>
      <c r="F294" s="15" t="n"/>
      <c r="G294" s="15" t="n"/>
      <c r="H294" s="15" t="n"/>
      <c r="I294" s="16">
        <f>IF($A294="","",SUM($C294:$F294))</f>
        <v/>
      </c>
      <c r="J294" s="16">
        <f>IF($A294="","",$I294-$G294+$H294)</f>
        <v/>
      </c>
      <c r="K294" s="11">
        <f>IF($A294="","",DATE(YEAR($A294),MONTH($A294),1))</f>
        <v/>
      </c>
    </row>
    <row r="295">
      <c r="A295" s="5" t="n"/>
      <c r="B295" s="4" t="n"/>
      <c r="C295" s="15" t="n"/>
      <c r="D295" s="15" t="n"/>
      <c r="E295" s="15" t="n"/>
      <c r="F295" s="15" t="n"/>
      <c r="G295" s="15" t="n"/>
      <c r="H295" s="15" t="n"/>
      <c r="I295" s="16">
        <f>IF($A295="","",SUM($C295:$F295))</f>
        <v/>
      </c>
      <c r="J295" s="16">
        <f>IF($A295="","",$I295-$G295+$H295)</f>
        <v/>
      </c>
      <c r="K295" s="11">
        <f>IF($A295="","",DATE(YEAR($A295),MONTH($A295),1))</f>
        <v/>
      </c>
    </row>
    <row r="296">
      <c r="A296" s="5" t="n"/>
      <c r="B296" s="4" t="n"/>
      <c r="C296" s="15" t="n"/>
      <c r="D296" s="15" t="n"/>
      <c r="E296" s="15" t="n"/>
      <c r="F296" s="15" t="n"/>
      <c r="G296" s="15" t="n"/>
      <c r="H296" s="15" t="n"/>
      <c r="I296" s="16">
        <f>IF($A296="","",SUM($C296:$F296))</f>
        <v/>
      </c>
      <c r="J296" s="16">
        <f>IF($A296="","",$I296-$G296+$H296)</f>
        <v/>
      </c>
      <c r="K296" s="11">
        <f>IF($A296="","",DATE(YEAR($A296),MONTH($A296),1))</f>
        <v/>
      </c>
    </row>
    <row r="297">
      <c r="A297" s="5" t="n"/>
      <c r="B297" s="4" t="n"/>
      <c r="C297" s="15" t="n"/>
      <c r="D297" s="15" t="n"/>
      <c r="E297" s="15" t="n"/>
      <c r="F297" s="15" t="n"/>
      <c r="G297" s="15" t="n"/>
      <c r="H297" s="15" t="n"/>
      <c r="I297" s="16">
        <f>IF($A297="","",SUM($C297:$F297))</f>
        <v/>
      </c>
      <c r="J297" s="16">
        <f>IF($A297="","",$I297-$G297+$H297)</f>
        <v/>
      </c>
      <c r="K297" s="11">
        <f>IF($A297="","",DATE(YEAR($A297),MONTH($A297),1))</f>
        <v/>
      </c>
    </row>
    <row r="298">
      <c r="A298" s="5" t="n"/>
      <c r="B298" s="4" t="n"/>
      <c r="C298" s="15" t="n"/>
      <c r="D298" s="15" t="n"/>
      <c r="E298" s="15" t="n"/>
      <c r="F298" s="15" t="n"/>
      <c r="G298" s="15" t="n"/>
      <c r="H298" s="15" t="n"/>
      <c r="I298" s="16">
        <f>IF($A298="","",SUM($C298:$F298))</f>
        <v/>
      </c>
      <c r="J298" s="16">
        <f>IF($A298="","",$I298-$G298+$H298)</f>
        <v/>
      </c>
      <c r="K298" s="11">
        <f>IF($A298="","",DATE(YEAR($A298),MONTH($A298),1))</f>
        <v/>
      </c>
    </row>
    <row r="299">
      <c r="A299" s="5" t="n"/>
      <c r="B299" s="4" t="n"/>
      <c r="C299" s="15" t="n"/>
      <c r="D299" s="15" t="n"/>
      <c r="E299" s="15" t="n"/>
      <c r="F299" s="15" t="n"/>
      <c r="G299" s="15" t="n"/>
      <c r="H299" s="15" t="n"/>
      <c r="I299" s="16">
        <f>IF($A299="","",SUM($C299:$F299))</f>
        <v/>
      </c>
      <c r="J299" s="16">
        <f>IF($A299="","",$I299-$G299+$H299)</f>
        <v/>
      </c>
      <c r="K299" s="11">
        <f>IF($A299="","",DATE(YEAR($A299),MONTH($A299),1))</f>
        <v/>
      </c>
    </row>
    <row r="300">
      <c r="A300" s="5" t="n"/>
      <c r="B300" s="4" t="n"/>
      <c r="C300" s="15" t="n"/>
      <c r="D300" s="15" t="n"/>
      <c r="E300" s="15" t="n"/>
      <c r="F300" s="15" t="n"/>
      <c r="G300" s="15" t="n"/>
      <c r="H300" s="15" t="n"/>
      <c r="I300" s="16">
        <f>IF($A300="","",SUM($C300:$F300))</f>
        <v/>
      </c>
      <c r="J300" s="16">
        <f>IF($A300="","",$I300-$G300+$H300)</f>
        <v/>
      </c>
      <c r="K300" s="11">
        <f>IF($A300="","",DATE(YEAR($A300),MONTH($A300),1))</f>
        <v/>
      </c>
    </row>
    <row r="301">
      <c r="A301" s="5" t="n"/>
      <c r="B301" s="4" t="n"/>
      <c r="C301" s="15" t="n"/>
      <c r="D301" s="15" t="n"/>
      <c r="E301" s="15" t="n"/>
      <c r="F301" s="15" t="n"/>
      <c r="G301" s="15" t="n"/>
      <c r="H301" s="15" t="n"/>
      <c r="I301" s="16">
        <f>IF($A301="","",SUM($C301:$F301))</f>
        <v/>
      </c>
      <c r="J301" s="16">
        <f>IF($A301="","",$I301-$G301+$H301)</f>
        <v/>
      </c>
      <c r="K301" s="11">
        <f>IF($A301="","",DATE(YEAR($A301),MONTH($A301),1))</f>
        <v/>
      </c>
    </row>
    <row r="302">
      <c r="A302" s="5" t="n"/>
      <c r="B302" s="4" t="n"/>
      <c r="C302" s="15" t="n"/>
      <c r="D302" s="15" t="n"/>
      <c r="E302" s="15" t="n"/>
      <c r="F302" s="15" t="n"/>
      <c r="G302" s="15" t="n"/>
      <c r="H302" s="15" t="n"/>
      <c r="I302" s="16">
        <f>IF($A302="","",SUM($C302:$F302))</f>
        <v/>
      </c>
      <c r="J302" s="16">
        <f>IF($A302="","",$I302-$G302+$H302)</f>
        <v/>
      </c>
      <c r="K302" s="11">
        <f>IF($A302="","",DATE(YEAR($A302),MONTH($A302),1))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K1"/>
  </mergeCells>
  <dataValidations count="1">
    <dataValidation sqref="B3:B302" showDropDown="0" showInputMessage="0" showErrorMessage="0" allowBlank="1" errorTitle="قيمة غير صحيحة" error="اختر من القائمة." type="list">
      <formula1>=Branches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B83232"/>
    <outlinePr summaryBelow="1" summaryRight="1"/>
    <pageSetUpPr fitToPage="1"/>
  </sheetPr>
  <dimension ref="A1:O3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2" customWidth="1" min="12" max="12"/>
    <col width="13" customWidth="1" min="13" max="13"/>
    <col width="13" customWidth="1" min="14" max="14"/>
    <col width="11" customWidth="1" min="15" max="15"/>
  </cols>
  <sheetData>
    <row r="1" ht="22" customHeight="1">
      <c r="A1" s="14" t="inlineStr">
        <is>
          <t>بيانات تجريبية، احذفها وابدأ. طريقة المسح في ورقة «كيف تستخدمه».</t>
        </is>
      </c>
    </row>
    <row r="2" ht="44" customHeight="1">
      <c r="A2" s="7" t="inlineStr">
        <is>
          <t>الشهر</t>
        </is>
      </c>
      <c r="B2" s="7" t="inlineStr">
        <is>
          <t>الفرع</t>
        </is>
      </c>
      <c r="C2" s="7">
        <f>'الإعدادات'!F10</f>
        <v/>
      </c>
      <c r="D2" s="7">
        <f>'الإعدادات'!F11</f>
        <v/>
      </c>
      <c r="E2" s="7">
        <f>'الإعدادات'!F12</f>
        <v/>
      </c>
      <c r="F2" s="7">
        <f>'الإعدادات'!F13</f>
        <v/>
      </c>
      <c r="G2" s="7">
        <f>'الإعدادات'!F14</f>
        <v/>
      </c>
      <c r="H2" s="7">
        <f>'الإعدادات'!F15</f>
        <v/>
      </c>
      <c r="I2" s="7">
        <f>'الإعدادات'!H10</f>
        <v/>
      </c>
      <c r="J2" s="7">
        <f>'الإعدادات'!H11</f>
        <v/>
      </c>
      <c r="K2" s="7">
        <f>'الإعدادات'!H12</f>
        <v/>
      </c>
      <c r="L2" s="7" t="inlineStr">
        <is>
          <t>رسوم الدفع</t>
        </is>
      </c>
      <c r="M2" s="7" t="inlineStr">
        <is>
          <t>إجمالي الثابت</t>
        </is>
      </c>
      <c r="N2" s="7" t="inlineStr">
        <is>
          <t>إجمالي المتغير</t>
        </is>
      </c>
      <c r="O2" s="7" t="inlineStr">
        <is>
          <t>مفتاح الشهر</t>
        </is>
      </c>
    </row>
    <row r="3">
      <c r="A3" s="5" t="n">
        <v>45931</v>
      </c>
      <c r="B3" s="4" t="inlineStr">
        <is>
          <t>الفرع الرئيسي</t>
        </is>
      </c>
      <c r="C3" s="15" t="n">
        <v>45000</v>
      </c>
      <c r="D3" s="15" t="n">
        <v>95000</v>
      </c>
      <c r="E3" s="15" t="n">
        <v>4000</v>
      </c>
      <c r="F3" s="15" t="n">
        <v>8900</v>
      </c>
      <c r="G3" s="15" t="n">
        <v>19600</v>
      </c>
      <c r="H3" s="15" t="n">
        <v>6200</v>
      </c>
      <c r="I3" s="15" t="n">
        <v>35600</v>
      </c>
      <c r="J3" s="15" t="n">
        <v>13400</v>
      </c>
      <c r="K3" s="15" t="n">
        <v>124600</v>
      </c>
      <c r="L3" s="16">
        <f>IF($A3="","",ROUND('الإعدادات'!$B$6*SUMIFS('الإيراد'!$I$3:$I$302,'الإيراد'!$K$3:$K$302,$O3,'الإيراد'!$B$3:$B$302,$B3),2))</f>
        <v/>
      </c>
      <c r="M3" s="16">
        <f>IF($A3="","",SUM($C3:$H3))</f>
        <v/>
      </c>
      <c r="N3" s="16">
        <f>IF($A3="","",SUM($I3:$L3))</f>
        <v/>
      </c>
      <c r="O3" s="11">
        <f>IF($A3="","",DATE(YEAR($A3),MONTH($A3),1))</f>
        <v/>
      </c>
    </row>
    <row r="4">
      <c r="A4" s="5" t="n">
        <v>45931</v>
      </c>
      <c r="B4" s="4" t="inlineStr">
        <is>
          <t>فرع الشمال</t>
        </is>
      </c>
      <c r="C4" s="15" t="n">
        <v>28000</v>
      </c>
      <c r="D4" s="15" t="n">
        <v>58000</v>
      </c>
      <c r="E4" s="15" t="n">
        <v>2000</v>
      </c>
      <c r="F4" s="15" t="n">
        <v>4700</v>
      </c>
      <c r="G4" s="15" t="n">
        <v>9600</v>
      </c>
      <c r="H4" s="15" t="n">
        <v>3200</v>
      </c>
      <c r="I4" s="15" t="n">
        <v>20300</v>
      </c>
      <c r="J4" s="15" t="n">
        <v>7600</v>
      </c>
      <c r="K4" s="15" t="n">
        <v>71100</v>
      </c>
      <c r="L4" s="16">
        <f>IF($A4="","",ROUND('الإعدادات'!$B$6*SUMIFS('الإيراد'!$I$3:$I$302,'الإيراد'!$K$3:$K$302,$O4,'الإيراد'!$B$3:$B$302,$B4),2))</f>
        <v/>
      </c>
      <c r="M4" s="16">
        <f>IF($A4="","",SUM($C4:$H4))</f>
        <v/>
      </c>
      <c r="N4" s="16">
        <f>IF($A4="","",SUM($I4:$L4))</f>
        <v/>
      </c>
      <c r="O4" s="11">
        <f>IF($A4="","",DATE(YEAR($A4),MONTH($A4),1))</f>
        <v/>
      </c>
    </row>
    <row r="5">
      <c r="A5" s="5" t="n">
        <v>45962</v>
      </c>
      <c r="B5" s="4" t="inlineStr">
        <is>
          <t>الفرع الرئيسي</t>
        </is>
      </c>
      <c r="C5" s="15" t="n">
        <v>45000</v>
      </c>
      <c r="D5" s="15" t="n">
        <v>95000</v>
      </c>
      <c r="E5" s="15" t="n">
        <v>4000</v>
      </c>
      <c r="F5" s="15" t="n">
        <v>9700</v>
      </c>
      <c r="G5" s="15" t="n">
        <v>17000</v>
      </c>
      <c r="H5" s="15" t="n">
        <v>5700</v>
      </c>
      <c r="I5" s="15" t="n">
        <v>34500</v>
      </c>
      <c r="J5" s="15" t="n">
        <v>12900</v>
      </c>
      <c r="K5" s="15" t="n">
        <v>120800</v>
      </c>
      <c r="L5" s="16">
        <f>IF($A5="","",ROUND('الإعدادات'!$B$6*SUMIFS('الإيراد'!$I$3:$I$302,'الإيراد'!$K$3:$K$302,$O5,'الإيراد'!$B$3:$B$302,$B5),2))</f>
        <v/>
      </c>
      <c r="M5" s="16">
        <f>IF($A5="","",SUM($C5:$H5))</f>
        <v/>
      </c>
      <c r="N5" s="16">
        <f>IF($A5="","",SUM($I5:$L5))</f>
        <v/>
      </c>
      <c r="O5" s="11">
        <f>IF($A5="","",DATE(YEAR($A5),MONTH($A5),1))</f>
        <v/>
      </c>
    </row>
    <row r="6">
      <c r="A6" s="5" t="n">
        <v>45962</v>
      </c>
      <c r="B6" s="4" t="inlineStr">
        <is>
          <t>فرع الشمال</t>
        </is>
      </c>
      <c r="C6" s="15" t="n">
        <v>28000</v>
      </c>
      <c r="D6" s="15" t="n">
        <v>58000</v>
      </c>
      <c r="E6" s="15" t="n">
        <v>2000</v>
      </c>
      <c r="F6" s="15" t="n">
        <v>5400</v>
      </c>
      <c r="G6" s="15" t="n">
        <v>10400</v>
      </c>
      <c r="H6" s="15" t="n">
        <v>3300</v>
      </c>
      <c r="I6" s="15" t="n">
        <v>21100</v>
      </c>
      <c r="J6" s="15" t="n">
        <v>7900</v>
      </c>
      <c r="K6" s="15" t="n">
        <v>73900</v>
      </c>
      <c r="L6" s="16">
        <f>IF($A6="","",ROUND('الإعدادات'!$B$6*SUMIFS('الإيراد'!$I$3:$I$302,'الإيراد'!$K$3:$K$302,$O6,'الإيراد'!$B$3:$B$302,$B6),2))</f>
        <v/>
      </c>
      <c r="M6" s="16">
        <f>IF($A6="","",SUM($C6:$H6))</f>
        <v/>
      </c>
      <c r="N6" s="16">
        <f>IF($A6="","",SUM($I6:$L6))</f>
        <v/>
      </c>
      <c r="O6" s="11">
        <f>IF($A6="","",DATE(YEAR($A6),MONTH($A6),1))</f>
        <v/>
      </c>
    </row>
    <row r="7">
      <c r="A7" s="5" t="n">
        <v>45992</v>
      </c>
      <c r="B7" s="4" t="inlineStr">
        <is>
          <t>الفرع الرئيسي</t>
        </is>
      </c>
      <c r="C7" s="15" t="n">
        <v>45000</v>
      </c>
      <c r="D7" s="15" t="n">
        <v>95000</v>
      </c>
      <c r="E7" s="15" t="n">
        <v>4000</v>
      </c>
      <c r="F7" s="15" t="n">
        <v>8600</v>
      </c>
      <c r="G7" s="15" t="n">
        <v>18400</v>
      </c>
      <c r="H7" s="15" t="n">
        <v>5400</v>
      </c>
      <c r="I7" s="15" t="n">
        <v>32500</v>
      </c>
      <c r="J7" s="15" t="n">
        <v>12200</v>
      </c>
      <c r="K7" s="15" t="n">
        <v>113800</v>
      </c>
      <c r="L7" s="16">
        <f>IF($A7="","",ROUND('الإعدادات'!$B$6*SUMIFS('الإيراد'!$I$3:$I$302,'الإيراد'!$K$3:$K$302,$O7,'الإيراد'!$B$3:$B$302,$B7),2))</f>
        <v/>
      </c>
      <c r="M7" s="16">
        <f>IF($A7="","",SUM($C7:$H7))</f>
        <v/>
      </c>
      <c r="N7" s="16">
        <f>IF($A7="","",SUM($I7:$L7))</f>
        <v/>
      </c>
      <c r="O7" s="11">
        <f>IF($A7="","",DATE(YEAR($A7),MONTH($A7),1))</f>
        <v/>
      </c>
    </row>
    <row r="8">
      <c r="A8" s="5" t="n">
        <v>45992</v>
      </c>
      <c r="B8" s="4" t="inlineStr">
        <is>
          <t>فرع الشمال</t>
        </is>
      </c>
      <c r="C8" s="15" t="n">
        <v>28000</v>
      </c>
      <c r="D8" s="15" t="n">
        <v>58000</v>
      </c>
      <c r="E8" s="15" t="n">
        <v>2000</v>
      </c>
      <c r="F8" s="15" t="n">
        <v>5000</v>
      </c>
      <c r="G8" s="15" t="n">
        <v>10400</v>
      </c>
      <c r="H8" s="15" t="n">
        <v>2700</v>
      </c>
      <c r="I8" s="15" t="n">
        <v>17100</v>
      </c>
      <c r="J8" s="15" t="n">
        <v>6400</v>
      </c>
      <c r="K8" s="15" t="n">
        <v>59900</v>
      </c>
      <c r="L8" s="16">
        <f>IF($A8="","",ROUND('الإعدادات'!$B$6*SUMIFS('الإيراد'!$I$3:$I$302,'الإيراد'!$K$3:$K$302,$O8,'الإيراد'!$B$3:$B$302,$B8),2))</f>
        <v/>
      </c>
      <c r="M8" s="16">
        <f>IF($A8="","",SUM($C8:$H8))</f>
        <v/>
      </c>
      <c r="N8" s="16">
        <f>IF($A8="","",SUM($I8:$L8))</f>
        <v/>
      </c>
      <c r="O8" s="11">
        <f>IF($A8="","",DATE(YEAR($A8),MONTH($A8),1))</f>
        <v/>
      </c>
    </row>
    <row r="9">
      <c r="A9" s="5" t="n">
        <v>46023</v>
      </c>
      <c r="B9" s="4" t="inlineStr">
        <is>
          <t>الفرع الرئيسي</t>
        </is>
      </c>
      <c r="C9" s="15" t="n">
        <v>45000</v>
      </c>
      <c r="D9" s="15" t="n">
        <v>95000</v>
      </c>
      <c r="E9" s="15" t="n">
        <v>4000</v>
      </c>
      <c r="F9" s="15" t="n">
        <v>8800</v>
      </c>
      <c r="G9" s="15" t="n">
        <v>18300</v>
      </c>
      <c r="H9" s="15" t="n">
        <v>5400</v>
      </c>
      <c r="I9" s="15" t="n">
        <v>32900</v>
      </c>
      <c r="J9" s="15" t="n">
        <v>12300</v>
      </c>
      <c r="K9" s="15" t="n">
        <v>115100</v>
      </c>
      <c r="L9" s="16">
        <f>IF($A9="","",ROUND('الإعدادات'!$B$6*SUMIFS('الإيراد'!$I$3:$I$302,'الإيراد'!$K$3:$K$302,$O9,'الإيراد'!$B$3:$B$302,$B9),2))</f>
        <v/>
      </c>
      <c r="M9" s="16">
        <f>IF($A9="","",SUM($C9:$H9))</f>
        <v/>
      </c>
      <c r="N9" s="16">
        <f>IF($A9="","",SUM($I9:$L9))</f>
        <v/>
      </c>
      <c r="O9" s="11">
        <f>IF($A9="","",DATE(YEAR($A9),MONTH($A9),1))</f>
        <v/>
      </c>
    </row>
    <row r="10">
      <c r="A10" s="5" t="n">
        <v>46023</v>
      </c>
      <c r="B10" s="4" t="inlineStr">
        <is>
          <t>فرع الشمال</t>
        </is>
      </c>
      <c r="C10" s="15" t="n">
        <v>28000</v>
      </c>
      <c r="D10" s="15" t="n">
        <v>58000</v>
      </c>
      <c r="E10" s="15" t="n">
        <v>2000</v>
      </c>
      <c r="F10" s="15" t="n">
        <v>5400</v>
      </c>
      <c r="G10" s="15" t="n">
        <v>9700</v>
      </c>
      <c r="H10" s="15" t="n">
        <v>2900</v>
      </c>
      <c r="I10" s="15" t="n">
        <v>16900</v>
      </c>
      <c r="J10" s="15" t="n">
        <v>6300</v>
      </c>
      <c r="K10" s="15" t="n">
        <v>59100</v>
      </c>
      <c r="L10" s="16">
        <f>IF($A10="","",ROUND('الإعدادات'!$B$6*SUMIFS('الإيراد'!$I$3:$I$302,'الإيراد'!$K$3:$K$302,$O10,'الإيراد'!$B$3:$B$302,$B10),2))</f>
        <v/>
      </c>
      <c r="M10" s="16">
        <f>IF($A10="","",SUM($C10:$H10))</f>
        <v/>
      </c>
      <c r="N10" s="16">
        <f>IF($A10="","",SUM($I10:$L10))</f>
        <v/>
      </c>
      <c r="O10" s="11">
        <f>IF($A10="","",DATE(YEAR($A10),MONTH($A10),1))</f>
        <v/>
      </c>
    </row>
    <row r="11">
      <c r="A11" s="5" t="n">
        <v>46054</v>
      </c>
      <c r="B11" s="4" t="inlineStr">
        <is>
          <t>الفرع الرئيسي</t>
        </is>
      </c>
      <c r="C11" s="15" t="n">
        <v>45000</v>
      </c>
      <c r="D11" s="15" t="n">
        <v>95000</v>
      </c>
      <c r="E11" s="15" t="n">
        <v>4000</v>
      </c>
      <c r="F11" s="15" t="n">
        <v>8200</v>
      </c>
      <c r="G11" s="15" t="n">
        <v>19600</v>
      </c>
      <c r="H11" s="15" t="n">
        <v>5500</v>
      </c>
      <c r="I11" s="15" t="n">
        <v>32700</v>
      </c>
      <c r="J11" s="15" t="n">
        <v>12300</v>
      </c>
      <c r="K11" s="15" t="n">
        <v>114500</v>
      </c>
      <c r="L11" s="16">
        <f>IF($A11="","",ROUND('الإعدادات'!$B$6*SUMIFS('الإيراد'!$I$3:$I$302,'الإيراد'!$K$3:$K$302,$O11,'الإيراد'!$B$3:$B$302,$B11),2))</f>
        <v/>
      </c>
      <c r="M11" s="16">
        <f>IF($A11="","",SUM($C11:$H11))</f>
        <v/>
      </c>
      <c r="N11" s="16">
        <f>IF($A11="","",SUM($I11:$L11))</f>
        <v/>
      </c>
      <c r="O11" s="11">
        <f>IF($A11="","",DATE(YEAR($A11),MONTH($A11),1))</f>
        <v/>
      </c>
    </row>
    <row r="12">
      <c r="A12" s="5" t="n">
        <v>46054</v>
      </c>
      <c r="B12" s="4" t="inlineStr">
        <is>
          <t>فرع الشمال</t>
        </is>
      </c>
      <c r="C12" s="15" t="n">
        <v>28000</v>
      </c>
      <c r="D12" s="15" t="n">
        <v>58000</v>
      </c>
      <c r="E12" s="15" t="n">
        <v>2000</v>
      </c>
      <c r="F12" s="15" t="n">
        <v>4800</v>
      </c>
      <c r="G12" s="15" t="n">
        <v>9600</v>
      </c>
      <c r="H12" s="15" t="n">
        <v>2800</v>
      </c>
      <c r="I12" s="15" t="n">
        <v>17100</v>
      </c>
      <c r="J12" s="15" t="n">
        <v>6400</v>
      </c>
      <c r="K12" s="15" t="n">
        <v>59900</v>
      </c>
      <c r="L12" s="16">
        <f>IF($A12="","",ROUND('الإعدادات'!$B$6*SUMIFS('الإيراد'!$I$3:$I$302,'الإيراد'!$K$3:$K$302,$O12,'الإيراد'!$B$3:$B$302,$B12),2))</f>
        <v/>
      </c>
      <c r="M12" s="16">
        <f>IF($A12="","",SUM($C12:$H12))</f>
        <v/>
      </c>
      <c r="N12" s="16">
        <f>IF($A12="","",SUM($I12:$L12))</f>
        <v/>
      </c>
      <c r="O12" s="11">
        <f>IF($A12="","",DATE(YEAR($A12),MONTH($A12),1))</f>
        <v/>
      </c>
    </row>
    <row r="13">
      <c r="A13" s="5" t="n">
        <v>46082</v>
      </c>
      <c r="B13" s="4" t="inlineStr">
        <is>
          <t>الفرع الرئيسي</t>
        </is>
      </c>
      <c r="C13" s="15" t="n">
        <v>45000</v>
      </c>
      <c r="D13" s="15" t="n">
        <v>95000</v>
      </c>
      <c r="E13" s="15" t="n">
        <v>4000</v>
      </c>
      <c r="F13" s="15" t="n">
        <v>9100</v>
      </c>
      <c r="G13" s="15" t="n">
        <v>17700</v>
      </c>
      <c r="H13" s="15" t="n">
        <v>5700</v>
      </c>
      <c r="I13" s="15" t="n">
        <v>33600</v>
      </c>
      <c r="J13" s="15" t="n">
        <v>12600</v>
      </c>
      <c r="K13" s="15" t="n">
        <v>117500</v>
      </c>
      <c r="L13" s="16">
        <f>IF($A13="","",ROUND('الإعدادات'!$B$6*SUMIFS('الإيراد'!$I$3:$I$302,'الإيراد'!$K$3:$K$302,$O13,'الإيراد'!$B$3:$B$302,$B13),2))</f>
        <v/>
      </c>
      <c r="M13" s="16">
        <f>IF($A13="","",SUM($C13:$H13))</f>
        <v/>
      </c>
      <c r="N13" s="16">
        <f>IF($A13="","",SUM($I13:$L13))</f>
        <v/>
      </c>
      <c r="O13" s="11">
        <f>IF($A13="","",DATE(YEAR($A13),MONTH($A13),1))</f>
        <v/>
      </c>
    </row>
    <row r="14">
      <c r="A14" s="5" t="n">
        <v>46082</v>
      </c>
      <c r="B14" s="4" t="inlineStr">
        <is>
          <t>فرع الشمال</t>
        </is>
      </c>
      <c r="C14" s="15" t="n">
        <v>28000</v>
      </c>
      <c r="D14" s="15" t="n">
        <v>58000</v>
      </c>
      <c r="E14" s="15" t="n">
        <v>2000</v>
      </c>
      <c r="F14" s="15" t="n">
        <v>5000</v>
      </c>
      <c r="G14" s="15" t="n">
        <v>10700</v>
      </c>
      <c r="H14" s="15" t="n">
        <v>2800</v>
      </c>
      <c r="I14" s="15" t="n">
        <v>20200</v>
      </c>
      <c r="J14" s="15" t="n">
        <v>7600</v>
      </c>
      <c r="K14" s="15" t="n">
        <v>70800</v>
      </c>
      <c r="L14" s="16">
        <f>IF($A14="","",ROUND('الإعدادات'!$B$6*SUMIFS('الإيراد'!$I$3:$I$302,'الإيراد'!$K$3:$K$302,$O14,'الإيراد'!$B$3:$B$302,$B14),2))</f>
        <v/>
      </c>
      <c r="M14" s="16">
        <f>IF($A14="","",SUM($C14:$H14))</f>
        <v/>
      </c>
      <c r="N14" s="16">
        <f>IF($A14="","",SUM($I14:$L14))</f>
        <v/>
      </c>
      <c r="O14" s="11">
        <f>IF($A14="","",DATE(YEAR($A14),MONTH($A14),1))</f>
        <v/>
      </c>
    </row>
    <row r="15">
      <c r="A15" s="5" t="n">
        <v>46113</v>
      </c>
      <c r="B15" s="4" t="inlineStr">
        <is>
          <t>الفرع الرئيسي</t>
        </is>
      </c>
      <c r="C15" s="15" t="n">
        <v>45000</v>
      </c>
      <c r="D15" s="15" t="n">
        <v>95000</v>
      </c>
      <c r="E15" s="15" t="n">
        <v>4000</v>
      </c>
      <c r="F15" s="15" t="n">
        <v>9600</v>
      </c>
      <c r="G15" s="15" t="n">
        <v>17300</v>
      </c>
      <c r="H15" s="15" t="n">
        <v>5900</v>
      </c>
      <c r="I15" s="15" t="n">
        <v>35400</v>
      </c>
      <c r="J15" s="15" t="n">
        <v>13300</v>
      </c>
      <c r="K15" s="15" t="n">
        <v>124100</v>
      </c>
      <c r="L15" s="16">
        <f>IF($A15="","",ROUND('الإعدادات'!$B$6*SUMIFS('الإيراد'!$I$3:$I$302,'الإيراد'!$K$3:$K$302,$O15,'الإيراد'!$B$3:$B$302,$B15),2))</f>
        <v/>
      </c>
      <c r="M15" s="16">
        <f>IF($A15="","",SUM($C15:$H15))</f>
        <v/>
      </c>
      <c r="N15" s="16">
        <f>IF($A15="","",SUM($I15:$L15))</f>
        <v/>
      </c>
      <c r="O15" s="11">
        <f>IF($A15="","",DATE(YEAR($A15),MONTH($A15),1))</f>
        <v/>
      </c>
    </row>
    <row r="16">
      <c r="A16" s="5" t="n">
        <v>46113</v>
      </c>
      <c r="B16" s="4" t="inlineStr">
        <is>
          <t>فرع الشمال</t>
        </is>
      </c>
      <c r="C16" s="15" t="n">
        <v>28000</v>
      </c>
      <c r="D16" s="15" t="n">
        <v>58000</v>
      </c>
      <c r="E16" s="15" t="n">
        <v>2000</v>
      </c>
      <c r="F16" s="15" t="n">
        <v>4800</v>
      </c>
      <c r="G16" s="15" t="n">
        <v>9800</v>
      </c>
      <c r="H16" s="15" t="n">
        <v>2800</v>
      </c>
      <c r="I16" s="15" t="n">
        <v>21200</v>
      </c>
      <c r="J16" s="15" t="n">
        <v>8000</v>
      </c>
      <c r="K16" s="15" t="n">
        <v>74300</v>
      </c>
      <c r="L16" s="16">
        <f>IF($A16="","",ROUND('الإعدادات'!$B$6*SUMIFS('الإيراد'!$I$3:$I$302,'الإيراد'!$K$3:$K$302,$O16,'الإيراد'!$B$3:$B$302,$B16),2))</f>
        <v/>
      </c>
      <c r="M16" s="16">
        <f>IF($A16="","",SUM($C16:$H16))</f>
        <v/>
      </c>
      <c r="N16" s="16">
        <f>IF($A16="","",SUM($I16:$L16))</f>
        <v/>
      </c>
      <c r="O16" s="11">
        <f>IF($A16="","",DATE(YEAR($A16),MONTH($A16),1))</f>
        <v/>
      </c>
    </row>
    <row r="17">
      <c r="A17" s="5" t="n">
        <v>46143</v>
      </c>
      <c r="B17" s="4" t="inlineStr">
        <is>
          <t>الفرع الرئيسي</t>
        </is>
      </c>
      <c r="C17" s="15" t="n">
        <v>45000</v>
      </c>
      <c r="D17" s="15" t="n">
        <v>95000</v>
      </c>
      <c r="E17" s="15" t="n">
        <v>4000</v>
      </c>
      <c r="F17" s="15" t="n">
        <v>8600</v>
      </c>
      <c r="G17" s="15" t="n">
        <v>19000</v>
      </c>
      <c r="H17" s="15" t="n">
        <v>6400</v>
      </c>
      <c r="I17" s="15" t="n">
        <v>34800</v>
      </c>
      <c r="J17" s="15" t="n">
        <v>13100</v>
      </c>
      <c r="K17" s="15" t="n">
        <v>121800</v>
      </c>
      <c r="L17" s="16">
        <f>IF($A17="","",ROUND('الإعدادات'!$B$6*SUMIFS('الإيراد'!$I$3:$I$302,'الإيراد'!$K$3:$K$302,$O17,'الإيراد'!$B$3:$B$302,$B17),2))</f>
        <v/>
      </c>
      <c r="M17" s="16">
        <f>IF($A17="","",SUM($C17:$H17))</f>
        <v/>
      </c>
      <c r="N17" s="16">
        <f>IF($A17="","",SUM($I17:$L17))</f>
        <v/>
      </c>
      <c r="O17" s="11">
        <f>IF($A17="","",DATE(YEAR($A17),MONTH($A17),1))</f>
        <v/>
      </c>
    </row>
    <row r="18">
      <c r="A18" s="5" t="n">
        <v>46143</v>
      </c>
      <c r="B18" s="4" t="inlineStr">
        <is>
          <t>فرع الشمال</t>
        </is>
      </c>
      <c r="C18" s="15" t="n">
        <v>28000</v>
      </c>
      <c r="D18" s="15" t="n">
        <v>58000</v>
      </c>
      <c r="E18" s="15" t="n">
        <v>2000</v>
      </c>
      <c r="F18" s="15" t="n">
        <v>5200</v>
      </c>
      <c r="G18" s="15" t="n">
        <v>9600</v>
      </c>
      <c r="H18" s="15" t="n">
        <v>3000</v>
      </c>
      <c r="I18" s="15" t="n">
        <v>20500</v>
      </c>
      <c r="J18" s="15" t="n">
        <v>7700</v>
      </c>
      <c r="K18" s="15" t="n">
        <v>71800</v>
      </c>
      <c r="L18" s="16">
        <f>IF($A18="","",ROUND('الإعدادات'!$B$6*SUMIFS('الإيراد'!$I$3:$I$302,'الإيراد'!$K$3:$K$302,$O18,'الإيراد'!$B$3:$B$302,$B18),2))</f>
        <v/>
      </c>
      <c r="M18" s="16">
        <f>IF($A18="","",SUM($C18:$H18))</f>
        <v/>
      </c>
      <c r="N18" s="16">
        <f>IF($A18="","",SUM($I18:$L18))</f>
        <v/>
      </c>
      <c r="O18" s="11">
        <f>IF($A18="","",DATE(YEAR($A18),MONTH($A18),1))</f>
        <v/>
      </c>
    </row>
    <row r="19">
      <c r="A19" s="5" t="n">
        <v>46174</v>
      </c>
      <c r="B19" s="4" t="inlineStr">
        <is>
          <t>الفرع الرئيسي</t>
        </is>
      </c>
      <c r="C19" s="15" t="n">
        <v>45000</v>
      </c>
      <c r="D19" s="15" t="n">
        <v>95000</v>
      </c>
      <c r="E19" s="15" t="n">
        <v>4000</v>
      </c>
      <c r="F19" s="15" t="n">
        <v>9100</v>
      </c>
      <c r="G19" s="15" t="n">
        <v>17100</v>
      </c>
      <c r="H19" s="15" t="n">
        <v>6200</v>
      </c>
      <c r="I19" s="15" t="n">
        <v>35300</v>
      </c>
      <c r="J19" s="15" t="n">
        <v>13200</v>
      </c>
      <c r="K19" s="15" t="n">
        <v>123600</v>
      </c>
      <c r="L19" s="16">
        <f>IF($A19="","",ROUND('الإعدادات'!$B$6*SUMIFS('الإيراد'!$I$3:$I$302,'الإيراد'!$K$3:$K$302,$O19,'الإيراد'!$B$3:$B$302,$B19),2))</f>
        <v/>
      </c>
      <c r="M19" s="16">
        <f>IF($A19="","",SUM($C19:$H19))</f>
        <v/>
      </c>
      <c r="N19" s="16">
        <f>IF($A19="","",SUM($I19:$L19))</f>
        <v/>
      </c>
      <c r="O19" s="11">
        <f>IF($A19="","",DATE(YEAR($A19),MONTH($A19),1))</f>
        <v/>
      </c>
    </row>
    <row r="20">
      <c r="A20" s="5" t="n">
        <v>46174</v>
      </c>
      <c r="B20" s="4" t="inlineStr">
        <is>
          <t>فرع الشمال</t>
        </is>
      </c>
      <c r="C20" s="15" t="n">
        <v>28000</v>
      </c>
      <c r="D20" s="15" t="n">
        <v>58000</v>
      </c>
      <c r="E20" s="15" t="n">
        <v>2000</v>
      </c>
      <c r="F20" s="15" t="n">
        <v>5300</v>
      </c>
      <c r="G20" s="15" t="n">
        <v>9700</v>
      </c>
      <c r="H20" s="15" t="n">
        <v>3200</v>
      </c>
      <c r="I20" s="15" t="n">
        <v>20600</v>
      </c>
      <c r="J20" s="15" t="n">
        <v>7700</v>
      </c>
      <c r="K20" s="15" t="n">
        <v>72000</v>
      </c>
      <c r="L20" s="16">
        <f>IF($A20="","",ROUND('الإعدادات'!$B$6*SUMIFS('الإيراد'!$I$3:$I$302,'الإيراد'!$K$3:$K$302,$O20,'الإيراد'!$B$3:$B$302,$B20),2))</f>
        <v/>
      </c>
      <c r="M20" s="16">
        <f>IF($A20="","",SUM($C20:$H20))</f>
        <v/>
      </c>
      <c r="N20" s="16">
        <f>IF($A20="","",SUM($I20:$L20))</f>
        <v/>
      </c>
      <c r="O20" s="11">
        <f>IF($A20="","",DATE(YEAR($A20),MONTH($A20),1))</f>
        <v/>
      </c>
    </row>
    <row r="21">
      <c r="A21" s="5" t="n">
        <v>46204</v>
      </c>
      <c r="B21" s="4" t="inlineStr">
        <is>
          <t>الفرع الرئيسي</t>
        </is>
      </c>
      <c r="C21" s="15" t="n">
        <v>45000</v>
      </c>
      <c r="D21" s="15" t="n">
        <v>95000</v>
      </c>
      <c r="E21" s="15" t="n">
        <v>4000</v>
      </c>
      <c r="F21" s="15" t="n">
        <v>9600</v>
      </c>
      <c r="G21" s="15" t="n">
        <v>19600</v>
      </c>
      <c r="H21" s="15" t="n">
        <v>6000</v>
      </c>
      <c r="I21" s="15" t="n">
        <v>36400</v>
      </c>
      <c r="J21" s="15" t="n">
        <v>13700</v>
      </c>
      <c r="K21" s="15" t="n">
        <v>127500</v>
      </c>
      <c r="L21" s="16">
        <f>IF($A21="","",ROUND('الإعدادات'!$B$6*SUMIFS('الإيراد'!$I$3:$I$302,'الإيراد'!$K$3:$K$302,$O21,'الإيراد'!$B$3:$B$302,$B21),2))</f>
        <v/>
      </c>
      <c r="M21" s="16">
        <f>IF($A21="","",SUM($C21:$H21))</f>
        <v/>
      </c>
      <c r="N21" s="16">
        <f>IF($A21="","",SUM($I21:$L21))</f>
        <v/>
      </c>
      <c r="O21" s="11">
        <f>IF($A21="","",DATE(YEAR($A21),MONTH($A21),1))</f>
        <v/>
      </c>
    </row>
    <row r="22">
      <c r="A22" s="5" t="n">
        <v>46204</v>
      </c>
      <c r="B22" s="4" t="inlineStr">
        <is>
          <t>فرع الشمال</t>
        </is>
      </c>
      <c r="C22" s="15" t="n">
        <v>28000</v>
      </c>
      <c r="D22" s="15" t="n">
        <v>58000</v>
      </c>
      <c r="E22" s="15" t="n">
        <v>2000</v>
      </c>
      <c r="F22" s="15" t="n">
        <v>4900</v>
      </c>
      <c r="G22" s="15" t="n">
        <v>10200</v>
      </c>
      <c r="H22" s="15" t="n">
        <v>3200</v>
      </c>
      <c r="I22" s="15" t="n">
        <v>20400</v>
      </c>
      <c r="J22" s="15" t="n">
        <v>7700</v>
      </c>
      <c r="K22" s="15" t="n">
        <v>71500</v>
      </c>
      <c r="L22" s="16">
        <f>IF($A22="","",ROUND('الإعدادات'!$B$6*SUMIFS('الإيراد'!$I$3:$I$302,'الإيراد'!$K$3:$K$302,$O22,'الإيراد'!$B$3:$B$302,$B22),2))</f>
        <v/>
      </c>
      <c r="M22" s="16">
        <f>IF($A22="","",SUM($C22:$H22))</f>
        <v/>
      </c>
      <c r="N22" s="16">
        <f>IF($A22="","",SUM($I22:$L22))</f>
        <v/>
      </c>
      <c r="O22" s="11">
        <f>IF($A22="","",DATE(YEAR($A22),MONTH($A22),1))</f>
        <v/>
      </c>
    </row>
    <row r="23">
      <c r="A23" s="5" t="n">
        <v>46235</v>
      </c>
      <c r="B23" s="4" t="inlineStr">
        <is>
          <t>الفرع الرئيسي</t>
        </is>
      </c>
      <c r="C23" s="15" t="n">
        <v>45000</v>
      </c>
      <c r="D23" s="15" t="n">
        <v>95000</v>
      </c>
      <c r="E23" s="15" t="n">
        <v>4000</v>
      </c>
      <c r="F23" s="15" t="n">
        <v>9300</v>
      </c>
      <c r="G23" s="15" t="n">
        <v>18500</v>
      </c>
      <c r="H23" s="15" t="n">
        <v>5500</v>
      </c>
      <c r="I23" s="15" t="n">
        <v>33500</v>
      </c>
      <c r="J23" s="15" t="n">
        <v>12600</v>
      </c>
      <c r="K23" s="15" t="n">
        <v>117400</v>
      </c>
      <c r="L23" s="16">
        <f>IF($A23="","",ROUND('الإعدادات'!$B$6*SUMIFS('الإيراد'!$I$3:$I$302,'الإيراد'!$K$3:$K$302,$O23,'الإيراد'!$B$3:$B$302,$B23),2))</f>
        <v/>
      </c>
      <c r="M23" s="16">
        <f>IF($A23="","",SUM($C23:$H23))</f>
        <v/>
      </c>
      <c r="N23" s="16">
        <f>IF($A23="","",SUM($I23:$L23))</f>
        <v/>
      </c>
      <c r="O23" s="11">
        <f>IF($A23="","",DATE(YEAR($A23),MONTH($A23),1))</f>
        <v/>
      </c>
    </row>
    <row r="24">
      <c r="A24" s="5" t="n">
        <v>46235</v>
      </c>
      <c r="B24" s="4" t="inlineStr">
        <is>
          <t>فرع الشمال</t>
        </is>
      </c>
      <c r="C24" s="15" t="n">
        <v>28000</v>
      </c>
      <c r="D24" s="15" t="n">
        <v>58000</v>
      </c>
      <c r="E24" s="15" t="n">
        <v>2000</v>
      </c>
      <c r="F24" s="15" t="n">
        <v>4500</v>
      </c>
      <c r="G24" s="15" t="n">
        <v>9900</v>
      </c>
      <c r="H24" s="15" t="n">
        <v>2900</v>
      </c>
      <c r="I24" s="15" t="n">
        <v>19400</v>
      </c>
      <c r="J24" s="15" t="n">
        <v>7300</v>
      </c>
      <c r="K24" s="15" t="n">
        <v>68000</v>
      </c>
      <c r="L24" s="16">
        <f>IF($A24="","",ROUND('الإعدادات'!$B$6*SUMIFS('الإيراد'!$I$3:$I$302,'الإيراد'!$K$3:$K$302,$O24,'الإيراد'!$B$3:$B$302,$B24),2))</f>
        <v/>
      </c>
      <c r="M24" s="16">
        <f>IF($A24="","",SUM($C24:$H24))</f>
        <v/>
      </c>
      <c r="N24" s="16">
        <f>IF($A24="","",SUM($I24:$L24))</f>
        <v/>
      </c>
      <c r="O24" s="11">
        <f>IF($A24="","",DATE(YEAR($A24),MONTH($A24),1))</f>
        <v/>
      </c>
    </row>
    <row r="25">
      <c r="A25" s="5" t="n">
        <v>46266</v>
      </c>
      <c r="B25" s="4" t="inlineStr">
        <is>
          <t>الفرع الرئيسي</t>
        </is>
      </c>
      <c r="C25" s="15" t="n">
        <v>45000</v>
      </c>
      <c r="D25" s="15" t="n">
        <v>95000</v>
      </c>
      <c r="E25" s="15" t="n">
        <v>4000</v>
      </c>
      <c r="F25" s="15" t="n">
        <v>8800</v>
      </c>
      <c r="G25" s="15" t="n">
        <v>16600</v>
      </c>
      <c r="H25" s="15" t="n">
        <v>6400</v>
      </c>
      <c r="I25" s="15" t="n">
        <v>34500</v>
      </c>
      <c r="J25" s="15" t="n">
        <v>13000</v>
      </c>
      <c r="K25" s="15" t="n">
        <v>120900</v>
      </c>
      <c r="L25" s="16">
        <f>IF($A25="","",ROUND('الإعدادات'!$B$6*SUMIFS('الإيراد'!$I$3:$I$302,'الإيراد'!$K$3:$K$302,$O25,'الإيراد'!$B$3:$B$302,$B25),2))</f>
        <v/>
      </c>
      <c r="M25" s="16">
        <f>IF($A25="","",SUM($C25:$H25))</f>
        <v/>
      </c>
      <c r="N25" s="16">
        <f>IF($A25="","",SUM($I25:$L25))</f>
        <v/>
      </c>
      <c r="O25" s="11">
        <f>IF($A25="","",DATE(YEAR($A25),MONTH($A25),1))</f>
        <v/>
      </c>
    </row>
    <row r="26">
      <c r="A26" s="5" t="n">
        <v>46266</v>
      </c>
      <c r="B26" s="4" t="inlineStr">
        <is>
          <t>فرع الشمال</t>
        </is>
      </c>
      <c r="C26" s="15" t="n">
        <v>28000</v>
      </c>
      <c r="D26" s="15" t="n">
        <v>58000</v>
      </c>
      <c r="E26" s="15" t="n">
        <v>2000</v>
      </c>
      <c r="F26" s="15" t="n">
        <v>5500</v>
      </c>
      <c r="G26" s="15" t="n">
        <v>10600</v>
      </c>
      <c r="H26" s="15" t="n">
        <v>3000</v>
      </c>
      <c r="I26" s="15" t="n">
        <v>19700</v>
      </c>
      <c r="J26" s="15" t="n">
        <v>7400</v>
      </c>
      <c r="K26" s="15" t="n">
        <v>68800</v>
      </c>
      <c r="L26" s="16">
        <f>IF($A26="","",ROUND('الإعدادات'!$B$6*SUMIFS('الإيراد'!$I$3:$I$302,'الإيراد'!$K$3:$K$302,$O26,'الإيراد'!$B$3:$B$302,$B26),2))</f>
        <v/>
      </c>
      <c r="M26" s="16">
        <f>IF($A26="","",SUM($C26:$H26))</f>
        <v/>
      </c>
      <c r="N26" s="16">
        <f>IF($A26="","",SUM($I26:$L26))</f>
        <v/>
      </c>
      <c r="O26" s="11">
        <f>IF($A26="","",DATE(YEAR($A26),MONTH($A26),1))</f>
        <v/>
      </c>
    </row>
    <row r="27">
      <c r="A27" s="5" t="n"/>
      <c r="B27" s="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6">
        <f>IF($A27="","",ROUND('الإعدادات'!$B$6*SUMIFS('الإيراد'!$I$3:$I$302,'الإيراد'!$K$3:$K$302,$O27,'الإيراد'!$B$3:$B$302,$B27),2))</f>
        <v/>
      </c>
      <c r="M27" s="16">
        <f>IF($A27="","",SUM($C27:$H27))</f>
        <v/>
      </c>
      <c r="N27" s="16">
        <f>IF($A27="","",SUM($I27:$L27))</f>
        <v/>
      </c>
      <c r="O27" s="11">
        <f>IF($A27="","",DATE(YEAR($A27),MONTH($A27),1))</f>
        <v/>
      </c>
    </row>
    <row r="28">
      <c r="A28" s="5" t="n"/>
      <c r="B28" s="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>
        <f>IF($A28="","",ROUND('الإعدادات'!$B$6*SUMIFS('الإيراد'!$I$3:$I$302,'الإيراد'!$K$3:$K$302,$O28,'الإيراد'!$B$3:$B$302,$B28),2))</f>
        <v/>
      </c>
      <c r="M28" s="16">
        <f>IF($A28="","",SUM($C28:$H28))</f>
        <v/>
      </c>
      <c r="N28" s="16">
        <f>IF($A28="","",SUM($I28:$L28))</f>
        <v/>
      </c>
      <c r="O28" s="11">
        <f>IF($A28="","",DATE(YEAR($A28),MONTH($A28),1))</f>
        <v/>
      </c>
    </row>
    <row r="29">
      <c r="A29" s="5" t="n"/>
      <c r="B29" s="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6">
        <f>IF($A29="","",ROUND('الإعدادات'!$B$6*SUMIFS('الإيراد'!$I$3:$I$302,'الإيراد'!$K$3:$K$302,$O29,'الإيراد'!$B$3:$B$302,$B29),2))</f>
        <v/>
      </c>
      <c r="M29" s="16">
        <f>IF($A29="","",SUM($C29:$H29))</f>
        <v/>
      </c>
      <c r="N29" s="16">
        <f>IF($A29="","",SUM($I29:$L29))</f>
        <v/>
      </c>
      <c r="O29" s="11">
        <f>IF($A29="","",DATE(YEAR($A29),MONTH($A29),1))</f>
        <v/>
      </c>
    </row>
    <row r="30">
      <c r="A30" s="5" t="n"/>
      <c r="B30" s="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6">
        <f>IF($A30="","",ROUND('الإعدادات'!$B$6*SUMIFS('الإيراد'!$I$3:$I$302,'الإيراد'!$K$3:$K$302,$O30,'الإيراد'!$B$3:$B$302,$B30),2))</f>
        <v/>
      </c>
      <c r="M30" s="16">
        <f>IF($A30="","",SUM($C30:$H30))</f>
        <v/>
      </c>
      <c r="N30" s="16">
        <f>IF($A30="","",SUM($I30:$L30))</f>
        <v/>
      </c>
      <c r="O30" s="11">
        <f>IF($A30="","",DATE(YEAR($A30),MONTH($A30),1))</f>
        <v/>
      </c>
    </row>
    <row r="31">
      <c r="A31" s="5" t="n"/>
      <c r="B31" s="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6">
        <f>IF($A31="","",ROUND('الإعدادات'!$B$6*SUMIFS('الإيراد'!$I$3:$I$302,'الإيراد'!$K$3:$K$302,$O31,'الإيراد'!$B$3:$B$302,$B31),2))</f>
        <v/>
      </c>
      <c r="M31" s="16">
        <f>IF($A31="","",SUM($C31:$H31))</f>
        <v/>
      </c>
      <c r="N31" s="16">
        <f>IF($A31="","",SUM($I31:$L31))</f>
        <v/>
      </c>
      <c r="O31" s="11">
        <f>IF($A31="","",DATE(YEAR($A31),MONTH($A31),1))</f>
        <v/>
      </c>
    </row>
    <row r="32">
      <c r="A32" s="5" t="n"/>
      <c r="B32" s="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6">
        <f>IF($A32="","",ROUND('الإعدادات'!$B$6*SUMIFS('الإيراد'!$I$3:$I$302,'الإيراد'!$K$3:$K$302,$O32,'الإيراد'!$B$3:$B$302,$B32),2))</f>
        <v/>
      </c>
      <c r="M32" s="16">
        <f>IF($A32="","",SUM($C32:$H32))</f>
        <v/>
      </c>
      <c r="N32" s="16">
        <f>IF($A32="","",SUM($I32:$L32))</f>
        <v/>
      </c>
      <c r="O32" s="11">
        <f>IF($A32="","",DATE(YEAR($A32),MONTH($A32),1))</f>
        <v/>
      </c>
    </row>
    <row r="33">
      <c r="A33" s="5" t="n"/>
      <c r="B33" s="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>
        <f>IF($A33="","",ROUND('الإعدادات'!$B$6*SUMIFS('الإيراد'!$I$3:$I$302,'الإيراد'!$K$3:$K$302,$O33,'الإيراد'!$B$3:$B$302,$B33),2))</f>
        <v/>
      </c>
      <c r="M33" s="16">
        <f>IF($A33="","",SUM($C33:$H33))</f>
        <v/>
      </c>
      <c r="N33" s="16">
        <f>IF($A33="","",SUM($I33:$L33))</f>
        <v/>
      </c>
      <c r="O33" s="11">
        <f>IF($A33="","",DATE(YEAR($A33),MONTH($A33),1))</f>
        <v/>
      </c>
    </row>
    <row r="34">
      <c r="A34" s="5" t="n"/>
      <c r="B34" s="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6">
        <f>IF($A34="","",ROUND('الإعدادات'!$B$6*SUMIFS('الإيراد'!$I$3:$I$302,'الإيراد'!$K$3:$K$302,$O34,'الإيراد'!$B$3:$B$302,$B34),2))</f>
        <v/>
      </c>
      <c r="M34" s="16">
        <f>IF($A34="","",SUM($C34:$H34))</f>
        <v/>
      </c>
      <c r="N34" s="16">
        <f>IF($A34="","",SUM($I34:$L34))</f>
        <v/>
      </c>
      <c r="O34" s="11">
        <f>IF($A34="","",DATE(YEAR($A34),MONTH($A34),1))</f>
        <v/>
      </c>
    </row>
    <row r="35">
      <c r="A35" s="5" t="n"/>
      <c r="B35" s="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6">
        <f>IF($A35="","",ROUND('الإعدادات'!$B$6*SUMIFS('الإيراد'!$I$3:$I$302,'الإيراد'!$K$3:$K$302,$O35,'الإيراد'!$B$3:$B$302,$B35),2))</f>
        <v/>
      </c>
      <c r="M35" s="16">
        <f>IF($A35="","",SUM($C35:$H35))</f>
        <v/>
      </c>
      <c r="N35" s="16">
        <f>IF($A35="","",SUM($I35:$L35))</f>
        <v/>
      </c>
      <c r="O35" s="11">
        <f>IF($A35="","",DATE(YEAR($A35),MONTH($A35),1))</f>
        <v/>
      </c>
    </row>
    <row r="36">
      <c r="A36" s="5" t="n"/>
      <c r="B36" s="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6">
        <f>IF($A36="","",ROUND('الإعدادات'!$B$6*SUMIFS('الإيراد'!$I$3:$I$302,'الإيراد'!$K$3:$K$302,$O36,'الإيراد'!$B$3:$B$302,$B36),2))</f>
        <v/>
      </c>
      <c r="M36" s="16">
        <f>IF($A36="","",SUM($C36:$H36))</f>
        <v/>
      </c>
      <c r="N36" s="16">
        <f>IF($A36="","",SUM($I36:$L36))</f>
        <v/>
      </c>
      <c r="O36" s="11">
        <f>IF($A36="","",DATE(YEAR($A36),MONTH($A36),1))</f>
        <v/>
      </c>
    </row>
    <row r="37">
      <c r="A37" s="5" t="n"/>
      <c r="B37" s="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>
        <f>IF($A37="","",ROUND('الإعدادات'!$B$6*SUMIFS('الإيراد'!$I$3:$I$302,'الإيراد'!$K$3:$K$302,$O37,'الإيراد'!$B$3:$B$302,$B37),2))</f>
        <v/>
      </c>
      <c r="M37" s="16">
        <f>IF($A37="","",SUM($C37:$H37))</f>
        <v/>
      </c>
      <c r="N37" s="16">
        <f>IF($A37="","",SUM($I37:$L37))</f>
        <v/>
      </c>
      <c r="O37" s="11">
        <f>IF($A37="","",DATE(YEAR($A37),MONTH($A37),1))</f>
        <v/>
      </c>
    </row>
    <row r="38">
      <c r="A38" s="5" t="n"/>
      <c r="B38" s="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6">
        <f>IF($A38="","",ROUND('الإعدادات'!$B$6*SUMIFS('الإيراد'!$I$3:$I$302,'الإيراد'!$K$3:$K$302,$O38,'الإيراد'!$B$3:$B$302,$B38),2))</f>
        <v/>
      </c>
      <c r="M38" s="16">
        <f>IF($A38="","",SUM($C38:$H38))</f>
        <v/>
      </c>
      <c r="N38" s="16">
        <f>IF($A38="","",SUM($I38:$L38))</f>
        <v/>
      </c>
      <c r="O38" s="11">
        <f>IF($A38="","",DATE(YEAR($A38),MONTH($A38),1))</f>
        <v/>
      </c>
    </row>
    <row r="39">
      <c r="A39" s="5" t="n"/>
      <c r="B39" s="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6">
        <f>IF($A39="","",ROUND('الإعدادات'!$B$6*SUMIFS('الإيراد'!$I$3:$I$302,'الإيراد'!$K$3:$K$302,$O39,'الإيراد'!$B$3:$B$302,$B39),2))</f>
        <v/>
      </c>
      <c r="M39" s="16">
        <f>IF($A39="","",SUM($C39:$H39))</f>
        <v/>
      </c>
      <c r="N39" s="16">
        <f>IF($A39="","",SUM($I39:$L39))</f>
        <v/>
      </c>
      <c r="O39" s="11">
        <f>IF($A39="","",DATE(YEAR($A39),MONTH($A39),1))</f>
        <v/>
      </c>
    </row>
    <row r="40">
      <c r="A40" s="5" t="n"/>
      <c r="B40" s="4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6">
        <f>IF($A40="","",ROUND('الإعدادات'!$B$6*SUMIFS('الإيراد'!$I$3:$I$302,'الإيراد'!$K$3:$K$302,$O40,'الإيراد'!$B$3:$B$302,$B40),2))</f>
        <v/>
      </c>
      <c r="M40" s="16">
        <f>IF($A40="","",SUM($C40:$H40))</f>
        <v/>
      </c>
      <c r="N40" s="16">
        <f>IF($A40="","",SUM($I40:$L40))</f>
        <v/>
      </c>
      <c r="O40" s="11">
        <f>IF($A40="","",DATE(YEAR($A40),MONTH($A40),1))</f>
        <v/>
      </c>
    </row>
    <row r="41">
      <c r="A41" s="5" t="n"/>
      <c r="B41" s="4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6">
        <f>IF($A41="","",ROUND('الإعدادات'!$B$6*SUMIFS('الإيراد'!$I$3:$I$302,'الإيراد'!$K$3:$K$302,$O41,'الإيراد'!$B$3:$B$302,$B41),2))</f>
        <v/>
      </c>
      <c r="M41" s="16">
        <f>IF($A41="","",SUM($C41:$H41))</f>
        <v/>
      </c>
      <c r="N41" s="16">
        <f>IF($A41="","",SUM($I41:$L41))</f>
        <v/>
      </c>
      <c r="O41" s="11">
        <f>IF($A41="","",DATE(YEAR($A41),MONTH($A41),1))</f>
        <v/>
      </c>
    </row>
    <row r="42">
      <c r="A42" s="5" t="n"/>
      <c r="B42" s="4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>
        <f>IF($A42="","",ROUND('الإعدادات'!$B$6*SUMIFS('الإيراد'!$I$3:$I$302,'الإيراد'!$K$3:$K$302,$O42,'الإيراد'!$B$3:$B$302,$B42),2))</f>
        <v/>
      </c>
      <c r="M42" s="16">
        <f>IF($A42="","",SUM($C42:$H42))</f>
        <v/>
      </c>
      <c r="N42" s="16">
        <f>IF($A42="","",SUM($I42:$L42))</f>
        <v/>
      </c>
      <c r="O42" s="11">
        <f>IF($A42="","",DATE(YEAR($A42),MONTH($A42),1))</f>
        <v/>
      </c>
    </row>
    <row r="43">
      <c r="A43" s="5" t="n"/>
      <c r="B43" s="4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6">
        <f>IF($A43="","",ROUND('الإعدادات'!$B$6*SUMIFS('الإيراد'!$I$3:$I$302,'الإيراد'!$K$3:$K$302,$O43,'الإيراد'!$B$3:$B$302,$B43),2))</f>
        <v/>
      </c>
      <c r="M43" s="16">
        <f>IF($A43="","",SUM($C43:$H43))</f>
        <v/>
      </c>
      <c r="N43" s="16">
        <f>IF($A43="","",SUM($I43:$L43))</f>
        <v/>
      </c>
      <c r="O43" s="11">
        <f>IF($A43="","",DATE(YEAR($A43),MONTH($A43),1))</f>
        <v/>
      </c>
    </row>
    <row r="44">
      <c r="A44" s="5" t="n"/>
      <c r="B44" s="4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6">
        <f>IF($A44="","",ROUND('الإعدادات'!$B$6*SUMIFS('الإيراد'!$I$3:$I$302,'الإيراد'!$K$3:$K$302,$O44,'الإيراد'!$B$3:$B$302,$B44),2))</f>
        <v/>
      </c>
      <c r="M44" s="16">
        <f>IF($A44="","",SUM($C44:$H44))</f>
        <v/>
      </c>
      <c r="N44" s="16">
        <f>IF($A44="","",SUM($I44:$L44))</f>
        <v/>
      </c>
      <c r="O44" s="11">
        <f>IF($A44="","",DATE(YEAR($A44),MONTH($A44),1))</f>
        <v/>
      </c>
    </row>
    <row r="45">
      <c r="A45" s="5" t="n"/>
      <c r="B45" s="4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6">
        <f>IF($A45="","",ROUND('الإعدادات'!$B$6*SUMIFS('الإيراد'!$I$3:$I$302,'الإيراد'!$K$3:$K$302,$O45,'الإيراد'!$B$3:$B$302,$B45),2))</f>
        <v/>
      </c>
      <c r="M45" s="16">
        <f>IF($A45="","",SUM($C45:$H45))</f>
        <v/>
      </c>
      <c r="N45" s="16">
        <f>IF($A45="","",SUM($I45:$L45))</f>
        <v/>
      </c>
      <c r="O45" s="11">
        <f>IF($A45="","",DATE(YEAR($A45),MONTH($A45),1))</f>
        <v/>
      </c>
    </row>
    <row r="46">
      <c r="A46" s="5" t="n"/>
      <c r="B46" s="4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6">
        <f>IF($A46="","",ROUND('الإعدادات'!$B$6*SUMIFS('الإيراد'!$I$3:$I$302,'الإيراد'!$K$3:$K$302,$O46,'الإيراد'!$B$3:$B$302,$B46),2))</f>
        <v/>
      </c>
      <c r="M46" s="16">
        <f>IF($A46="","",SUM($C46:$H46))</f>
        <v/>
      </c>
      <c r="N46" s="16">
        <f>IF($A46="","",SUM($I46:$L46))</f>
        <v/>
      </c>
      <c r="O46" s="11">
        <f>IF($A46="","",DATE(YEAR($A46),MONTH($A46),1))</f>
        <v/>
      </c>
    </row>
    <row r="47">
      <c r="A47" s="5" t="n"/>
      <c r="B47" s="4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6">
        <f>IF($A47="","",ROUND('الإعدادات'!$B$6*SUMIFS('الإيراد'!$I$3:$I$302,'الإيراد'!$K$3:$K$302,$O47,'الإيراد'!$B$3:$B$302,$B47),2))</f>
        <v/>
      </c>
      <c r="M47" s="16">
        <f>IF($A47="","",SUM($C47:$H47))</f>
        <v/>
      </c>
      <c r="N47" s="16">
        <f>IF($A47="","",SUM($I47:$L47))</f>
        <v/>
      </c>
      <c r="O47" s="11">
        <f>IF($A47="","",DATE(YEAR($A47),MONTH($A47),1))</f>
        <v/>
      </c>
    </row>
    <row r="48">
      <c r="A48" s="5" t="n"/>
      <c r="B48" s="4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6">
        <f>IF($A48="","",ROUND('الإعدادات'!$B$6*SUMIFS('الإيراد'!$I$3:$I$302,'الإيراد'!$K$3:$K$302,$O48,'الإيراد'!$B$3:$B$302,$B48),2))</f>
        <v/>
      </c>
      <c r="M48" s="16">
        <f>IF($A48="","",SUM($C48:$H48))</f>
        <v/>
      </c>
      <c r="N48" s="16">
        <f>IF($A48="","",SUM($I48:$L48))</f>
        <v/>
      </c>
      <c r="O48" s="11">
        <f>IF($A48="","",DATE(YEAR($A48),MONTH($A48),1))</f>
        <v/>
      </c>
    </row>
    <row r="49">
      <c r="A49" s="5" t="n"/>
      <c r="B49" s="4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6">
        <f>IF($A49="","",ROUND('الإعدادات'!$B$6*SUMIFS('الإيراد'!$I$3:$I$302,'الإيراد'!$K$3:$K$302,$O49,'الإيراد'!$B$3:$B$302,$B49),2))</f>
        <v/>
      </c>
      <c r="M49" s="16">
        <f>IF($A49="","",SUM($C49:$H49))</f>
        <v/>
      </c>
      <c r="N49" s="16">
        <f>IF($A49="","",SUM($I49:$L49))</f>
        <v/>
      </c>
      <c r="O49" s="11">
        <f>IF($A49="","",DATE(YEAR($A49),MONTH($A49),1))</f>
        <v/>
      </c>
    </row>
    <row r="50">
      <c r="A50" s="5" t="n"/>
      <c r="B50" s="4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6">
        <f>IF($A50="","",ROUND('الإعدادات'!$B$6*SUMIFS('الإيراد'!$I$3:$I$302,'الإيراد'!$K$3:$K$302,$O50,'الإيراد'!$B$3:$B$302,$B50),2))</f>
        <v/>
      </c>
      <c r="M50" s="16">
        <f>IF($A50="","",SUM($C50:$H50))</f>
        <v/>
      </c>
      <c r="N50" s="16">
        <f>IF($A50="","",SUM($I50:$L50))</f>
        <v/>
      </c>
      <c r="O50" s="11">
        <f>IF($A50="","",DATE(YEAR($A50),MONTH($A50),1))</f>
        <v/>
      </c>
    </row>
    <row r="51">
      <c r="A51" s="5" t="n"/>
      <c r="B51" s="4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6">
        <f>IF($A51="","",ROUND('الإعدادات'!$B$6*SUMIFS('الإيراد'!$I$3:$I$302,'الإيراد'!$K$3:$K$302,$O51,'الإيراد'!$B$3:$B$302,$B51),2))</f>
        <v/>
      </c>
      <c r="M51" s="16">
        <f>IF($A51="","",SUM($C51:$H51))</f>
        <v/>
      </c>
      <c r="N51" s="16">
        <f>IF($A51="","",SUM($I51:$L51))</f>
        <v/>
      </c>
      <c r="O51" s="11">
        <f>IF($A51="","",DATE(YEAR($A51),MONTH($A51),1))</f>
        <v/>
      </c>
    </row>
    <row r="52">
      <c r="A52" s="5" t="n"/>
      <c r="B52" s="4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6">
        <f>IF($A52="","",ROUND('الإعدادات'!$B$6*SUMIFS('الإيراد'!$I$3:$I$302,'الإيراد'!$K$3:$K$302,$O52,'الإيراد'!$B$3:$B$302,$B52),2))</f>
        <v/>
      </c>
      <c r="M52" s="16">
        <f>IF($A52="","",SUM($C52:$H52))</f>
        <v/>
      </c>
      <c r="N52" s="16">
        <f>IF($A52="","",SUM($I52:$L52))</f>
        <v/>
      </c>
      <c r="O52" s="11">
        <f>IF($A52="","",DATE(YEAR($A52),MONTH($A52),1))</f>
        <v/>
      </c>
    </row>
    <row r="53">
      <c r="A53" s="5" t="n"/>
      <c r="B53" s="4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6">
        <f>IF($A53="","",ROUND('الإعدادات'!$B$6*SUMIFS('الإيراد'!$I$3:$I$302,'الإيراد'!$K$3:$K$302,$O53,'الإيراد'!$B$3:$B$302,$B53),2))</f>
        <v/>
      </c>
      <c r="M53" s="16">
        <f>IF($A53="","",SUM($C53:$H53))</f>
        <v/>
      </c>
      <c r="N53" s="16">
        <f>IF($A53="","",SUM($I53:$L53))</f>
        <v/>
      </c>
      <c r="O53" s="11">
        <f>IF($A53="","",DATE(YEAR($A53),MONTH($A53),1))</f>
        <v/>
      </c>
    </row>
    <row r="54">
      <c r="A54" s="5" t="n"/>
      <c r="B54" s="4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6">
        <f>IF($A54="","",ROUND('الإعدادات'!$B$6*SUMIFS('الإيراد'!$I$3:$I$302,'الإيراد'!$K$3:$K$302,$O54,'الإيراد'!$B$3:$B$302,$B54),2))</f>
        <v/>
      </c>
      <c r="M54" s="16">
        <f>IF($A54="","",SUM($C54:$H54))</f>
        <v/>
      </c>
      <c r="N54" s="16">
        <f>IF($A54="","",SUM($I54:$L54))</f>
        <v/>
      </c>
      <c r="O54" s="11">
        <f>IF($A54="","",DATE(YEAR($A54),MONTH($A54),1))</f>
        <v/>
      </c>
    </row>
    <row r="55">
      <c r="A55" s="5" t="n"/>
      <c r="B55" s="4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6">
        <f>IF($A55="","",ROUND('الإعدادات'!$B$6*SUMIFS('الإيراد'!$I$3:$I$302,'الإيراد'!$K$3:$K$302,$O55,'الإيراد'!$B$3:$B$302,$B55),2))</f>
        <v/>
      </c>
      <c r="M55" s="16">
        <f>IF($A55="","",SUM($C55:$H55))</f>
        <v/>
      </c>
      <c r="N55" s="16">
        <f>IF($A55="","",SUM($I55:$L55))</f>
        <v/>
      </c>
      <c r="O55" s="11">
        <f>IF($A55="","",DATE(YEAR($A55),MONTH($A55),1))</f>
        <v/>
      </c>
    </row>
    <row r="56">
      <c r="A56" s="5" t="n"/>
      <c r="B56" s="4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6">
        <f>IF($A56="","",ROUND('الإعدادات'!$B$6*SUMIFS('الإيراد'!$I$3:$I$302,'الإيراد'!$K$3:$K$302,$O56,'الإيراد'!$B$3:$B$302,$B56),2))</f>
        <v/>
      </c>
      <c r="M56" s="16">
        <f>IF($A56="","",SUM($C56:$H56))</f>
        <v/>
      </c>
      <c r="N56" s="16">
        <f>IF($A56="","",SUM($I56:$L56))</f>
        <v/>
      </c>
      <c r="O56" s="11">
        <f>IF($A56="","",DATE(YEAR($A56),MONTH($A56),1))</f>
        <v/>
      </c>
    </row>
    <row r="57">
      <c r="A57" s="5" t="n"/>
      <c r="B57" s="4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6">
        <f>IF($A57="","",ROUND('الإعدادات'!$B$6*SUMIFS('الإيراد'!$I$3:$I$302,'الإيراد'!$K$3:$K$302,$O57,'الإيراد'!$B$3:$B$302,$B57),2))</f>
        <v/>
      </c>
      <c r="M57" s="16">
        <f>IF($A57="","",SUM($C57:$H57))</f>
        <v/>
      </c>
      <c r="N57" s="16">
        <f>IF($A57="","",SUM($I57:$L57))</f>
        <v/>
      </c>
      <c r="O57" s="11">
        <f>IF($A57="","",DATE(YEAR($A57),MONTH($A57),1))</f>
        <v/>
      </c>
    </row>
    <row r="58">
      <c r="A58" s="5" t="n"/>
      <c r="B58" s="4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6">
        <f>IF($A58="","",ROUND('الإعدادات'!$B$6*SUMIFS('الإيراد'!$I$3:$I$302,'الإيراد'!$K$3:$K$302,$O58,'الإيراد'!$B$3:$B$302,$B58),2))</f>
        <v/>
      </c>
      <c r="M58" s="16">
        <f>IF($A58="","",SUM($C58:$H58))</f>
        <v/>
      </c>
      <c r="N58" s="16">
        <f>IF($A58="","",SUM($I58:$L58))</f>
        <v/>
      </c>
      <c r="O58" s="11">
        <f>IF($A58="","",DATE(YEAR($A58),MONTH($A58),1))</f>
        <v/>
      </c>
    </row>
    <row r="59">
      <c r="A59" s="5" t="n"/>
      <c r="B59" s="4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6">
        <f>IF($A59="","",ROUND('الإعدادات'!$B$6*SUMIFS('الإيراد'!$I$3:$I$302,'الإيراد'!$K$3:$K$302,$O59,'الإيراد'!$B$3:$B$302,$B59),2))</f>
        <v/>
      </c>
      <c r="M59" s="16">
        <f>IF($A59="","",SUM($C59:$H59))</f>
        <v/>
      </c>
      <c r="N59" s="16">
        <f>IF($A59="","",SUM($I59:$L59))</f>
        <v/>
      </c>
      <c r="O59" s="11">
        <f>IF($A59="","",DATE(YEAR($A59),MONTH($A59),1))</f>
        <v/>
      </c>
    </row>
    <row r="60">
      <c r="A60" s="5" t="n"/>
      <c r="B60" s="4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6">
        <f>IF($A60="","",ROUND('الإعدادات'!$B$6*SUMIFS('الإيراد'!$I$3:$I$302,'الإيراد'!$K$3:$K$302,$O60,'الإيراد'!$B$3:$B$302,$B60),2))</f>
        <v/>
      </c>
      <c r="M60" s="16">
        <f>IF($A60="","",SUM($C60:$H60))</f>
        <v/>
      </c>
      <c r="N60" s="16">
        <f>IF($A60="","",SUM($I60:$L60))</f>
        <v/>
      </c>
      <c r="O60" s="11">
        <f>IF($A60="","",DATE(YEAR($A60),MONTH($A60),1))</f>
        <v/>
      </c>
    </row>
    <row r="61">
      <c r="A61" s="5" t="n"/>
      <c r="B61" s="4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6">
        <f>IF($A61="","",ROUND('الإعدادات'!$B$6*SUMIFS('الإيراد'!$I$3:$I$302,'الإيراد'!$K$3:$K$302,$O61,'الإيراد'!$B$3:$B$302,$B61),2))</f>
        <v/>
      </c>
      <c r="M61" s="16">
        <f>IF($A61="","",SUM($C61:$H61))</f>
        <v/>
      </c>
      <c r="N61" s="16">
        <f>IF($A61="","",SUM($I61:$L61))</f>
        <v/>
      </c>
      <c r="O61" s="11">
        <f>IF($A61="","",DATE(YEAR($A61),MONTH($A61),1))</f>
        <v/>
      </c>
    </row>
    <row r="62">
      <c r="A62" s="5" t="n"/>
      <c r="B62" s="4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6">
        <f>IF($A62="","",ROUND('الإعدادات'!$B$6*SUMIFS('الإيراد'!$I$3:$I$302,'الإيراد'!$K$3:$K$302,$O62,'الإيراد'!$B$3:$B$302,$B62),2))</f>
        <v/>
      </c>
      <c r="M62" s="16">
        <f>IF($A62="","",SUM($C62:$H62))</f>
        <v/>
      </c>
      <c r="N62" s="16">
        <f>IF($A62="","",SUM($I62:$L62))</f>
        <v/>
      </c>
      <c r="O62" s="11">
        <f>IF($A62="","",DATE(YEAR($A62),MONTH($A62),1))</f>
        <v/>
      </c>
    </row>
    <row r="63">
      <c r="A63" s="5" t="n"/>
      <c r="B63" s="4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6">
        <f>IF($A63="","",ROUND('الإعدادات'!$B$6*SUMIFS('الإيراد'!$I$3:$I$302,'الإيراد'!$K$3:$K$302,$O63,'الإيراد'!$B$3:$B$302,$B63),2))</f>
        <v/>
      </c>
      <c r="M63" s="16">
        <f>IF($A63="","",SUM($C63:$H63))</f>
        <v/>
      </c>
      <c r="N63" s="16">
        <f>IF($A63="","",SUM($I63:$L63))</f>
        <v/>
      </c>
      <c r="O63" s="11">
        <f>IF($A63="","",DATE(YEAR($A63),MONTH($A63),1))</f>
        <v/>
      </c>
    </row>
    <row r="64">
      <c r="A64" s="5" t="n"/>
      <c r="B64" s="4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6">
        <f>IF($A64="","",ROUND('الإعدادات'!$B$6*SUMIFS('الإيراد'!$I$3:$I$302,'الإيراد'!$K$3:$K$302,$O64,'الإيراد'!$B$3:$B$302,$B64),2))</f>
        <v/>
      </c>
      <c r="M64" s="16">
        <f>IF($A64="","",SUM($C64:$H64))</f>
        <v/>
      </c>
      <c r="N64" s="16">
        <f>IF($A64="","",SUM($I64:$L64))</f>
        <v/>
      </c>
      <c r="O64" s="11">
        <f>IF($A64="","",DATE(YEAR($A64),MONTH($A64),1))</f>
        <v/>
      </c>
    </row>
    <row r="65">
      <c r="A65" s="5" t="n"/>
      <c r="B65" s="4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6">
        <f>IF($A65="","",ROUND('الإعدادات'!$B$6*SUMIFS('الإيراد'!$I$3:$I$302,'الإيراد'!$K$3:$K$302,$O65,'الإيراد'!$B$3:$B$302,$B65),2))</f>
        <v/>
      </c>
      <c r="M65" s="16">
        <f>IF($A65="","",SUM($C65:$H65))</f>
        <v/>
      </c>
      <c r="N65" s="16">
        <f>IF($A65="","",SUM($I65:$L65))</f>
        <v/>
      </c>
      <c r="O65" s="11">
        <f>IF($A65="","",DATE(YEAR($A65),MONTH($A65),1))</f>
        <v/>
      </c>
    </row>
    <row r="66">
      <c r="A66" s="5" t="n"/>
      <c r="B66" s="4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6">
        <f>IF($A66="","",ROUND('الإعدادات'!$B$6*SUMIFS('الإيراد'!$I$3:$I$302,'الإيراد'!$K$3:$K$302,$O66,'الإيراد'!$B$3:$B$302,$B66),2))</f>
        <v/>
      </c>
      <c r="M66" s="16">
        <f>IF($A66="","",SUM($C66:$H66))</f>
        <v/>
      </c>
      <c r="N66" s="16">
        <f>IF($A66="","",SUM($I66:$L66))</f>
        <v/>
      </c>
      <c r="O66" s="11">
        <f>IF($A66="","",DATE(YEAR($A66),MONTH($A66),1))</f>
        <v/>
      </c>
    </row>
    <row r="67">
      <c r="A67" s="5" t="n"/>
      <c r="B67" s="4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6">
        <f>IF($A67="","",ROUND('الإعدادات'!$B$6*SUMIFS('الإيراد'!$I$3:$I$302,'الإيراد'!$K$3:$K$302,$O67,'الإيراد'!$B$3:$B$302,$B67),2))</f>
        <v/>
      </c>
      <c r="M67" s="16">
        <f>IF($A67="","",SUM($C67:$H67))</f>
        <v/>
      </c>
      <c r="N67" s="16">
        <f>IF($A67="","",SUM($I67:$L67))</f>
        <v/>
      </c>
      <c r="O67" s="11">
        <f>IF($A67="","",DATE(YEAR($A67),MONTH($A67),1))</f>
        <v/>
      </c>
    </row>
    <row r="68">
      <c r="A68" s="5" t="n"/>
      <c r="B68" s="4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6">
        <f>IF($A68="","",ROUND('الإعدادات'!$B$6*SUMIFS('الإيراد'!$I$3:$I$302,'الإيراد'!$K$3:$K$302,$O68,'الإيراد'!$B$3:$B$302,$B68),2))</f>
        <v/>
      </c>
      <c r="M68" s="16">
        <f>IF($A68="","",SUM($C68:$H68))</f>
        <v/>
      </c>
      <c r="N68" s="16">
        <f>IF($A68="","",SUM($I68:$L68))</f>
        <v/>
      </c>
      <c r="O68" s="11">
        <f>IF($A68="","",DATE(YEAR($A68),MONTH($A68),1))</f>
        <v/>
      </c>
    </row>
    <row r="69">
      <c r="A69" s="5" t="n"/>
      <c r="B69" s="4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6">
        <f>IF($A69="","",ROUND('الإعدادات'!$B$6*SUMIFS('الإيراد'!$I$3:$I$302,'الإيراد'!$K$3:$K$302,$O69,'الإيراد'!$B$3:$B$302,$B69),2))</f>
        <v/>
      </c>
      <c r="M69" s="16">
        <f>IF($A69="","",SUM($C69:$H69))</f>
        <v/>
      </c>
      <c r="N69" s="16">
        <f>IF($A69="","",SUM($I69:$L69))</f>
        <v/>
      </c>
      <c r="O69" s="11">
        <f>IF($A69="","",DATE(YEAR($A69),MONTH($A69),1))</f>
        <v/>
      </c>
    </row>
    <row r="70">
      <c r="A70" s="5" t="n"/>
      <c r="B70" s="4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6">
        <f>IF($A70="","",ROUND('الإعدادات'!$B$6*SUMIFS('الإيراد'!$I$3:$I$302,'الإيراد'!$K$3:$K$302,$O70,'الإيراد'!$B$3:$B$302,$B70),2))</f>
        <v/>
      </c>
      <c r="M70" s="16">
        <f>IF($A70="","",SUM($C70:$H70))</f>
        <v/>
      </c>
      <c r="N70" s="16">
        <f>IF($A70="","",SUM($I70:$L70))</f>
        <v/>
      </c>
      <c r="O70" s="11">
        <f>IF($A70="","",DATE(YEAR($A70),MONTH($A70),1))</f>
        <v/>
      </c>
    </row>
    <row r="71">
      <c r="A71" s="5" t="n"/>
      <c r="B71" s="4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6">
        <f>IF($A71="","",ROUND('الإعدادات'!$B$6*SUMIFS('الإيراد'!$I$3:$I$302,'الإيراد'!$K$3:$K$302,$O71,'الإيراد'!$B$3:$B$302,$B71),2))</f>
        <v/>
      </c>
      <c r="M71" s="16">
        <f>IF($A71="","",SUM($C71:$H71))</f>
        <v/>
      </c>
      <c r="N71" s="16">
        <f>IF($A71="","",SUM($I71:$L71))</f>
        <v/>
      </c>
      <c r="O71" s="11">
        <f>IF($A71="","",DATE(YEAR($A71),MONTH($A71),1))</f>
        <v/>
      </c>
    </row>
    <row r="72">
      <c r="A72" s="5" t="n"/>
      <c r="B72" s="4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6">
        <f>IF($A72="","",ROUND('الإعدادات'!$B$6*SUMIFS('الإيراد'!$I$3:$I$302,'الإيراد'!$K$3:$K$302,$O72,'الإيراد'!$B$3:$B$302,$B72),2))</f>
        <v/>
      </c>
      <c r="M72" s="16">
        <f>IF($A72="","",SUM($C72:$H72))</f>
        <v/>
      </c>
      <c r="N72" s="16">
        <f>IF($A72="","",SUM($I72:$L72))</f>
        <v/>
      </c>
      <c r="O72" s="11">
        <f>IF($A72="","",DATE(YEAR($A72),MONTH($A72),1))</f>
        <v/>
      </c>
    </row>
    <row r="73">
      <c r="A73" s="5" t="n"/>
      <c r="B73" s="4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6">
        <f>IF($A73="","",ROUND('الإعدادات'!$B$6*SUMIFS('الإيراد'!$I$3:$I$302,'الإيراد'!$K$3:$K$302,$O73,'الإيراد'!$B$3:$B$302,$B73),2))</f>
        <v/>
      </c>
      <c r="M73" s="16">
        <f>IF($A73="","",SUM($C73:$H73))</f>
        <v/>
      </c>
      <c r="N73" s="16">
        <f>IF($A73="","",SUM($I73:$L73))</f>
        <v/>
      </c>
      <c r="O73" s="11">
        <f>IF($A73="","",DATE(YEAR($A73),MONTH($A73),1))</f>
        <v/>
      </c>
    </row>
    <row r="74">
      <c r="A74" s="5" t="n"/>
      <c r="B74" s="4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6">
        <f>IF($A74="","",ROUND('الإعدادات'!$B$6*SUMIFS('الإيراد'!$I$3:$I$302,'الإيراد'!$K$3:$K$302,$O74,'الإيراد'!$B$3:$B$302,$B74),2))</f>
        <v/>
      </c>
      <c r="M74" s="16">
        <f>IF($A74="","",SUM($C74:$H74))</f>
        <v/>
      </c>
      <c r="N74" s="16">
        <f>IF($A74="","",SUM($I74:$L74))</f>
        <v/>
      </c>
      <c r="O74" s="11">
        <f>IF($A74="","",DATE(YEAR($A74),MONTH($A74),1))</f>
        <v/>
      </c>
    </row>
    <row r="75">
      <c r="A75" s="5" t="n"/>
      <c r="B75" s="4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6">
        <f>IF($A75="","",ROUND('الإعدادات'!$B$6*SUMIFS('الإيراد'!$I$3:$I$302,'الإيراد'!$K$3:$K$302,$O75,'الإيراد'!$B$3:$B$302,$B75),2))</f>
        <v/>
      </c>
      <c r="M75" s="16">
        <f>IF($A75="","",SUM($C75:$H75))</f>
        <v/>
      </c>
      <c r="N75" s="16">
        <f>IF($A75="","",SUM($I75:$L75))</f>
        <v/>
      </c>
      <c r="O75" s="11">
        <f>IF($A75="","",DATE(YEAR($A75),MONTH($A75),1))</f>
        <v/>
      </c>
    </row>
    <row r="76">
      <c r="A76" s="5" t="n"/>
      <c r="B76" s="4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6">
        <f>IF($A76="","",ROUND('الإعدادات'!$B$6*SUMIFS('الإيراد'!$I$3:$I$302,'الإيراد'!$K$3:$K$302,$O76,'الإيراد'!$B$3:$B$302,$B76),2))</f>
        <v/>
      </c>
      <c r="M76" s="16">
        <f>IF($A76="","",SUM($C76:$H76))</f>
        <v/>
      </c>
      <c r="N76" s="16">
        <f>IF($A76="","",SUM($I76:$L76))</f>
        <v/>
      </c>
      <c r="O76" s="11">
        <f>IF($A76="","",DATE(YEAR($A76),MONTH($A76),1))</f>
        <v/>
      </c>
    </row>
    <row r="77">
      <c r="A77" s="5" t="n"/>
      <c r="B77" s="4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6">
        <f>IF($A77="","",ROUND('الإعدادات'!$B$6*SUMIFS('الإيراد'!$I$3:$I$302,'الإيراد'!$K$3:$K$302,$O77,'الإيراد'!$B$3:$B$302,$B77),2))</f>
        <v/>
      </c>
      <c r="M77" s="16">
        <f>IF($A77="","",SUM($C77:$H77))</f>
        <v/>
      </c>
      <c r="N77" s="16">
        <f>IF($A77="","",SUM($I77:$L77))</f>
        <v/>
      </c>
      <c r="O77" s="11">
        <f>IF($A77="","",DATE(YEAR($A77),MONTH($A77),1))</f>
        <v/>
      </c>
    </row>
    <row r="78">
      <c r="A78" s="5" t="n"/>
      <c r="B78" s="4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6">
        <f>IF($A78="","",ROUND('الإعدادات'!$B$6*SUMIFS('الإيراد'!$I$3:$I$302,'الإيراد'!$K$3:$K$302,$O78,'الإيراد'!$B$3:$B$302,$B78),2))</f>
        <v/>
      </c>
      <c r="M78" s="16">
        <f>IF($A78="","",SUM($C78:$H78))</f>
        <v/>
      </c>
      <c r="N78" s="16">
        <f>IF($A78="","",SUM($I78:$L78))</f>
        <v/>
      </c>
      <c r="O78" s="11">
        <f>IF($A78="","",DATE(YEAR($A78),MONTH($A78),1))</f>
        <v/>
      </c>
    </row>
    <row r="79">
      <c r="A79" s="5" t="n"/>
      <c r="B79" s="4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6">
        <f>IF($A79="","",ROUND('الإعدادات'!$B$6*SUMIFS('الإيراد'!$I$3:$I$302,'الإيراد'!$K$3:$K$302,$O79,'الإيراد'!$B$3:$B$302,$B79),2))</f>
        <v/>
      </c>
      <c r="M79" s="16">
        <f>IF($A79="","",SUM($C79:$H79))</f>
        <v/>
      </c>
      <c r="N79" s="16">
        <f>IF($A79="","",SUM($I79:$L79))</f>
        <v/>
      </c>
      <c r="O79" s="11">
        <f>IF($A79="","",DATE(YEAR($A79),MONTH($A79),1))</f>
        <v/>
      </c>
    </row>
    <row r="80">
      <c r="A80" s="5" t="n"/>
      <c r="B80" s="4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6">
        <f>IF($A80="","",ROUND('الإعدادات'!$B$6*SUMIFS('الإيراد'!$I$3:$I$302,'الإيراد'!$K$3:$K$302,$O80,'الإيراد'!$B$3:$B$302,$B80),2))</f>
        <v/>
      </c>
      <c r="M80" s="16">
        <f>IF($A80="","",SUM($C80:$H80))</f>
        <v/>
      </c>
      <c r="N80" s="16">
        <f>IF($A80="","",SUM($I80:$L80))</f>
        <v/>
      </c>
      <c r="O80" s="11">
        <f>IF($A80="","",DATE(YEAR($A80),MONTH($A80),1))</f>
        <v/>
      </c>
    </row>
    <row r="81">
      <c r="A81" s="5" t="n"/>
      <c r="B81" s="4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6">
        <f>IF($A81="","",ROUND('الإعدادات'!$B$6*SUMIFS('الإيراد'!$I$3:$I$302,'الإيراد'!$K$3:$K$302,$O81,'الإيراد'!$B$3:$B$302,$B81),2))</f>
        <v/>
      </c>
      <c r="M81" s="16">
        <f>IF($A81="","",SUM($C81:$H81))</f>
        <v/>
      </c>
      <c r="N81" s="16">
        <f>IF($A81="","",SUM($I81:$L81))</f>
        <v/>
      </c>
      <c r="O81" s="11">
        <f>IF($A81="","",DATE(YEAR($A81),MONTH($A81),1))</f>
        <v/>
      </c>
    </row>
    <row r="82">
      <c r="A82" s="5" t="n"/>
      <c r="B82" s="4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6">
        <f>IF($A82="","",ROUND('الإعدادات'!$B$6*SUMIFS('الإيراد'!$I$3:$I$302,'الإيراد'!$K$3:$K$302,$O82,'الإيراد'!$B$3:$B$302,$B82),2))</f>
        <v/>
      </c>
      <c r="M82" s="16">
        <f>IF($A82="","",SUM($C82:$H82))</f>
        <v/>
      </c>
      <c r="N82" s="16">
        <f>IF($A82="","",SUM($I82:$L82))</f>
        <v/>
      </c>
      <c r="O82" s="11">
        <f>IF($A82="","",DATE(YEAR($A82),MONTH($A82),1))</f>
        <v/>
      </c>
    </row>
    <row r="83">
      <c r="A83" s="5" t="n"/>
      <c r="B83" s="4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6">
        <f>IF($A83="","",ROUND('الإعدادات'!$B$6*SUMIFS('الإيراد'!$I$3:$I$302,'الإيراد'!$K$3:$K$302,$O83,'الإيراد'!$B$3:$B$302,$B83),2))</f>
        <v/>
      </c>
      <c r="M83" s="16">
        <f>IF($A83="","",SUM($C83:$H83))</f>
        <v/>
      </c>
      <c r="N83" s="16">
        <f>IF($A83="","",SUM($I83:$L83))</f>
        <v/>
      </c>
      <c r="O83" s="11">
        <f>IF($A83="","",DATE(YEAR($A83),MONTH($A83),1))</f>
        <v/>
      </c>
    </row>
    <row r="84">
      <c r="A84" s="5" t="n"/>
      <c r="B84" s="4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6">
        <f>IF($A84="","",ROUND('الإعدادات'!$B$6*SUMIFS('الإيراد'!$I$3:$I$302,'الإيراد'!$K$3:$K$302,$O84,'الإيراد'!$B$3:$B$302,$B84),2))</f>
        <v/>
      </c>
      <c r="M84" s="16">
        <f>IF($A84="","",SUM($C84:$H84))</f>
        <v/>
      </c>
      <c r="N84" s="16">
        <f>IF($A84="","",SUM($I84:$L84))</f>
        <v/>
      </c>
      <c r="O84" s="11">
        <f>IF($A84="","",DATE(YEAR($A84),MONTH($A84),1))</f>
        <v/>
      </c>
    </row>
    <row r="85">
      <c r="A85" s="5" t="n"/>
      <c r="B85" s="4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6">
        <f>IF($A85="","",ROUND('الإعدادات'!$B$6*SUMIFS('الإيراد'!$I$3:$I$302,'الإيراد'!$K$3:$K$302,$O85,'الإيراد'!$B$3:$B$302,$B85),2))</f>
        <v/>
      </c>
      <c r="M85" s="16">
        <f>IF($A85="","",SUM($C85:$H85))</f>
        <v/>
      </c>
      <c r="N85" s="16">
        <f>IF($A85="","",SUM($I85:$L85))</f>
        <v/>
      </c>
      <c r="O85" s="11">
        <f>IF($A85="","",DATE(YEAR($A85),MONTH($A85),1))</f>
        <v/>
      </c>
    </row>
    <row r="86">
      <c r="A86" s="5" t="n"/>
      <c r="B86" s="4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6">
        <f>IF($A86="","",ROUND('الإعدادات'!$B$6*SUMIFS('الإيراد'!$I$3:$I$302,'الإيراد'!$K$3:$K$302,$O86,'الإيراد'!$B$3:$B$302,$B86),2))</f>
        <v/>
      </c>
      <c r="M86" s="16">
        <f>IF($A86="","",SUM($C86:$H86))</f>
        <v/>
      </c>
      <c r="N86" s="16">
        <f>IF($A86="","",SUM($I86:$L86))</f>
        <v/>
      </c>
      <c r="O86" s="11">
        <f>IF($A86="","",DATE(YEAR($A86),MONTH($A86),1))</f>
        <v/>
      </c>
    </row>
    <row r="87">
      <c r="A87" s="5" t="n"/>
      <c r="B87" s="4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6">
        <f>IF($A87="","",ROUND('الإعدادات'!$B$6*SUMIFS('الإيراد'!$I$3:$I$302,'الإيراد'!$K$3:$K$302,$O87,'الإيراد'!$B$3:$B$302,$B87),2))</f>
        <v/>
      </c>
      <c r="M87" s="16">
        <f>IF($A87="","",SUM($C87:$H87))</f>
        <v/>
      </c>
      <c r="N87" s="16">
        <f>IF($A87="","",SUM($I87:$L87))</f>
        <v/>
      </c>
      <c r="O87" s="11">
        <f>IF($A87="","",DATE(YEAR($A87),MONTH($A87),1))</f>
        <v/>
      </c>
    </row>
    <row r="88">
      <c r="A88" s="5" t="n"/>
      <c r="B88" s="4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6">
        <f>IF($A88="","",ROUND('الإعدادات'!$B$6*SUMIFS('الإيراد'!$I$3:$I$302,'الإيراد'!$K$3:$K$302,$O88,'الإيراد'!$B$3:$B$302,$B88),2))</f>
        <v/>
      </c>
      <c r="M88" s="16">
        <f>IF($A88="","",SUM($C88:$H88))</f>
        <v/>
      </c>
      <c r="N88" s="16">
        <f>IF($A88="","",SUM($I88:$L88))</f>
        <v/>
      </c>
      <c r="O88" s="11">
        <f>IF($A88="","",DATE(YEAR($A88),MONTH($A88),1))</f>
        <v/>
      </c>
    </row>
    <row r="89">
      <c r="A89" s="5" t="n"/>
      <c r="B89" s="4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6">
        <f>IF($A89="","",ROUND('الإعدادات'!$B$6*SUMIFS('الإيراد'!$I$3:$I$302,'الإيراد'!$K$3:$K$302,$O89,'الإيراد'!$B$3:$B$302,$B89),2))</f>
        <v/>
      </c>
      <c r="M89" s="16">
        <f>IF($A89="","",SUM($C89:$H89))</f>
        <v/>
      </c>
      <c r="N89" s="16">
        <f>IF($A89="","",SUM($I89:$L89))</f>
        <v/>
      </c>
      <c r="O89" s="11">
        <f>IF($A89="","",DATE(YEAR($A89),MONTH($A89),1))</f>
        <v/>
      </c>
    </row>
    <row r="90">
      <c r="A90" s="5" t="n"/>
      <c r="B90" s="4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6">
        <f>IF($A90="","",ROUND('الإعدادات'!$B$6*SUMIFS('الإيراد'!$I$3:$I$302,'الإيراد'!$K$3:$K$302,$O90,'الإيراد'!$B$3:$B$302,$B90),2))</f>
        <v/>
      </c>
      <c r="M90" s="16">
        <f>IF($A90="","",SUM($C90:$H90))</f>
        <v/>
      </c>
      <c r="N90" s="16">
        <f>IF($A90="","",SUM($I90:$L90))</f>
        <v/>
      </c>
      <c r="O90" s="11">
        <f>IF($A90="","",DATE(YEAR($A90),MONTH($A90),1))</f>
        <v/>
      </c>
    </row>
    <row r="91">
      <c r="A91" s="5" t="n"/>
      <c r="B91" s="4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6">
        <f>IF($A91="","",ROUND('الإعدادات'!$B$6*SUMIFS('الإيراد'!$I$3:$I$302,'الإيراد'!$K$3:$K$302,$O91,'الإيراد'!$B$3:$B$302,$B91),2))</f>
        <v/>
      </c>
      <c r="M91" s="16">
        <f>IF($A91="","",SUM($C91:$H91))</f>
        <v/>
      </c>
      <c r="N91" s="16">
        <f>IF($A91="","",SUM($I91:$L91))</f>
        <v/>
      </c>
      <c r="O91" s="11">
        <f>IF($A91="","",DATE(YEAR($A91),MONTH($A91),1))</f>
        <v/>
      </c>
    </row>
    <row r="92">
      <c r="A92" s="5" t="n"/>
      <c r="B92" s="4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6">
        <f>IF($A92="","",ROUND('الإعدادات'!$B$6*SUMIFS('الإيراد'!$I$3:$I$302,'الإيراد'!$K$3:$K$302,$O92,'الإيراد'!$B$3:$B$302,$B92),2))</f>
        <v/>
      </c>
      <c r="M92" s="16">
        <f>IF($A92="","",SUM($C92:$H92))</f>
        <v/>
      </c>
      <c r="N92" s="16">
        <f>IF($A92="","",SUM($I92:$L92))</f>
        <v/>
      </c>
      <c r="O92" s="11">
        <f>IF($A92="","",DATE(YEAR($A92),MONTH($A92),1))</f>
        <v/>
      </c>
    </row>
    <row r="93">
      <c r="A93" s="5" t="n"/>
      <c r="B93" s="4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6">
        <f>IF($A93="","",ROUND('الإعدادات'!$B$6*SUMIFS('الإيراد'!$I$3:$I$302,'الإيراد'!$K$3:$K$302,$O93,'الإيراد'!$B$3:$B$302,$B93),2))</f>
        <v/>
      </c>
      <c r="M93" s="16">
        <f>IF($A93="","",SUM($C93:$H93))</f>
        <v/>
      </c>
      <c r="N93" s="16">
        <f>IF($A93="","",SUM($I93:$L93))</f>
        <v/>
      </c>
      <c r="O93" s="11">
        <f>IF($A93="","",DATE(YEAR($A93),MONTH($A93),1))</f>
        <v/>
      </c>
    </row>
    <row r="94">
      <c r="A94" s="5" t="n"/>
      <c r="B94" s="4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6">
        <f>IF($A94="","",ROUND('الإعدادات'!$B$6*SUMIFS('الإيراد'!$I$3:$I$302,'الإيراد'!$K$3:$K$302,$O94,'الإيراد'!$B$3:$B$302,$B94),2))</f>
        <v/>
      </c>
      <c r="M94" s="16">
        <f>IF($A94="","",SUM($C94:$H94))</f>
        <v/>
      </c>
      <c r="N94" s="16">
        <f>IF($A94="","",SUM($I94:$L94))</f>
        <v/>
      </c>
      <c r="O94" s="11">
        <f>IF($A94="","",DATE(YEAR($A94),MONTH($A94),1))</f>
        <v/>
      </c>
    </row>
    <row r="95">
      <c r="A95" s="5" t="n"/>
      <c r="B95" s="4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6">
        <f>IF($A95="","",ROUND('الإعدادات'!$B$6*SUMIFS('الإيراد'!$I$3:$I$302,'الإيراد'!$K$3:$K$302,$O95,'الإيراد'!$B$3:$B$302,$B95),2))</f>
        <v/>
      </c>
      <c r="M95" s="16">
        <f>IF($A95="","",SUM($C95:$H95))</f>
        <v/>
      </c>
      <c r="N95" s="16">
        <f>IF($A95="","",SUM($I95:$L95))</f>
        <v/>
      </c>
      <c r="O95" s="11">
        <f>IF($A95="","",DATE(YEAR($A95),MONTH($A95),1))</f>
        <v/>
      </c>
    </row>
    <row r="96">
      <c r="A96" s="5" t="n"/>
      <c r="B96" s="4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6">
        <f>IF($A96="","",ROUND('الإعدادات'!$B$6*SUMIFS('الإيراد'!$I$3:$I$302,'الإيراد'!$K$3:$K$302,$O96,'الإيراد'!$B$3:$B$302,$B96),2))</f>
        <v/>
      </c>
      <c r="M96" s="16">
        <f>IF($A96="","",SUM($C96:$H96))</f>
        <v/>
      </c>
      <c r="N96" s="16">
        <f>IF($A96="","",SUM($I96:$L96))</f>
        <v/>
      </c>
      <c r="O96" s="11">
        <f>IF($A96="","",DATE(YEAR($A96),MONTH($A96),1))</f>
        <v/>
      </c>
    </row>
    <row r="97">
      <c r="A97" s="5" t="n"/>
      <c r="B97" s="4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6">
        <f>IF($A97="","",ROUND('الإعدادات'!$B$6*SUMIFS('الإيراد'!$I$3:$I$302,'الإيراد'!$K$3:$K$302,$O97,'الإيراد'!$B$3:$B$302,$B97),2))</f>
        <v/>
      </c>
      <c r="M97" s="16">
        <f>IF($A97="","",SUM($C97:$H97))</f>
        <v/>
      </c>
      <c r="N97" s="16">
        <f>IF($A97="","",SUM($I97:$L97))</f>
        <v/>
      </c>
      <c r="O97" s="11">
        <f>IF($A97="","",DATE(YEAR($A97),MONTH($A97),1))</f>
        <v/>
      </c>
    </row>
    <row r="98">
      <c r="A98" s="5" t="n"/>
      <c r="B98" s="4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6">
        <f>IF($A98="","",ROUND('الإعدادات'!$B$6*SUMIFS('الإيراد'!$I$3:$I$302,'الإيراد'!$K$3:$K$302,$O98,'الإيراد'!$B$3:$B$302,$B98),2))</f>
        <v/>
      </c>
      <c r="M98" s="16">
        <f>IF($A98="","",SUM($C98:$H98))</f>
        <v/>
      </c>
      <c r="N98" s="16">
        <f>IF($A98="","",SUM($I98:$L98))</f>
        <v/>
      </c>
      <c r="O98" s="11">
        <f>IF($A98="","",DATE(YEAR($A98),MONTH($A98),1))</f>
        <v/>
      </c>
    </row>
    <row r="99">
      <c r="A99" s="5" t="n"/>
      <c r="B99" s="4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6">
        <f>IF($A99="","",ROUND('الإعدادات'!$B$6*SUMIFS('الإيراد'!$I$3:$I$302,'الإيراد'!$K$3:$K$302,$O99,'الإيراد'!$B$3:$B$302,$B99),2))</f>
        <v/>
      </c>
      <c r="M99" s="16">
        <f>IF($A99="","",SUM($C99:$H99))</f>
        <v/>
      </c>
      <c r="N99" s="16">
        <f>IF($A99="","",SUM($I99:$L99))</f>
        <v/>
      </c>
      <c r="O99" s="11">
        <f>IF($A99="","",DATE(YEAR($A99),MONTH($A99),1))</f>
        <v/>
      </c>
    </row>
    <row r="100">
      <c r="A100" s="5" t="n"/>
      <c r="B100" s="4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6">
        <f>IF($A100="","",ROUND('الإعدادات'!$B$6*SUMIFS('الإيراد'!$I$3:$I$302,'الإيراد'!$K$3:$K$302,$O100,'الإيراد'!$B$3:$B$302,$B100),2))</f>
        <v/>
      </c>
      <c r="M100" s="16">
        <f>IF($A100="","",SUM($C100:$H100))</f>
        <v/>
      </c>
      <c r="N100" s="16">
        <f>IF($A100="","",SUM($I100:$L100))</f>
        <v/>
      </c>
      <c r="O100" s="11">
        <f>IF($A100="","",DATE(YEAR($A100),MONTH($A100),1))</f>
        <v/>
      </c>
    </row>
    <row r="101">
      <c r="A101" s="5" t="n"/>
      <c r="B101" s="4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6">
        <f>IF($A101="","",ROUND('الإعدادات'!$B$6*SUMIFS('الإيراد'!$I$3:$I$302,'الإيراد'!$K$3:$K$302,$O101,'الإيراد'!$B$3:$B$302,$B101),2))</f>
        <v/>
      </c>
      <c r="M101" s="16">
        <f>IF($A101="","",SUM($C101:$H101))</f>
        <v/>
      </c>
      <c r="N101" s="16">
        <f>IF($A101="","",SUM($I101:$L101))</f>
        <v/>
      </c>
      <c r="O101" s="11">
        <f>IF($A101="","",DATE(YEAR($A101),MONTH($A101),1))</f>
        <v/>
      </c>
    </row>
    <row r="102">
      <c r="A102" s="5" t="n"/>
      <c r="B102" s="4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6">
        <f>IF($A102="","",ROUND('الإعدادات'!$B$6*SUMIFS('الإيراد'!$I$3:$I$302,'الإيراد'!$K$3:$K$302,$O102,'الإيراد'!$B$3:$B$302,$B102),2))</f>
        <v/>
      </c>
      <c r="M102" s="16">
        <f>IF($A102="","",SUM($C102:$H102))</f>
        <v/>
      </c>
      <c r="N102" s="16">
        <f>IF($A102="","",SUM($I102:$L102))</f>
        <v/>
      </c>
      <c r="O102" s="11">
        <f>IF($A102="","",DATE(YEAR($A102),MONTH($A102),1))</f>
        <v/>
      </c>
    </row>
    <row r="103">
      <c r="A103" s="5" t="n"/>
      <c r="B103" s="4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6">
        <f>IF($A103="","",ROUND('الإعدادات'!$B$6*SUMIFS('الإيراد'!$I$3:$I$302,'الإيراد'!$K$3:$K$302,$O103,'الإيراد'!$B$3:$B$302,$B103),2))</f>
        <v/>
      </c>
      <c r="M103" s="16">
        <f>IF($A103="","",SUM($C103:$H103))</f>
        <v/>
      </c>
      <c r="N103" s="16">
        <f>IF($A103="","",SUM($I103:$L103))</f>
        <v/>
      </c>
      <c r="O103" s="11">
        <f>IF($A103="","",DATE(YEAR($A103),MONTH($A103),1))</f>
        <v/>
      </c>
    </row>
    <row r="104">
      <c r="A104" s="5" t="n"/>
      <c r="B104" s="4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6">
        <f>IF($A104="","",ROUND('الإعدادات'!$B$6*SUMIFS('الإيراد'!$I$3:$I$302,'الإيراد'!$K$3:$K$302,$O104,'الإيراد'!$B$3:$B$302,$B104),2))</f>
        <v/>
      </c>
      <c r="M104" s="16">
        <f>IF($A104="","",SUM($C104:$H104))</f>
        <v/>
      </c>
      <c r="N104" s="16">
        <f>IF($A104="","",SUM($I104:$L104))</f>
        <v/>
      </c>
      <c r="O104" s="11">
        <f>IF($A104="","",DATE(YEAR($A104),MONTH($A104),1))</f>
        <v/>
      </c>
    </row>
    <row r="105">
      <c r="A105" s="5" t="n"/>
      <c r="B105" s="4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6">
        <f>IF($A105="","",ROUND('الإعدادات'!$B$6*SUMIFS('الإيراد'!$I$3:$I$302,'الإيراد'!$K$3:$K$302,$O105,'الإيراد'!$B$3:$B$302,$B105),2))</f>
        <v/>
      </c>
      <c r="M105" s="16">
        <f>IF($A105="","",SUM($C105:$H105))</f>
        <v/>
      </c>
      <c r="N105" s="16">
        <f>IF($A105="","",SUM($I105:$L105))</f>
        <v/>
      </c>
      <c r="O105" s="11">
        <f>IF($A105="","",DATE(YEAR($A105),MONTH($A105),1))</f>
        <v/>
      </c>
    </row>
    <row r="106">
      <c r="A106" s="5" t="n"/>
      <c r="B106" s="4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6">
        <f>IF($A106="","",ROUND('الإعدادات'!$B$6*SUMIFS('الإيراد'!$I$3:$I$302,'الإيراد'!$K$3:$K$302,$O106,'الإيراد'!$B$3:$B$302,$B106),2))</f>
        <v/>
      </c>
      <c r="M106" s="16">
        <f>IF($A106="","",SUM($C106:$H106))</f>
        <v/>
      </c>
      <c r="N106" s="16">
        <f>IF($A106="","",SUM($I106:$L106))</f>
        <v/>
      </c>
      <c r="O106" s="11">
        <f>IF($A106="","",DATE(YEAR($A106),MONTH($A106),1))</f>
        <v/>
      </c>
    </row>
    <row r="107">
      <c r="A107" s="5" t="n"/>
      <c r="B107" s="4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6">
        <f>IF($A107="","",ROUND('الإعدادات'!$B$6*SUMIFS('الإيراد'!$I$3:$I$302,'الإيراد'!$K$3:$K$302,$O107,'الإيراد'!$B$3:$B$302,$B107),2))</f>
        <v/>
      </c>
      <c r="M107" s="16">
        <f>IF($A107="","",SUM($C107:$H107))</f>
        <v/>
      </c>
      <c r="N107" s="16">
        <f>IF($A107="","",SUM($I107:$L107))</f>
        <v/>
      </c>
      <c r="O107" s="11">
        <f>IF($A107="","",DATE(YEAR($A107),MONTH($A107),1))</f>
        <v/>
      </c>
    </row>
    <row r="108">
      <c r="A108" s="5" t="n"/>
      <c r="B108" s="4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6">
        <f>IF($A108="","",ROUND('الإعدادات'!$B$6*SUMIFS('الإيراد'!$I$3:$I$302,'الإيراد'!$K$3:$K$302,$O108,'الإيراد'!$B$3:$B$302,$B108),2))</f>
        <v/>
      </c>
      <c r="M108" s="16">
        <f>IF($A108="","",SUM($C108:$H108))</f>
        <v/>
      </c>
      <c r="N108" s="16">
        <f>IF($A108="","",SUM($I108:$L108))</f>
        <v/>
      </c>
      <c r="O108" s="11">
        <f>IF($A108="","",DATE(YEAR($A108),MONTH($A108),1))</f>
        <v/>
      </c>
    </row>
    <row r="109">
      <c r="A109" s="5" t="n"/>
      <c r="B109" s="4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6">
        <f>IF($A109="","",ROUND('الإعدادات'!$B$6*SUMIFS('الإيراد'!$I$3:$I$302,'الإيراد'!$K$3:$K$302,$O109,'الإيراد'!$B$3:$B$302,$B109),2))</f>
        <v/>
      </c>
      <c r="M109" s="16">
        <f>IF($A109="","",SUM($C109:$H109))</f>
        <v/>
      </c>
      <c r="N109" s="16">
        <f>IF($A109="","",SUM($I109:$L109))</f>
        <v/>
      </c>
      <c r="O109" s="11">
        <f>IF($A109="","",DATE(YEAR($A109),MONTH($A109),1))</f>
        <v/>
      </c>
    </row>
    <row r="110">
      <c r="A110" s="5" t="n"/>
      <c r="B110" s="4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6">
        <f>IF($A110="","",ROUND('الإعدادات'!$B$6*SUMIFS('الإيراد'!$I$3:$I$302,'الإيراد'!$K$3:$K$302,$O110,'الإيراد'!$B$3:$B$302,$B110),2))</f>
        <v/>
      </c>
      <c r="M110" s="16">
        <f>IF($A110="","",SUM($C110:$H110))</f>
        <v/>
      </c>
      <c r="N110" s="16">
        <f>IF($A110="","",SUM($I110:$L110))</f>
        <v/>
      </c>
      <c r="O110" s="11">
        <f>IF($A110="","",DATE(YEAR($A110),MONTH($A110),1))</f>
        <v/>
      </c>
    </row>
    <row r="111">
      <c r="A111" s="5" t="n"/>
      <c r="B111" s="4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6">
        <f>IF($A111="","",ROUND('الإعدادات'!$B$6*SUMIFS('الإيراد'!$I$3:$I$302,'الإيراد'!$K$3:$K$302,$O111,'الإيراد'!$B$3:$B$302,$B111),2))</f>
        <v/>
      </c>
      <c r="M111" s="16">
        <f>IF($A111="","",SUM($C111:$H111))</f>
        <v/>
      </c>
      <c r="N111" s="16">
        <f>IF($A111="","",SUM($I111:$L111))</f>
        <v/>
      </c>
      <c r="O111" s="11">
        <f>IF($A111="","",DATE(YEAR($A111),MONTH($A111),1))</f>
        <v/>
      </c>
    </row>
    <row r="112">
      <c r="A112" s="5" t="n"/>
      <c r="B112" s="4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6">
        <f>IF($A112="","",ROUND('الإعدادات'!$B$6*SUMIFS('الإيراد'!$I$3:$I$302,'الإيراد'!$K$3:$K$302,$O112,'الإيراد'!$B$3:$B$302,$B112),2))</f>
        <v/>
      </c>
      <c r="M112" s="16">
        <f>IF($A112="","",SUM($C112:$H112))</f>
        <v/>
      </c>
      <c r="N112" s="16">
        <f>IF($A112="","",SUM($I112:$L112))</f>
        <v/>
      </c>
      <c r="O112" s="11">
        <f>IF($A112="","",DATE(YEAR($A112),MONTH($A112),1))</f>
        <v/>
      </c>
    </row>
    <row r="113">
      <c r="A113" s="5" t="n"/>
      <c r="B113" s="4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6">
        <f>IF($A113="","",ROUND('الإعدادات'!$B$6*SUMIFS('الإيراد'!$I$3:$I$302,'الإيراد'!$K$3:$K$302,$O113,'الإيراد'!$B$3:$B$302,$B113),2))</f>
        <v/>
      </c>
      <c r="M113" s="16">
        <f>IF($A113="","",SUM($C113:$H113))</f>
        <v/>
      </c>
      <c r="N113" s="16">
        <f>IF($A113="","",SUM($I113:$L113))</f>
        <v/>
      </c>
      <c r="O113" s="11">
        <f>IF($A113="","",DATE(YEAR($A113),MONTH($A113),1))</f>
        <v/>
      </c>
    </row>
    <row r="114">
      <c r="A114" s="5" t="n"/>
      <c r="B114" s="4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6">
        <f>IF($A114="","",ROUND('الإعدادات'!$B$6*SUMIFS('الإيراد'!$I$3:$I$302,'الإيراد'!$K$3:$K$302,$O114,'الإيراد'!$B$3:$B$302,$B114),2))</f>
        <v/>
      </c>
      <c r="M114" s="16">
        <f>IF($A114="","",SUM($C114:$H114))</f>
        <v/>
      </c>
      <c r="N114" s="16">
        <f>IF($A114="","",SUM($I114:$L114))</f>
        <v/>
      </c>
      <c r="O114" s="11">
        <f>IF($A114="","",DATE(YEAR($A114),MONTH($A114),1))</f>
        <v/>
      </c>
    </row>
    <row r="115">
      <c r="A115" s="5" t="n"/>
      <c r="B115" s="4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6">
        <f>IF($A115="","",ROUND('الإعدادات'!$B$6*SUMIFS('الإيراد'!$I$3:$I$302,'الإيراد'!$K$3:$K$302,$O115,'الإيراد'!$B$3:$B$302,$B115),2))</f>
        <v/>
      </c>
      <c r="M115" s="16">
        <f>IF($A115="","",SUM($C115:$H115))</f>
        <v/>
      </c>
      <c r="N115" s="16">
        <f>IF($A115="","",SUM($I115:$L115))</f>
        <v/>
      </c>
      <c r="O115" s="11">
        <f>IF($A115="","",DATE(YEAR($A115),MONTH($A115),1))</f>
        <v/>
      </c>
    </row>
    <row r="116">
      <c r="A116" s="5" t="n"/>
      <c r="B116" s="4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6">
        <f>IF($A116="","",ROUND('الإعدادات'!$B$6*SUMIFS('الإيراد'!$I$3:$I$302,'الإيراد'!$K$3:$K$302,$O116,'الإيراد'!$B$3:$B$302,$B116),2))</f>
        <v/>
      </c>
      <c r="M116" s="16">
        <f>IF($A116="","",SUM($C116:$H116))</f>
        <v/>
      </c>
      <c r="N116" s="16">
        <f>IF($A116="","",SUM($I116:$L116))</f>
        <v/>
      </c>
      <c r="O116" s="11">
        <f>IF($A116="","",DATE(YEAR($A116),MONTH($A116),1))</f>
        <v/>
      </c>
    </row>
    <row r="117">
      <c r="A117" s="5" t="n"/>
      <c r="B117" s="4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6">
        <f>IF($A117="","",ROUND('الإعدادات'!$B$6*SUMIFS('الإيراد'!$I$3:$I$302,'الإيراد'!$K$3:$K$302,$O117,'الإيراد'!$B$3:$B$302,$B117),2))</f>
        <v/>
      </c>
      <c r="M117" s="16">
        <f>IF($A117="","",SUM($C117:$H117))</f>
        <v/>
      </c>
      <c r="N117" s="16">
        <f>IF($A117="","",SUM($I117:$L117))</f>
        <v/>
      </c>
      <c r="O117" s="11">
        <f>IF($A117="","",DATE(YEAR($A117),MONTH($A117),1))</f>
        <v/>
      </c>
    </row>
    <row r="118">
      <c r="A118" s="5" t="n"/>
      <c r="B118" s="4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6">
        <f>IF($A118="","",ROUND('الإعدادات'!$B$6*SUMIFS('الإيراد'!$I$3:$I$302,'الإيراد'!$K$3:$K$302,$O118,'الإيراد'!$B$3:$B$302,$B118),2))</f>
        <v/>
      </c>
      <c r="M118" s="16">
        <f>IF($A118="","",SUM($C118:$H118))</f>
        <v/>
      </c>
      <c r="N118" s="16">
        <f>IF($A118="","",SUM($I118:$L118))</f>
        <v/>
      </c>
      <c r="O118" s="11">
        <f>IF($A118="","",DATE(YEAR($A118),MONTH($A118),1))</f>
        <v/>
      </c>
    </row>
    <row r="119">
      <c r="A119" s="5" t="n"/>
      <c r="B119" s="4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6">
        <f>IF($A119="","",ROUND('الإعدادات'!$B$6*SUMIFS('الإيراد'!$I$3:$I$302,'الإيراد'!$K$3:$K$302,$O119,'الإيراد'!$B$3:$B$302,$B119),2))</f>
        <v/>
      </c>
      <c r="M119" s="16">
        <f>IF($A119="","",SUM($C119:$H119))</f>
        <v/>
      </c>
      <c r="N119" s="16">
        <f>IF($A119="","",SUM($I119:$L119))</f>
        <v/>
      </c>
      <c r="O119" s="11">
        <f>IF($A119="","",DATE(YEAR($A119),MONTH($A119),1))</f>
        <v/>
      </c>
    </row>
    <row r="120">
      <c r="A120" s="5" t="n"/>
      <c r="B120" s="4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6">
        <f>IF($A120="","",ROUND('الإعدادات'!$B$6*SUMIFS('الإيراد'!$I$3:$I$302,'الإيراد'!$K$3:$K$302,$O120,'الإيراد'!$B$3:$B$302,$B120),2))</f>
        <v/>
      </c>
      <c r="M120" s="16">
        <f>IF($A120="","",SUM($C120:$H120))</f>
        <v/>
      </c>
      <c r="N120" s="16">
        <f>IF($A120="","",SUM($I120:$L120))</f>
        <v/>
      </c>
      <c r="O120" s="11">
        <f>IF($A120="","",DATE(YEAR($A120),MONTH($A120),1))</f>
        <v/>
      </c>
    </row>
    <row r="121">
      <c r="A121" s="5" t="n"/>
      <c r="B121" s="4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6">
        <f>IF($A121="","",ROUND('الإعدادات'!$B$6*SUMIFS('الإيراد'!$I$3:$I$302,'الإيراد'!$K$3:$K$302,$O121,'الإيراد'!$B$3:$B$302,$B121),2))</f>
        <v/>
      </c>
      <c r="M121" s="16">
        <f>IF($A121="","",SUM($C121:$H121))</f>
        <v/>
      </c>
      <c r="N121" s="16">
        <f>IF($A121="","",SUM($I121:$L121))</f>
        <v/>
      </c>
      <c r="O121" s="11">
        <f>IF($A121="","",DATE(YEAR($A121),MONTH($A121),1))</f>
        <v/>
      </c>
    </row>
    <row r="122">
      <c r="A122" s="5" t="n"/>
      <c r="B122" s="4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6">
        <f>IF($A122="","",ROUND('الإعدادات'!$B$6*SUMIFS('الإيراد'!$I$3:$I$302,'الإيراد'!$K$3:$K$302,$O122,'الإيراد'!$B$3:$B$302,$B122),2))</f>
        <v/>
      </c>
      <c r="M122" s="16">
        <f>IF($A122="","",SUM($C122:$H122))</f>
        <v/>
      </c>
      <c r="N122" s="16">
        <f>IF($A122="","",SUM($I122:$L122))</f>
        <v/>
      </c>
      <c r="O122" s="11">
        <f>IF($A122="","",DATE(YEAR($A122),MONTH($A122),1))</f>
        <v/>
      </c>
    </row>
    <row r="123">
      <c r="A123" s="5" t="n"/>
      <c r="B123" s="4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6">
        <f>IF($A123="","",ROUND('الإعدادات'!$B$6*SUMIFS('الإيراد'!$I$3:$I$302,'الإيراد'!$K$3:$K$302,$O123,'الإيراد'!$B$3:$B$302,$B123),2))</f>
        <v/>
      </c>
      <c r="M123" s="16">
        <f>IF($A123="","",SUM($C123:$H123))</f>
        <v/>
      </c>
      <c r="N123" s="16">
        <f>IF($A123="","",SUM($I123:$L123))</f>
        <v/>
      </c>
      <c r="O123" s="11">
        <f>IF($A123="","",DATE(YEAR($A123),MONTH($A123),1))</f>
        <v/>
      </c>
    </row>
    <row r="124">
      <c r="A124" s="5" t="n"/>
      <c r="B124" s="4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6">
        <f>IF($A124="","",ROUND('الإعدادات'!$B$6*SUMIFS('الإيراد'!$I$3:$I$302,'الإيراد'!$K$3:$K$302,$O124,'الإيراد'!$B$3:$B$302,$B124),2))</f>
        <v/>
      </c>
      <c r="M124" s="16">
        <f>IF($A124="","",SUM($C124:$H124))</f>
        <v/>
      </c>
      <c r="N124" s="16">
        <f>IF($A124="","",SUM($I124:$L124))</f>
        <v/>
      </c>
      <c r="O124" s="11">
        <f>IF($A124="","",DATE(YEAR($A124),MONTH($A124),1))</f>
        <v/>
      </c>
    </row>
    <row r="125">
      <c r="A125" s="5" t="n"/>
      <c r="B125" s="4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6">
        <f>IF($A125="","",ROUND('الإعدادات'!$B$6*SUMIFS('الإيراد'!$I$3:$I$302,'الإيراد'!$K$3:$K$302,$O125,'الإيراد'!$B$3:$B$302,$B125),2))</f>
        <v/>
      </c>
      <c r="M125" s="16">
        <f>IF($A125="","",SUM($C125:$H125))</f>
        <v/>
      </c>
      <c r="N125" s="16">
        <f>IF($A125="","",SUM($I125:$L125))</f>
        <v/>
      </c>
      <c r="O125" s="11">
        <f>IF($A125="","",DATE(YEAR($A125),MONTH($A125),1))</f>
        <v/>
      </c>
    </row>
    <row r="126">
      <c r="A126" s="5" t="n"/>
      <c r="B126" s="4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6">
        <f>IF($A126="","",ROUND('الإعدادات'!$B$6*SUMIFS('الإيراد'!$I$3:$I$302,'الإيراد'!$K$3:$K$302,$O126,'الإيراد'!$B$3:$B$302,$B126),2))</f>
        <v/>
      </c>
      <c r="M126" s="16">
        <f>IF($A126="","",SUM($C126:$H126))</f>
        <v/>
      </c>
      <c r="N126" s="16">
        <f>IF($A126="","",SUM($I126:$L126))</f>
        <v/>
      </c>
      <c r="O126" s="11">
        <f>IF($A126="","",DATE(YEAR($A126),MONTH($A126),1))</f>
        <v/>
      </c>
    </row>
    <row r="127">
      <c r="A127" s="5" t="n"/>
      <c r="B127" s="4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6">
        <f>IF($A127="","",ROUND('الإعدادات'!$B$6*SUMIFS('الإيراد'!$I$3:$I$302,'الإيراد'!$K$3:$K$302,$O127,'الإيراد'!$B$3:$B$302,$B127),2))</f>
        <v/>
      </c>
      <c r="M127" s="16">
        <f>IF($A127="","",SUM($C127:$H127))</f>
        <v/>
      </c>
      <c r="N127" s="16">
        <f>IF($A127="","",SUM($I127:$L127))</f>
        <v/>
      </c>
      <c r="O127" s="11">
        <f>IF($A127="","",DATE(YEAR($A127),MONTH($A127),1))</f>
        <v/>
      </c>
    </row>
    <row r="128">
      <c r="A128" s="5" t="n"/>
      <c r="B128" s="4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6">
        <f>IF($A128="","",ROUND('الإعدادات'!$B$6*SUMIFS('الإيراد'!$I$3:$I$302,'الإيراد'!$K$3:$K$302,$O128,'الإيراد'!$B$3:$B$302,$B128),2))</f>
        <v/>
      </c>
      <c r="M128" s="16">
        <f>IF($A128="","",SUM($C128:$H128))</f>
        <v/>
      </c>
      <c r="N128" s="16">
        <f>IF($A128="","",SUM($I128:$L128))</f>
        <v/>
      </c>
      <c r="O128" s="11">
        <f>IF($A128="","",DATE(YEAR($A128),MONTH($A128),1))</f>
        <v/>
      </c>
    </row>
    <row r="129">
      <c r="A129" s="5" t="n"/>
      <c r="B129" s="4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6">
        <f>IF($A129="","",ROUND('الإعدادات'!$B$6*SUMIFS('الإيراد'!$I$3:$I$302,'الإيراد'!$K$3:$K$302,$O129,'الإيراد'!$B$3:$B$302,$B129),2))</f>
        <v/>
      </c>
      <c r="M129" s="16">
        <f>IF($A129="","",SUM($C129:$H129))</f>
        <v/>
      </c>
      <c r="N129" s="16">
        <f>IF($A129="","",SUM($I129:$L129))</f>
        <v/>
      </c>
      <c r="O129" s="11">
        <f>IF($A129="","",DATE(YEAR($A129),MONTH($A129),1))</f>
        <v/>
      </c>
    </row>
    <row r="130">
      <c r="A130" s="5" t="n"/>
      <c r="B130" s="4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6">
        <f>IF($A130="","",ROUND('الإعدادات'!$B$6*SUMIFS('الإيراد'!$I$3:$I$302,'الإيراد'!$K$3:$K$302,$O130,'الإيراد'!$B$3:$B$302,$B130),2))</f>
        <v/>
      </c>
      <c r="M130" s="16">
        <f>IF($A130="","",SUM($C130:$H130))</f>
        <v/>
      </c>
      <c r="N130" s="16">
        <f>IF($A130="","",SUM($I130:$L130))</f>
        <v/>
      </c>
      <c r="O130" s="11">
        <f>IF($A130="","",DATE(YEAR($A130),MONTH($A130),1))</f>
        <v/>
      </c>
    </row>
    <row r="131">
      <c r="A131" s="5" t="n"/>
      <c r="B131" s="4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6">
        <f>IF($A131="","",ROUND('الإعدادات'!$B$6*SUMIFS('الإيراد'!$I$3:$I$302,'الإيراد'!$K$3:$K$302,$O131,'الإيراد'!$B$3:$B$302,$B131),2))</f>
        <v/>
      </c>
      <c r="M131" s="16">
        <f>IF($A131="","",SUM($C131:$H131))</f>
        <v/>
      </c>
      <c r="N131" s="16">
        <f>IF($A131="","",SUM($I131:$L131))</f>
        <v/>
      </c>
      <c r="O131" s="11">
        <f>IF($A131="","",DATE(YEAR($A131),MONTH($A131),1))</f>
        <v/>
      </c>
    </row>
    <row r="132">
      <c r="A132" s="5" t="n"/>
      <c r="B132" s="4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6">
        <f>IF($A132="","",ROUND('الإعدادات'!$B$6*SUMIFS('الإيراد'!$I$3:$I$302,'الإيراد'!$K$3:$K$302,$O132,'الإيراد'!$B$3:$B$302,$B132),2))</f>
        <v/>
      </c>
      <c r="M132" s="16">
        <f>IF($A132="","",SUM($C132:$H132))</f>
        <v/>
      </c>
      <c r="N132" s="16">
        <f>IF($A132="","",SUM($I132:$L132))</f>
        <v/>
      </c>
      <c r="O132" s="11">
        <f>IF($A132="","",DATE(YEAR($A132),MONTH($A132),1))</f>
        <v/>
      </c>
    </row>
    <row r="133">
      <c r="A133" s="5" t="n"/>
      <c r="B133" s="4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6">
        <f>IF($A133="","",ROUND('الإعدادات'!$B$6*SUMIFS('الإيراد'!$I$3:$I$302,'الإيراد'!$K$3:$K$302,$O133,'الإيراد'!$B$3:$B$302,$B133),2))</f>
        <v/>
      </c>
      <c r="M133" s="16">
        <f>IF($A133="","",SUM($C133:$H133))</f>
        <v/>
      </c>
      <c r="N133" s="16">
        <f>IF($A133="","",SUM($I133:$L133))</f>
        <v/>
      </c>
      <c r="O133" s="11">
        <f>IF($A133="","",DATE(YEAR($A133),MONTH($A133),1))</f>
        <v/>
      </c>
    </row>
    <row r="134">
      <c r="A134" s="5" t="n"/>
      <c r="B134" s="4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6">
        <f>IF($A134="","",ROUND('الإعدادات'!$B$6*SUMIFS('الإيراد'!$I$3:$I$302,'الإيراد'!$K$3:$K$302,$O134,'الإيراد'!$B$3:$B$302,$B134),2))</f>
        <v/>
      </c>
      <c r="M134" s="16">
        <f>IF($A134="","",SUM($C134:$H134))</f>
        <v/>
      </c>
      <c r="N134" s="16">
        <f>IF($A134="","",SUM($I134:$L134))</f>
        <v/>
      </c>
      <c r="O134" s="11">
        <f>IF($A134="","",DATE(YEAR($A134),MONTH($A134),1))</f>
        <v/>
      </c>
    </row>
    <row r="135">
      <c r="A135" s="5" t="n"/>
      <c r="B135" s="4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6">
        <f>IF($A135="","",ROUND('الإعدادات'!$B$6*SUMIFS('الإيراد'!$I$3:$I$302,'الإيراد'!$K$3:$K$302,$O135,'الإيراد'!$B$3:$B$302,$B135),2))</f>
        <v/>
      </c>
      <c r="M135" s="16">
        <f>IF($A135="","",SUM($C135:$H135))</f>
        <v/>
      </c>
      <c r="N135" s="16">
        <f>IF($A135="","",SUM($I135:$L135))</f>
        <v/>
      </c>
      <c r="O135" s="11">
        <f>IF($A135="","",DATE(YEAR($A135),MONTH($A135),1))</f>
        <v/>
      </c>
    </row>
    <row r="136">
      <c r="A136" s="5" t="n"/>
      <c r="B136" s="4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6">
        <f>IF($A136="","",ROUND('الإعدادات'!$B$6*SUMIFS('الإيراد'!$I$3:$I$302,'الإيراد'!$K$3:$K$302,$O136,'الإيراد'!$B$3:$B$302,$B136),2))</f>
        <v/>
      </c>
      <c r="M136" s="16">
        <f>IF($A136="","",SUM($C136:$H136))</f>
        <v/>
      </c>
      <c r="N136" s="16">
        <f>IF($A136="","",SUM($I136:$L136))</f>
        <v/>
      </c>
      <c r="O136" s="11">
        <f>IF($A136="","",DATE(YEAR($A136),MONTH($A136),1))</f>
        <v/>
      </c>
    </row>
    <row r="137">
      <c r="A137" s="5" t="n"/>
      <c r="B137" s="4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6">
        <f>IF($A137="","",ROUND('الإعدادات'!$B$6*SUMIFS('الإيراد'!$I$3:$I$302,'الإيراد'!$K$3:$K$302,$O137,'الإيراد'!$B$3:$B$302,$B137),2))</f>
        <v/>
      </c>
      <c r="M137" s="16">
        <f>IF($A137="","",SUM($C137:$H137))</f>
        <v/>
      </c>
      <c r="N137" s="16">
        <f>IF($A137="","",SUM($I137:$L137))</f>
        <v/>
      </c>
      <c r="O137" s="11">
        <f>IF($A137="","",DATE(YEAR($A137),MONTH($A137),1))</f>
        <v/>
      </c>
    </row>
    <row r="138">
      <c r="A138" s="5" t="n"/>
      <c r="B138" s="4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6">
        <f>IF($A138="","",ROUND('الإعدادات'!$B$6*SUMIFS('الإيراد'!$I$3:$I$302,'الإيراد'!$K$3:$K$302,$O138,'الإيراد'!$B$3:$B$302,$B138),2))</f>
        <v/>
      </c>
      <c r="M138" s="16">
        <f>IF($A138="","",SUM($C138:$H138))</f>
        <v/>
      </c>
      <c r="N138" s="16">
        <f>IF($A138="","",SUM($I138:$L138))</f>
        <v/>
      </c>
      <c r="O138" s="11">
        <f>IF($A138="","",DATE(YEAR($A138),MONTH($A138),1))</f>
        <v/>
      </c>
    </row>
    <row r="139">
      <c r="A139" s="5" t="n"/>
      <c r="B139" s="4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6">
        <f>IF($A139="","",ROUND('الإعدادات'!$B$6*SUMIFS('الإيراد'!$I$3:$I$302,'الإيراد'!$K$3:$K$302,$O139,'الإيراد'!$B$3:$B$302,$B139),2))</f>
        <v/>
      </c>
      <c r="M139" s="16">
        <f>IF($A139="","",SUM($C139:$H139))</f>
        <v/>
      </c>
      <c r="N139" s="16">
        <f>IF($A139="","",SUM($I139:$L139))</f>
        <v/>
      </c>
      <c r="O139" s="11">
        <f>IF($A139="","",DATE(YEAR($A139),MONTH($A139),1))</f>
        <v/>
      </c>
    </row>
    <row r="140">
      <c r="A140" s="5" t="n"/>
      <c r="B140" s="4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6">
        <f>IF($A140="","",ROUND('الإعدادات'!$B$6*SUMIFS('الإيراد'!$I$3:$I$302,'الإيراد'!$K$3:$K$302,$O140,'الإيراد'!$B$3:$B$302,$B140),2))</f>
        <v/>
      </c>
      <c r="M140" s="16">
        <f>IF($A140="","",SUM($C140:$H140))</f>
        <v/>
      </c>
      <c r="N140" s="16">
        <f>IF($A140="","",SUM($I140:$L140))</f>
        <v/>
      </c>
      <c r="O140" s="11">
        <f>IF($A140="","",DATE(YEAR($A140),MONTH($A140),1))</f>
        <v/>
      </c>
    </row>
    <row r="141">
      <c r="A141" s="5" t="n"/>
      <c r="B141" s="4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6">
        <f>IF($A141="","",ROUND('الإعدادات'!$B$6*SUMIFS('الإيراد'!$I$3:$I$302,'الإيراد'!$K$3:$K$302,$O141,'الإيراد'!$B$3:$B$302,$B141),2))</f>
        <v/>
      </c>
      <c r="M141" s="16">
        <f>IF($A141="","",SUM($C141:$H141))</f>
        <v/>
      </c>
      <c r="N141" s="16">
        <f>IF($A141="","",SUM($I141:$L141))</f>
        <v/>
      </c>
      <c r="O141" s="11">
        <f>IF($A141="","",DATE(YEAR($A141),MONTH($A141),1))</f>
        <v/>
      </c>
    </row>
    <row r="142">
      <c r="A142" s="5" t="n"/>
      <c r="B142" s="4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6">
        <f>IF($A142="","",ROUND('الإعدادات'!$B$6*SUMIFS('الإيراد'!$I$3:$I$302,'الإيراد'!$K$3:$K$302,$O142,'الإيراد'!$B$3:$B$302,$B142),2))</f>
        <v/>
      </c>
      <c r="M142" s="16">
        <f>IF($A142="","",SUM($C142:$H142))</f>
        <v/>
      </c>
      <c r="N142" s="16">
        <f>IF($A142="","",SUM($I142:$L142))</f>
        <v/>
      </c>
      <c r="O142" s="11">
        <f>IF($A142="","",DATE(YEAR($A142),MONTH($A142),1))</f>
        <v/>
      </c>
    </row>
    <row r="143">
      <c r="A143" s="5" t="n"/>
      <c r="B143" s="4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6">
        <f>IF($A143="","",ROUND('الإعدادات'!$B$6*SUMIFS('الإيراد'!$I$3:$I$302,'الإيراد'!$K$3:$K$302,$O143,'الإيراد'!$B$3:$B$302,$B143),2))</f>
        <v/>
      </c>
      <c r="M143" s="16">
        <f>IF($A143="","",SUM($C143:$H143))</f>
        <v/>
      </c>
      <c r="N143" s="16">
        <f>IF($A143="","",SUM($I143:$L143))</f>
        <v/>
      </c>
      <c r="O143" s="11">
        <f>IF($A143="","",DATE(YEAR($A143),MONTH($A143),1))</f>
        <v/>
      </c>
    </row>
    <row r="144">
      <c r="A144" s="5" t="n"/>
      <c r="B144" s="4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6">
        <f>IF($A144="","",ROUND('الإعدادات'!$B$6*SUMIFS('الإيراد'!$I$3:$I$302,'الإيراد'!$K$3:$K$302,$O144,'الإيراد'!$B$3:$B$302,$B144),2))</f>
        <v/>
      </c>
      <c r="M144" s="16">
        <f>IF($A144="","",SUM($C144:$H144))</f>
        <v/>
      </c>
      <c r="N144" s="16">
        <f>IF($A144="","",SUM($I144:$L144))</f>
        <v/>
      </c>
      <c r="O144" s="11">
        <f>IF($A144="","",DATE(YEAR($A144),MONTH($A144),1))</f>
        <v/>
      </c>
    </row>
    <row r="145">
      <c r="A145" s="5" t="n"/>
      <c r="B145" s="4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6">
        <f>IF($A145="","",ROUND('الإعدادات'!$B$6*SUMIFS('الإيراد'!$I$3:$I$302,'الإيراد'!$K$3:$K$302,$O145,'الإيراد'!$B$3:$B$302,$B145),2))</f>
        <v/>
      </c>
      <c r="M145" s="16">
        <f>IF($A145="","",SUM($C145:$H145))</f>
        <v/>
      </c>
      <c r="N145" s="16">
        <f>IF($A145="","",SUM($I145:$L145))</f>
        <v/>
      </c>
      <c r="O145" s="11">
        <f>IF($A145="","",DATE(YEAR($A145),MONTH($A145),1))</f>
        <v/>
      </c>
    </row>
    <row r="146">
      <c r="A146" s="5" t="n"/>
      <c r="B146" s="4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6">
        <f>IF($A146="","",ROUND('الإعدادات'!$B$6*SUMIFS('الإيراد'!$I$3:$I$302,'الإيراد'!$K$3:$K$302,$O146,'الإيراد'!$B$3:$B$302,$B146),2))</f>
        <v/>
      </c>
      <c r="M146" s="16">
        <f>IF($A146="","",SUM($C146:$H146))</f>
        <v/>
      </c>
      <c r="N146" s="16">
        <f>IF($A146="","",SUM($I146:$L146))</f>
        <v/>
      </c>
      <c r="O146" s="11">
        <f>IF($A146="","",DATE(YEAR($A146),MONTH($A146),1))</f>
        <v/>
      </c>
    </row>
    <row r="147">
      <c r="A147" s="5" t="n"/>
      <c r="B147" s="4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6">
        <f>IF($A147="","",ROUND('الإعدادات'!$B$6*SUMIFS('الإيراد'!$I$3:$I$302,'الإيراد'!$K$3:$K$302,$O147,'الإيراد'!$B$3:$B$302,$B147),2))</f>
        <v/>
      </c>
      <c r="M147" s="16">
        <f>IF($A147="","",SUM($C147:$H147))</f>
        <v/>
      </c>
      <c r="N147" s="16">
        <f>IF($A147="","",SUM($I147:$L147))</f>
        <v/>
      </c>
      <c r="O147" s="11">
        <f>IF($A147="","",DATE(YEAR($A147),MONTH($A147),1))</f>
        <v/>
      </c>
    </row>
    <row r="148">
      <c r="A148" s="5" t="n"/>
      <c r="B148" s="4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6">
        <f>IF($A148="","",ROUND('الإعدادات'!$B$6*SUMIFS('الإيراد'!$I$3:$I$302,'الإيراد'!$K$3:$K$302,$O148,'الإيراد'!$B$3:$B$302,$B148),2))</f>
        <v/>
      </c>
      <c r="M148" s="16">
        <f>IF($A148="","",SUM($C148:$H148))</f>
        <v/>
      </c>
      <c r="N148" s="16">
        <f>IF($A148="","",SUM($I148:$L148))</f>
        <v/>
      </c>
      <c r="O148" s="11">
        <f>IF($A148="","",DATE(YEAR($A148),MONTH($A148),1))</f>
        <v/>
      </c>
    </row>
    <row r="149">
      <c r="A149" s="5" t="n"/>
      <c r="B149" s="4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6">
        <f>IF($A149="","",ROUND('الإعدادات'!$B$6*SUMIFS('الإيراد'!$I$3:$I$302,'الإيراد'!$K$3:$K$302,$O149,'الإيراد'!$B$3:$B$302,$B149),2))</f>
        <v/>
      </c>
      <c r="M149" s="16">
        <f>IF($A149="","",SUM($C149:$H149))</f>
        <v/>
      </c>
      <c r="N149" s="16">
        <f>IF($A149="","",SUM($I149:$L149))</f>
        <v/>
      </c>
      <c r="O149" s="11">
        <f>IF($A149="","",DATE(YEAR($A149),MONTH($A149),1))</f>
        <v/>
      </c>
    </row>
    <row r="150">
      <c r="A150" s="5" t="n"/>
      <c r="B150" s="4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6">
        <f>IF($A150="","",ROUND('الإعدادات'!$B$6*SUMIFS('الإيراد'!$I$3:$I$302,'الإيراد'!$K$3:$K$302,$O150,'الإيراد'!$B$3:$B$302,$B150),2))</f>
        <v/>
      </c>
      <c r="M150" s="16">
        <f>IF($A150="","",SUM($C150:$H150))</f>
        <v/>
      </c>
      <c r="N150" s="16">
        <f>IF($A150="","",SUM($I150:$L150))</f>
        <v/>
      </c>
      <c r="O150" s="11">
        <f>IF($A150="","",DATE(YEAR($A150),MONTH($A150),1))</f>
        <v/>
      </c>
    </row>
    <row r="151">
      <c r="A151" s="5" t="n"/>
      <c r="B151" s="4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6">
        <f>IF($A151="","",ROUND('الإعدادات'!$B$6*SUMIFS('الإيراد'!$I$3:$I$302,'الإيراد'!$K$3:$K$302,$O151,'الإيراد'!$B$3:$B$302,$B151),2))</f>
        <v/>
      </c>
      <c r="M151" s="16">
        <f>IF($A151="","",SUM($C151:$H151))</f>
        <v/>
      </c>
      <c r="N151" s="16">
        <f>IF($A151="","",SUM($I151:$L151))</f>
        <v/>
      </c>
      <c r="O151" s="11">
        <f>IF($A151="","",DATE(YEAR($A151),MONTH($A151),1))</f>
        <v/>
      </c>
    </row>
    <row r="152">
      <c r="A152" s="5" t="n"/>
      <c r="B152" s="4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6">
        <f>IF($A152="","",ROUND('الإعدادات'!$B$6*SUMIFS('الإيراد'!$I$3:$I$302,'الإيراد'!$K$3:$K$302,$O152,'الإيراد'!$B$3:$B$302,$B152),2))</f>
        <v/>
      </c>
      <c r="M152" s="16">
        <f>IF($A152="","",SUM($C152:$H152))</f>
        <v/>
      </c>
      <c r="N152" s="16">
        <f>IF($A152="","",SUM($I152:$L152))</f>
        <v/>
      </c>
      <c r="O152" s="11">
        <f>IF($A152="","",DATE(YEAR($A152),MONTH($A152),1))</f>
        <v/>
      </c>
    </row>
    <row r="153">
      <c r="A153" s="5" t="n"/>
      <c r="B153" s="4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6">
        <f>IF($A153="","",ROUND('الإعدادات'!$B$6*SUMIFS('الإيراد'!$I$3:$I$302,'الإيراد'!$K$3:$K$302,$O153,'الإيراد'!$B$3:$B$302,$B153),2))</f>
        <v/>
      </c>
      <c r="M153" s="16">
        <f>IF($A153="","",SUM($C153:$H153))</f>
        <v/>
      </c>
      <c r="N153" s="16">
        <f>IF($A153="","",SUM($I153:$L153))</f>
        <v/>
      </c>
      <c r="O153" s="11">
        <f>IF($A153="","",DATE(YEAR($A153),MONTH($A153),1))</f>
        <v/>
      </c>
    </row>
    <row r="154">
      <c r="A154" s="5" t="n"/>
      <c r="B154" s="4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6">
        <f>IF($A154="","",ROUND('الإعدادات'!$B$6*SUMIFS('الإيراد'!$I$3:$I$302,'الإيراد'!$K$3:$K$302,$O154,'الإيراد'!$B$3:$B$302,$B154),2))</f>
        <v/>
      </c>
      <c r="M154" s="16">
        <f>IF($A154="","",SUM($C154:$H154))</f>
        <v/>
      </c>
      <c r="N154" s="16">
        <f>IF($A154="","",SUM($I154:$L154))</f>
        <v/>
      </c>
      <c r="O154" s="11">
        <f>IF($A154="","",DATE(YEAR($A154),MONTH($A154),1))</f>
        <v/>
      </c>
    </row>
    <row r="155">
      <c r="A155" s="5" t="n"/>
      <c r="B155" s="4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6">
        <f>IF($A155="","",ROUND('الإعدادات'!$B$6*SUMIFS('الإيراد'!$I$3:$I$302,'الإيراد'!$K$3:$K$302,$O155,'الإيراد'!$B$3:$B$302,$B155),2))</f>
        <v/>
      </c>
      <c r="M155" s="16">
        <f>IF($A155="","",SUM($C155:$H155))</f>
        <v/>
      </c>
      <c r="N155" s="16">
        <f>IF($A155="","",SUM($I155:$L155))</f>
        <v/>
      </c>
      <c r="O155" s="11">
        <f>IF($A155="","",DATE(YEAR($A155),MONTH($A155),1))</f>
        <v/>
      </c>
    </row>
    <row r="156">
      <c r="A156" s="5" t="n"/>
      <c r="B156" s="4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6">
        <f>IF($A156="","",ROUND('الإعدادات'!$B$6*SUMIFS('الإيراد'!$I$3:$I$302,'الإيراد'!$K$3:$K$302,$O156,'الإيراد'!$B$3:$B$302,$B156),2))</f>
        <v/>
      </c>
      <c r="M156" s="16">
        <f>IF($A156="","",SUM($C156:$H156))</f>
        <v/>
      </c>
      <c r="N156" s="16">
        <f>IF($A156="","",SUM($I156:$L156))</f>
        <v/>
      </c>
      <c r="O156" s="11">
        <f>IF($A156="","",DATE(YEAR($A156),MONTH($A156),1))</f>
        <v/>
      </c>
    </row>
    <row r="157">
      <c r="A157" s="5" t="n"/>
      <c r="B157" s="4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6">
        <f>IF($A157="","",ROUND('الإعدادات'!$B$6*SUMIFS('الإيراد'!$I$3:$I$302,'الإيراد'!$K$3:$K$302,$O157,'الإيراد'!$B$3:$B$302,$B157),2))</f>
        <v/>
      </c>
      <c r="M157" s="16">
        <f>IF($A157="","",SUM($C157:$H157))</f>
        <v/>
      </c>
      <c r="N157" s="16">
        <f>IF($A157="","",SUM($I157:$L157))</f>
        <v/>
      </c>
      <c r="O157" s="11">
        <f>IF($A157="","",DATE(YEAR($A157),MONTH($A157),1))</f>
        <v/>
      </c>
    </row>
    <row r="158">
      <c r="A158" s="5" t="n"/>
      <c r="B158" s="4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6">
        <f>IF($A158="","",ROUND('الإعدادات'!$B$6*SUMIFS('الإيراد'!$I$3:$I$302,'الإيراد'!$K$3:$K$302,$O158,'الإيراد'!$B$3:$B$302,$B158),2))</f>
        <v/>
      </c>
      <c r="M158" s="16">
        <f>IF($A158="","",SUM($C158:$H158))</f>
        <v/>
      </c>
      <c r="N158" s="16">
        <f>IF($A158="","",SUM($I158:$L158))</f>
        <v/>
      </c>
      <c r="O158" s="11">
        <f>IF($A158="","",DATE(YEAR($A158),MONTH($A158),1))</f>
        <v/>
      </c>
    </row>
    <row r="159">
      <c r="A159" s="5" t="n"/>
      <c r="B159" s="4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6">
        <f>IF($A159="","",ROUND('الإعدادات'!$B$6*SUMIFS('الإيراد'!$I$3:$I$302,'الإيراد'!$K$3:$K$302,$O159,'الإيراد'!$B$3:$B$302,$B159),2))</f>
        <v/>
      </c>
      <c r="M159" s="16">
        <f>IF($A159="","",SUM($C159:$H159))</f>
        <v/>
      </c>
      <c r="N159" s="16">
        <f>IF($A159="","",SUM($I159:$L159))</f>
        <v/>
      </c>
      <c r="O159" s="11">
        <f>IF($A159="","",DATE(YEAR($A159),MONTH($A159),1))</f>
        <v/>
      </c>
    </row>
    <row r="160">
      <c r="A160" s="5" t="n"/>
      <c r="B160" s="4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6">
        <f>IF($A160="","",ROUND('الإعدادات'!$B$6*SUMIFS('الإيراد'!$I$3:$I$302,'الإيراد'!$K$3:$K$302,$O160,'الإيراد'!$B$3:$B$302,$B160),2))</f>
        <v/>
      </c>
      <c r="M160" s="16">
        <f>IF($A160="","",SUM($C160:$H160))</f>
        <v/>
      </c>
      <c r="N160" s="16">
        <f>IF($A160="","",SUM($I160:$L160))</f>
        <v/>
      </c>
      <c r="O160" s="11">
        <f>IF($A160="","",DATE(YEAR($A160),MONTH($A160),1))</f>
        <v/>
      </c>
    </row>
    <row r="161">
      <c r="A161" s="5" t="n"/>
      <c r="B161" s="4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6">
        <f>IF($A161="","",ROUND('الإعدادات'!$B$6*SUMIFS('الإيراد'!$I$3:$I$302,'الإيراد'!$K$3:$K$302,$O161,'الإيراد'!$B$3:$B$302,$B161),2))</f>
        <v/>
      </c>
      <c r="M161" s="16">
        <f>IF($A161="","",SUM($C161:$H161))</f>
        <v/>
      </c>
      <c r="N161" s="16">
        <f>IF($A161="","",SUM($I161:$L161))</f>
        <v/>
      </c>
      <c r="O161" s="11">
        <f>IF($A161="","",DATE(YEAR($A161),MONTH($A161),1))</f>
        <v/>
      </c>
    </row>
    <row r="162">
      <c r="A162" s="5" t="n"/>
      <c r="B162" s="4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6">
        <f>IF($A162="","",ROUND('الإعدادات'!$B$6*SUMIFS('الإيراد'!$I$3:$I$302,'الإيراد'!$K$3:$K$302,$O162,'الإيراد'!$B$3:$B$302,$B162),2))</f>
        <v/>
      </c>
      <c r="M162" s="16">
        <f>IF($A162="","",SUM($C162:$H162))</f>
        <v/>
      </c>
      <c r="N162" s="16">
        <f>IF($A162="","",SUM($I162:$L162))</f>
        <v/>
      </c>
      <c r="O162" s="11">
        <f>IF($A162="","",DATE(YEAR($A162),MONTH($A162),1))</f>
        <v/>
      </c>
    </row>
    <row r="163">
      <c r="A163" s="5" t="n"/>
      <c r="B163" s="4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6">
        <f>IF($A163="","",ROUND('الإعدادات'!$B$6*SUMIFS('الإيراد'!$I$3:$I$302,'الإيراد'!$K$3:$K$302,$O163,'الإيراد'!$B$3:$B$302,$B163),2))</f>
        <v/>
      </c>
      <c r="M163" s="16">
        <f>IF($A163="","",SUM($C163:$H163))</f>
        <v/>
      </c>
      <c r="N163" s="16">
        <f>IF($A163="","",SUM($I163:$L163))</f>
        <v/>
      </c>
      <c r="O163" s="11">
        <f>IF($A163="","",DATE(YEAR($A163),MONTH($A163),1))</f>
        <v/>
      </c>
    </row>
    <row r="164">
      <c r="A164" s="5" t="n"/>
      <c r="B164" s="4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6">
        <f>IF($A164="","",ROUND('الإعدادات'!$B$6*SUMIFS('الإيراد'!$I$3:$I$302,'الإيراد'!$K$3:$K$302,$O164,'الإيراد'!$B$3:$B$302,$B164),2))</f>
        <v/>
      </c>
      <c r="M164" s="16">
        <f>IF($A164="","",SUM($C164:$H164))</f>
        <v/>
      </c>
      <c r="N164" s="16">
        <f>IF($A164="","",SUM($I164:$L164))</f>
        <v/>
      </c>
      <c r="O164" s="11">
        <f>IF($A164="","",DATE(YEAR($A164),MONTH($A164),1))</f>
        <v/>
      </c>
    </row>
    <row r="165">
      <c r="A165" s="5" t="n"/>
      <c r="B165" s="4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6">
        <f>IF($A165="","",ROUND('الإعدادات'!$B$6*SUMIFS('الإيراد'!$I$3:$I$302,'الإيراد'!$K$3:$K$302,$O165,'الإيراد'!$B$3:$B$302,$B165),2))</f>
        <v/>
      </c>
      <c r="M165" s="16">
        <f>IF($A165="","",SUM($C165:$H165))</f>
        <v/>
      </c>
      <c r="N165" s="16">
        <f>IF($A165="","",SUM($I165:$L165))</f>
        <v/>
      </c>
      <c r="O165" s="11">
        <f>IF($A165="","",DATE(YEAR($A165),MONTH($A165),1))</f>
        <v/>
      </c>
    </row>
    <row r="166">
      <c r="A166" s="5" t="n"/>
      <c r="B166" s="4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6">
        <f>IF($A166="","",ROUND('الإعدادات'!$B$6*SUMIFS('الإيراد'!$I$3:$I$302,'الإيراد'!$K$3:$K$302,$O166,'الإيراد'!$B$3:$B$302,$B166),2))</f>
        <v/>
      </c>
      <c r="M166" s="16">
        <f>IF($A166="","",SUM($C166:$H166))</f>
        <v/>
      </c>
      <c r="N166" s="16">
        <f>IF($A166="","",SUM($I166:$L166))</f>
        <v/>
      </c>
      <c r="O166" s="11">
        <f>IF($A166="","",DATE(YEAR($A166),MONTH($A166),1))</f>
        <v/>
      </c>
    </row>
    <row r="167">
      <c r="A167" s="5" t="n"/>
      <c r="B167" s="4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6">
        <f>IF($A167="","",ROUND('الإعدادات'!$B$6*SUMIFS('الإيراد'!$I$3:$I$302,'الإيراد'!$K$3:$K$302,$O167,'الإيراد'!$B$3:$B$302,$B167),2))</f>
        <v/>
      </c>
      <c r="M167" s="16">
        <f>IF($A167="","",SUM($C167:$H167))</f>
        <v/>
      </c>
      <c r="N167" s="16">
        <f>IF($A167="","",SUM($I167:$L167))</f>
        <v/>
      </c>
      <c r="O167" s="11">
        <f>IF($A167="","",DATE(YEAR($A167),MONTH($A167),1))</f>
        <v/>
      </c>
    </row>
    <row r="168">
      <c r="A168" s="5" t="n"/>
      <c r="B168" s="4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6">
        <f>IF($A168="","",ROUND('الإعدادات'!$B$6*SUMIFS('الإيراد'!$I$3:$I$302,'الإيراد'!$K$3:$K$302,$O168,'الإيراد'!$B$3:$B$302,$B168),2))</f>
        <v/>
      </c>
      <c r="M168" s="16">
        <f>IF($A168="","",SUM($C168:$H168))</f>
        <v/>
      </c>
      <c r="N168" s="16">
        <f>IF($A168="","",SUM($I168:$L168))</f>
        <v/>
      </c>
      <c r="O168" s="11">
        <f>IF($A168="","",DATE(YEAR($A168),MONTH($A168),1))</f>
        <v/>
      </c>
    </row>
    <row r="169">
      <c r="A169" s="5" t="n"/>
      <c r="B169" s="4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6">
        <f>IF($A169="","",ROUND('الإعدادات'!$B$6*SUMIFS('الإيراد'!$I$3:$I$302,'الإيراد'!$K$3:$K$302,$O169,'الإيراد'!$B$3:$B$302,$B169),2))</f>
        <v/>
      </c>
      <c r="M169" s="16">
        <f>IF($A169="","",SUM($C169:$H169))</f>
        <v/>
      </c>
      <c r="N169" s="16">
        <f>IF($A169="","",SUM($I169:$L169))</f>
        <v/>
      </c>
      <c r="O169" s="11">
        <f>IF($A169="","",DATE(YEAR($A169),MONTH($A169),1))</f>
        <v/>
      </c>
    </row>
    <row r="170">
      <c r="A170" s="5" t="n"/>
      <c r="B170" s="4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6">
        <f>IF($A170="","",ROUND('الإعدادات'!$B$6*SUMIFS('الإيراد'!$I$3:$I$302,'الإيراد'!$K$3:$K$302,$O170,'الإيراد'!$B$3:$B$302,$B170),2))</f>
        <v/>
      </c>
      <c r="M170" s="16">
        <f>IF($A170="","",SUM($C170:$H170))</f>
        <v/>
      </c>
      <c r="N170" s="16">
        <f>IF($A170="","",SUM($I170:$L170))</f>
        <v/>
      </c>
      <c r="O170" s="11">
        <f>IF($A170="","",DATE(YEAR($A170),MONTH($A170),1))</f>
        <v/>
      </c>
    </row>
    <row r="171">
      <c r="A171" s="5" t="n"/>
      <c r="B171" s="4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6">
        <f>IF($A171="","",ROUND('الإعدادات'!$B$6*SUMIFS('الإيراد'!$I$3:$I$302,'الإيراد'!$K$3:$K$302,$O171,'الإيراد'!$B$3:$B$302,$B171),2))</f>
        <v/>
      </c>
      <c r="M171" s="16">
        <f>IF($A171="","",SUM($C171:$H171))</f>
        <v/>
      </c>
      <c r="N171" s="16">
        <f>IF($A171="","",SUM($I171:$L171))</f>
        <v/>
      </c>
      <c r="O171" s="11">
        <f>IF($A171="","",DATE(YEAR($A171),MONTH($A171),1))</f>
        <v/>
      </c>
    </row>
    <row r="172">
      <c r="A172" s="5" t="n"/>
      <c r="B172" s="4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6">
        <f>IF($A172="","",ROUND('الإعدادات'!$B$6*SUMIFS('الإيراد'!$I$3:$I$302,'الإيراد'!$K$3:$K$302,$O172,'الإيراد'!$B$3:$B$302,$B172),2))</f>
        <v/>
      </c>
      <c r="M172" s="16">
        <f>IF($A172="","",SUM($C172:$H172))</f>
        <v/>
      </c>
      <c r="N172" s="16">
        <f>IF($A172="","",SUM($I172:$L172))</f>
        <v/>
      </c>
      <c r="O172" s="11">
        <f>IF($A172="","",DATE(YEAR($A172),MONTH($A172),1))</f>
        <v/>
      </c>
    </row>
    <row r="173">
      <c r="A173" s="5" t="n"/>
      <c r="B173" s="4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6">
        <f>IF($A173="","",ROUND('الإعدادات'!$B$6*SUMIFS('الإيراد'!$I$3:$I$302,'الإيراد'!$K$3:$K$302,$O173,'الإيراد'!$B$3:$B$302,$B173),2))</f>
        <v/>
      </c>
      <c r="M173" s="16">
        <f>IF($A173="","",SUM($C173:$H173))</f>
        <v/>
      </c>
      <c r="N173" s="16">
        <f>IF($A173="","",SUM($I173:$L173))</f>
        <v/>
      </c>
      <c r="O173" s="11">
        <f>IF($A173="","",DATE(YEAR($A173),MONTH($A173),1))</f>
        <v/>
      </c>
    </row>
    <row r="174">
      <c r="A174" s="5" t="n"/>
      <c r="B174" s="4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6">
        <f>IF($A174="","",ROUND('الإعدادات'!$B$6*SUMIFS('الإيراد'!$I$3:$I$302,'الإيراد'!$K$3:$K$302,$O174,'الإيراد'!$B$3:$B$302,$B174),2))</f>
        <v/>
      </c>
      <c r="M174" s="16">
        <f>IF($A174="","",SUM($C174:$H174))</f>
        <v/>
      </c>
      <c r="N174" s="16">
        <f>IF($A174="","",SUM($I174:$L174))</f>
        <v/>
      </c>
      <c r="O174" s="11">
        <f>IF($A174="","",DATE(YEAR($A174),MONTH($A174),1))</f>
        <v/>
      </c>
    </row>
    <row r="175">
      <c r="A175" s="5" t="n"/>
      <c r="B175" s="4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6">
        <f>IF($A175="","",ROUND('الإعدادات'!$B$6*SUMIFS('الإيراد'!$I$3:$I$302,'الإيراد'!$K$3:$K$302,$O175,'الإيراد'!$B$3:$B$302,$B175),2))</f>
        <v/>
      </c>
      <c r="M175" s="16">
        <f>IF($A175="","",SUM($C175:$H175))</f>
        <v/>
      </c>
      <c r="N175" s="16">
        <f>IF($A175="","",SUM($I175:$L175))</f>
        <v/>
      </c>
      <c r="O175" s="11">
        <f>IF($A175="","",DATE(YEAR($A175),MONTH($A175),1))</f>
        <v/>
      </c>
    </row>
    <row r="176">
      <c r="A176" s="5" t="n"/>
      <c r="B176" s="4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6">
        <f>IF($A176="","",ROUND('الإعدادات'!$B$6*SUMIFS('الإيراد'!$I$3:$I$302,'الإيراد'!$K$3:$K$302,$O176,'الإيراد'!$B$3:$B$302,$B176),2))</f>
        <v/>
      </c>
      <c r="M176" s="16">
        <f>IF($A176="","",SUM($C176:$H176))</f>
        <v/>
      </c>
      <c r="N176" s="16">
        <f>IF($A176="","",SUM($I176:$L176))</f>
        <v/>
      </c>
      <c r="O176" s="11">
        <f>IF($A176="","",DATE(YEAR($A176),MONTH($A176),1))</f>
        <v/>
      </c>
    </row>
    <row r="177">
      <c r="A177" s="5" t="n"/>
      <c r="B177" s="4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6">
        <f>IF($A177="","",ROUND('الإعدادات'!$B$6*SUMIFS('الإيراد'!$I$3:$I$302,'الإيراد'!$K$3:$K$302,$O177,'الإيراد'!$B$3:$B$302,$B177),2))</f>
        <v/>
      </c>
      <c r="M177" s="16">
        <f>IF($A177="","",SUM($C177:$H177))</f>
        <v/>
      </c>
      <c r="N177" s="16">
        <f>IF($A177="","",SUM($I177:$L177))</f>
        <v/>
      </c>
      <c r="O177" s="11">
        <f>IF($A177="","",DATE(YEAR($A177),MONTH($A177),1))</f>
        <v/>
      </c>
    </row>
    <row r="178">
      <c r="A178" s="5" t="n"/>
      <c r="B178" s="4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6">
        <f>IF($A178="","",ROUND('الإعدادات'!$B$6*SUMIFS('الإيراد'!$I$3:$I$302,'الإيراد'!$K$3:$K$302,$O178,'الإيراد'!$B$3:$B$302,$B178),2))</f>
        <v/>
      </c>
      <c r="M178" s="16">
        <f>IF($A178="","",SUM($C178:$H178))</f>
        <v/>
      </c>
      <c r="N178" s="16">
        <f>IF($A178="","",SUM($I178:$L178))</f>
        <v/>
      </c>
      <c r="O178" s="11">
        <f>IF($A178="","",DATE(YEAR($A178),MONTH($A178),1))</f>
        <v/>
      </c>
    </row>
    <row r="179">
      <c r="A179" s="5" t="n"/>
      <c r="B179" s="4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6">
        <f>IF($A179="","",ROUND('الإعدادات'!$B$6*SUMIFS('الإيراد'!$I$3:$I$302,'الإيراد'!$K$3:$K$302,$O179,'الإيراد'!$B$3:$B$302,$B179),2))</f>
        <v/>
      </c>
      <c r="M179" s="16">
        <f>IF($A179="","",SUM($C179:$H179))</f>
        <v/>
      </c>
      <c r="N179" s="16">
        <f>IF($A179="","",SUM($I179:$L179))</f>
        <v/>
      </c>
      <c r="O179" s="11">
        <f>IF($A179="","",DATE(YEAR($A179),MONTH($A179),1))</f>
        <v/>
      </c>
    </row>
    <row r="180">
      <c r="A180" s="5" t="n"/>
      <c r="B180" s="4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6">
        <f>IF($A180="","",ROUND('الإعدادات'!$B$6*SUMIFS('الإيراد'!$I$3:$I$302,'الإيراد'!$K$3:$K$302,$O180,'الإيراد'!$B$3:$B$302,$B180),2))</f>
        <v/>
      </c>
      <c r="M180" s="16">
        <f>IF($A180="","",SUM($C180:$H180))</f>
        <v/>
      </c>
      <c r="N180" s="16">
        <f>IF($A180="","",SUM($I180:$L180))</f>
        <v/>
      </c>
      <c r="O180" s="11">
        <f>IF($A180="","",DATE(YEAR($A180),MONTH($A180),1))</f>
        <v/>
      </c>
    </row>
    <row r="181">
      <c r="A181" s="5" t="n"/>
      <c r="B181" s="4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6">
        <f>IF($A181="","",ROUND('الإعدادات'!$B$6*SUMIFS('الإيراد'!$I$3:$I$302,'الإيراد'!$K$3:$K$302,$O181,'الإيراد'!$B$3:$B$302,$B181),2))</f>
        <v/>
      </c>
      <c r="M181" s="16">
        <f>IF($A181="","",SUM($C181:$H181))</f>
        <v/>
      </c>
      <c r="N181" s="16">
        <f>IF($A181="","",SUM($I181:$L181))</f>
        <v/>
      </c>
      <c r="O181" s="11">
        <f>IF($A181="","",DATE(YEAR($A181),MONTH($A181),1))</f>
        <v/>
      </c>
    </row>
    <row r="182">
      <c r="A182" s="5" t="n"/>
      <c r="B182" s="4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6">
        <f>IF($A182="","",ROUND('الإعدادات'!$B$6*SUMIFS('الإيراد'!$I$3:$I$302,'الإيراد'!$K$3:$K$302,$O182,'الإيراد'!$B$3:$B$302,$B182),2))</f>
        <v/>
      </c>
      <c r="M182" s="16">
        <f>IF($A182="","",SUM($C182:$H182))</f>
        <v/>
      </c>
      <c r="N182" s="16">
        <f>IF($A182="","",SUM($I182:$L182))</f>
        <v/>
      </c>
      <c r="O182" s="11">
        <f>IF($A182="","",DATE(YEAR($A182),MONTH($A182),1))</f>
        <v/>
      </c>
    </row>
    <row r="183">
      <c r="A183" s="5" t="n"/>
      <c r="B183" s="4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6">
        <f>IF($A183="","",ROUND('الإعدادات'!$B$6*SUMIFS('الإيراد'!$I$3:$I$302,'الإيراد'!$K$3:$K$302,$O183,'الإيراد'!$B$3:$B$302,$B183),2))</f>
        <v/>
      </c>
      <c r="M183" s="16">
        <f>IF($A183="","",SUM($C183:$H183))</f>
        <v/>
      </c>
      <c r="N183" s="16">
        <f>IF($A183="","",SUM($I183:$L183))</f>
        <v/>
      </c>
      <c r="O183" s="11">
        <f>IF($A183="","",DATE(YEAR($A183),MONTH($A183),1))</f>
        <v/>
      </c>
    </row>
    <row r="184">
      <c r="A184" s="5" t="n"/>
      <c r="B184" s="4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6">
        <f>IF($A184="","",ROUND('الإعدادات'!$B$6*SUMIFS('الإيراد'!$I$3:$I$302,'الإيراد'!$K$3:$K$302,$O184,'الإيراد'!$B$3:$B$302,$B184),2))</f>
        <v/>
      </c>
      <c r="M184" s="16">
        <f>IF($A184="","",SUM($C184:$H184))</f>
        <v/>
      </c>
      <c r="N184" s="16">
        <f>IF($A184="","",SUM($I184:$L184))</f>
        <v/>
      </c>
      <c r="O184" s="11">
        <f>IF($A184="","",DATE(YEAR($A184),MONTH($A184),1))</f>
        <v/>
      </c>
    </row>
    <row r="185">
      <c r="A185" s="5" t="n"/>
      <c r="B185" s="4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6">
        <f>IF($A185="","",ROUND('الإعدادات'!$B$6*SUMIFS('الإيراد'!$I$3:$I$302,'الإيراد'!$K$3:$K$302,$O185,'الإيراد'!$B$3:$B$302,$B185),2))</f>
        <v/>
      </c>
      <c r="M185" s="16">
        <f>IF($A185="","",SUM($C185:$H185))</f>
        <v/>
      </c>
      <c r="N185" s="16">
        <f>IF($A185="","",SUM($I185:$L185))</f>
        <v/>
      </c>
      <c r="O185" s="11">
        <f>IF($A185="","",DATE(YEAR($A185),MONTH($A185),1))</f>
        <v/>
      </c>
    </row>
    <row r="186">
      <c r="A186" s="5" t="n"/>
      <c r="B186" s="4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6">
        <f>IF($A186="","",ROUND('الإعدادات'!$B$6*SUMIFS('الإيراد'!$I$3:$I$302,'الإيراد'!$K$3:$K$302,$O186,'الإيراد'!$B$3:$B$302,$B186),2))</f>
        <v/>
      </c>
      <c r="M186" s="16">
        <f>IF($A186="","",SUM($C186:$H186))</f>
        <v/>
      </c>
      <c r="N186" s="16">
        <f>IF($A186="","",SUM($I186:$L186))</f>
        <v/>
      </c>
      <c r="O186" s="11">
        <f>IF($A186="","",DATE(YEAR($A186),MONTH($A186),1))</f>
        <v/>
      </c>
    </row>
    <row r="187">
      <c r="A187" s="5" t="n"/>
      <c r="B187" s="4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6">
        <f>IF($A187="","",ROUND('الإعدادات'!$B$6*SUMIFS('الإيراد'!$I$3:$I$302,'الإيراد'!$K$3:$K$302,$O187,'الإيراد'!$B$3:$B$302,$B187),2))</f>
        <v/>
      </c>
      <c r="M187" s="16">
        <f>IF($A187="","",SUM($C187:$H187))</f>
        <v/>
      </c>
      <c r="N187" s="16">
        <f>IF($A187="","",SUM($I187:$L187))</f>
        <v/>
      </c>
      <c r="O187" s="11">
        <f>IF($A187="","",DATE(YEAR($A187),MONTH($A187),1))</f>
        <v/>
      </c>
    </row>
    <row r="188">
      <c r="A188" s="5" t="n"/>
      <c r="B188" s="4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6">
        <f>IF($A188="","",ROUND('الإعدادات'!$B$6*SUMIFS('الإيراد'!$I$3:$I$302,'الإيراد'!$K$3:$K$302,$O188,'الإيراد'!$B$3:$B$302,$B188),2))</f>
        <v/>
      </c>
      <c r="M188" s="16">
        <f>IF($A188="","",SUM($C188:$H188))</f>
        <v/>
      </c>
      <c r="N188" s="16">
        <f>IF($A188="","",SUM($I188:$L188))</f>
        <v/>
      </c>
      <c r="O188" s="11">
        <f>IF($A188="","",DATE(YEAR($A188),MONTH($A188),1))</f>
        <v/>
      </c>
    </row>
    <row r="189">
      <c r="A189" s="5" t="n"/>
      <c r="B189" s="4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6">
        <f>IF($A189="","",ROUND('الإعدادات'!$B$6*SUMIFS('الإيراد'!$I$3:$I$302,'الإيراد'!$K$3:$K$302,$O189,'الإيراد'!$B$3:$B$302,$B189),2))</f>
        <v/>
      </c>
      <c r="M189" s="16">
        <f>IF($A189="","",SUM($C189:$H189))</f>
        <v/>
      </c>
      <c r="N189" s="16">
        <f>IF($A189="","",SUM($I189:$L189))</f>
        <v/>
      </c>
      <c r="O189" s="11">
        <f>IF($A189="","",DATE(YEAR($A189),MONTH($A189),1))</f>
        <v/>
      </c>
    </row>
    <row r="190">
      <c r="A190" s="5" t="n"/>
      <c r="B190" s="4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6">
        <f>IF($A190="","",ROUND('الإعدادات'!$B$6*SUMIFS('الإيراد'!$I$3:$I$302,'الإيراد'!$K$3:$K$302,$O190,'الإيراد'!$B$3:$B$302,$B190),2))</f>
        <v/>
      </c>
      <c r="M190" s="16">
        <f>IF($A190="","",SUM($C190:$H190))</f>
        <v/>
      </c>
      <c r="N190" s="16">
        <f>IF($A190="","",SUM($I190:$L190))</f>
        <v/>
      </c>
      <c r="O190" s="11">
        <f>IF($A190="","",DATE(YEAR($A190),MONTH($A190),1))</f>
        <v/>
      </c>
    </row>
    <row r="191">
      <c r="A191" s="5" t="n"/>
      <c r="B191" s="4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6">
        <f>IF($A191="","",ROUND('الإعدادات'!$B$6*SUMIFS('الإيراد'!$I$3:$I$302,'الإيراد'!$K$3:$K$302,$O191,'الإيراد'!$B$3:$B$302,$B191),2))</f>
        <v/>
      </c>
      <c r="M191" s="16">
        <f>IF($A191="","",SUM($C191:$H191))</f>
        <v/>
      </c>
      <c r="N191" s="16">
        <f>IF($A191="","",SUM($I191:$L191))</f>
        <v/>
      </c>
      <c r="O191" s="11">
        <f>IF($A191="","",DATE(YEAR($A191),MONTH($A191),1))</f>
        <v/>
      </c>
    </row>
    <row r="192">
      <c r="A192" s="5" t="n"/>
      <c r="B192" s="4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6">
        <f>IF($A192="","",ROUND('الإعدادات'!$B$6*SUMIFS('الإيراد'!$I$3:$I$302,'الإيراد'!$K$3:$K$302,$O192,'الإيراد'!$B$3:$B$302,$B192),2))</f>
        <v/>
      </c>
      <c r="M192" s="16">
        <f>IF($A192="","",SUM($C192:$H192))</f>
        <v/>
      </c>
      <c r="N192" s="16">
        <f>IF($A192="","",SUM($I192:$L192))</f>
        <v/>
      </c>
      <c r="O192" s="11">
        <f>IF($A192="","",DATE(YEAR($A192),MONTH($A192),1))</f>
        <v/>
      </c>
    </row>
    <row r="193">
      <c r="A193" s="5" t="n"/>
      <c r="B193" s="4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6">
        <f>IF($A193="","",ROUND('الإعدادات'!$B$6*SUMIFS('الإيراد'!$I$3:$I$302,'الإيراد'!$K$3:$K$302,$O193,'الإيراد'!$B$3:$B$302,$B193),2))</f>
        <v/>
      </c>
      <c r="M193" s="16">
        <f>IF($A193="","",SUM($C193:$H193))</f>
        <v/>
      </c>
      <c r="N193" s="16">
        <f>IF($A193="","",SUM($I193:$L193))</f>
        <v/>
      </c>
      <c r="O193" s="11">
        <f>IF($A193="","",DATE(YEAR($A193),MONTH($A193),1))</f>
        <v/>
      </c>
    </row>
    <row r="194">
      <c r="A194" s="5" t="n"/>
      <c r="B194" s="4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6">
        <f>IF($A194="","",ROUND('الإعدادات'!$B$6*SUMIFS('الإيراد'!$I$3:$I$302,'الإيراد'!$K$3:$K$302,$O194,'الإيراد'!$B$3:$B$302,$B194),2))</f>
        <v/>
      </c>
      <c r="M194" s="16">
        <f>IF($A194="","",SUM($C194:$H194))</f>
        <v/>
      </c>
      <c r="N194" s="16">
        <f>IF($A194="","",SUM($I194:$L194))</f>
        <v/>
      </c>
      <c r="O194" s="11">
        <f>IF($A194="","",DATE(YEAR($A194),MONTH($A194),1))</f>
        <v/>
      </c>
    </row>
    <row r="195">
      <c r="A195" s="5" t="n"/>
      <c r="B195" s="4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6">
        <f>IF($A195="","",ROUND('الإعدادات'!$B$6*SUMIFS('الإيراد'!$I$3:$I$302,'الإيراد'!$K$3:$K$302,$O195,'الإيراد'!$B$3:$B$302,$B195),2))</f>
        <v/>
      </c>
      <c r="M195" s="16">
        <f>IF($A195="","",SUM($C195:$H195))</f>
        <v/>
      </c>
      <c r="N195" s="16">
        <f>IF($A195="","",SUM($I195:$L195))</f>
        <v/>
      </c>
      <c r="O195" s="11">
        <f>IF($A195="","",DATE(YEAR($A195),MONTH($A195),1))</f>
        <v/>
      </c>
    </row>
    <row r="196">
      <c r="A196" s="5" t="n"/>
      <c r="B196" s="4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6">
        <f>IF($A196="","",ROUND('الإعدادات'!$B$6*SUMIFS('الإيراد'!$I$3:$I$302,'الإيراد'!$K$3:$K$302,$O196,'الإيراد'!$B$3:$B$302,$B196),2))</f>
        <v/>
      </c>
      <c r="M196" s="16">
        <f>IF($A196="","",SUM($C196:$H196))</f>
        <v/>
      </c>
      <c r="N196" s="16">
        <f>IF($A196="","",SUM($I196:$L196))</f>
        <v/>
      </c>
      <c r="O196" s="11">
        <f>IF($A196="","",DATE(YEAR($A196),MONTH($A196),1))</f>
        <v/>
      </c>
    </row>
    <row r="197">
      <c r="A197" s="5" t="n"/>
      <c r="B197" s="4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6">
        <f>IF($A197="","",ROUND('الإعدادات'!$B$6*SUMIFS('الإيراد'!$I$3:$I$302,'الإيراد'!$K$3:$K$302,$O197,'الإيراد'!$B$3:$B$302,$B197),2))</f>
        <v/>
      </c>
      <c r="M197" s="16">
        <f>IF($A197="","",SUM($C197:$H197))</f>
        <v/>
      </c>
      <c r="N197" s="16">
        <f>IF($A197="","",SUM($I197:$L197))</f>
        <v/>
      </c>
      <c r="O197" s="11">
        <f>IF($A197="","",DATE(YEAR($A197),MONTH($A197),1))</f>
        <v/>
      </c>
    </row>
    <row r="198">
      <c r="A198" s="5" t="n"/>
      <c r="B198" s="4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6">
        <f>IF($A198="","",ROUND('الإعدادات'!$B$6*SUMIFS('الإيراد'!$I$3:$I$302,'الإيراد'!$K$3:$K$302,$O198,'الإيراد'!$B$3:$B$302,$B198),2))</f>
        <v/>
      </c>
      <c r="M198" s="16">
        <f>IF($A198="","",SUM($C198:$H198))</f>
        <v/>
      </c>
      <c r="N198" s="16">
        <f>IF($A198="","",SUM($I198:$L198))</f>
        <v/>
      </c>
      <c r="O198" s="11">
        <f>IF($A198="","",DATE(YEAR($A198),MONTH($A198),1))</f>
        <v/>
      </c>
    </row>
    <row r="199">
      <c r="A199" s="5" t="n"/>
      <c r="B199" s="4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6">
        <f>IF($A199="","",ROUND('الإعدادات'!$B$6*SUMIFS('الإيراد'!$I$3:$I$302,'الإيراد'!$K$3:$K$302,$O199,'الإيراد'!$B$3:$B$302,$B199),2))</f>
        <v/>
      </c>
      <c r="M199" s="16">
        <f>IF($A199="","",SUM($C199:$H199))</f>
        <v/>
      </c>
      <c r="N199" s="16">
        <f>IF($A199="","",SUM($I199:$L199))</f>
        <v/>
      </c>
      <c r="O199" s="11">
        <f>IF($A199="","",DATE(YEAR($A199),MONTH($A199),1))</f>
        <v/>
      </c>
    </row>
    <row r="200">
      <c r="A200" s="5" t="n"/>
      <c r="B200" s="4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6">
        <f>IF($A200="","",ROUND('الإعدادات'!$B$6*SUMIFS('الإيراد'!$I$3:$I$302,'الإيراد'!$K$3:$K$302,$O200,'الإيراد'!$B$3:$B$302,$B200),2))</f>
        <v/>
      </c>
      <c r="M200" s="16">
        <f>IF($A200="","",SUM($C200:$H200))</f>
        <v/>
      </c>
      <c r="N200" s="16">
        <f>IF($A200="","",SUM($I200:$L200))</f>
        <v/>
      </c>
      <c r="O200" s="11">
        <f>IF($A200="","",DATE(YEAR($A200),MONTH($A200),1))</f>
        <v/>
      </c>
    </row>
    <row r="201">
      <c r="A201" s="5" t="n"/>
      <c r="B201" s="4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6">
        <f>IF($A201="","",ROUND('الإعدادات'!$B$6*SUMIFS('الإيراد'!$I$3:$I$302,'الإيراد'!$K$3:$K$302,$O201,'الإيراد'!$B$3:$B$302,$B201),2))</f>
        <v/>
      </c>
      <c r="M201" s="16">
        <f>IF($A201="","",SUM($C201:$H201))</f>
        <v/>
      </c>
      <c r="N201" s="16">
        <f>IF($A201="","",SUM($I201:$L201))</f>
        <v/>
      </c>
      <c r="O201" s="11">
        <f>IF($A201="","",DATE(YEAR($A201),MONTH($A201),1))</f>
        <v/>
      </c>
    </row>
    <row r="202">
      <c r="A202" s="5" t="n"/>
      <c r="B202" s="4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6">
        <f>IF($A202="","",ROUND('الإعدادات'!$B$6*SUMIFS('الإيراد'!$I$3:$I$302,'الإيراد'!$K$3:$K$302,$O202,'الإيراد'!$B$3:$B$302,$B202),2))</f>
        <v/>
      </c>
      <c r="M202" s="16">
        <f>IF($A202="","",SUM($C202:$H202))</f>
        <v/>
      </c>
      <c r="N202" s="16">
        <f>IF($A202="","",SUM($I202:$L202))</f>
        <v/>
      </c>
      <c r="O202" s="11">
        <f>IF($A202="","",DATE(YEAR($A202),MONTH($A202),1))</f>
        <v/>
      </c>
    </row>
    <row r="203">
      <c r="A203" s="5" t="n"/>
      <c r="B203" s="4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6">
        <f>IF($A203="","",ROUND('الإعدادات'!$B$6*SUMIFS('الإيراد'!$I$3:$I$302,'الإيراد'!$K$3:$K$302,$O203,'الإيراد'!$B$3:$B$302,$B203),2))</f>
        <v/>
      </c>
      <c r="M203" s="16">
        <f>IF($A203="","",SUM($C203:$H203))</f>
        <v/>
      </c>
      <c r="N203" s="16">
        <f>IF($A203="","",SUM($I203:$L203))</f>
        <v/>
      </c>
      <c r="O203" s="11">
        <f>IF($A203="","",DATE(YEAR($A203),MONTH($A203),1))</f>
        <v/>
      </c>
    </row>
    <row r="204">
      <c r="A204" s="5" t="n"/>
      <c r="B204" s="4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6">
        <f>IF($A204="","",ROUND('الإعدادات'!$B$6*SUMIFS('الإيراد'!$I$3:$I$302,'الإيراد'!$K$3:$K$302,$O204,'الإيراد'!$B$3:$B$302,$B204),2))</f>
        <v/>
      </c>
      <c r="M204" s="16">
        <f>IF($A204="","",SUM($C204:$H204))</f>
        <v/>
      </c>
      <c r="N204" s="16">
        <f>IF($A204="","",SUM($I204:$L204))</f>
        <v/>
      </c>
      <c r="O204" s="11">
        <f>IF($A204="","",DATE(YEAR($A204),MONTH($A204),1))</f>
        <v/>
      </c>
    </row>
    <row r="205">
      <c r="A205" s="5" t="n"/>
      <c r="B205" s="4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6">
        <f>IF($A205="","",ROUND('الإعدادات'!$B$6*SUMIFS('الإيراد'!$I$3:$I$302,'الإيراد'!$K$3:$K$302,$O205,'الإيراد'!$B$3:$B$302,$B205),2))</f>
        <v/>
      </c>
      <c r="M205" s="16">
        <f>IF($A205="","",SUM($C205:$H205))</f>
        <v/>
      </c>
      <c r="N205" s="16">
        <f>IF($A205="","",SUM($I205:$L205))</f>
        <v/>
      </c>
      <c r="O205" s="11">
        <f>IF($A205="","",DATE(YEAR($A205),MONTH($A205),1))</f>
        <v/>
      </c>
    </row>
    <row r="206">
      <c r="A206" s="5" t="n"/>
      <c r="B206" s="4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6">
        <f>IF($A206="","",ROUND('الإعدادات'!$B$6*SUMIFS('الإيراد'!$I$3:$I$302,'الإيراد'!$K$3:$K$302,$O206,'الإيراد'!$B$3:$B$302,$B206),2))</f>
        <v/>
      </c>
      <c r="M206" s="16">
        <f>IF($A206="","",SUM($C206:$H206))</f>
        <v/>
      </c>
      <c r="N206" s="16">
        <f>IF($A206="","",SUM($I206:$L206))</f>
        <v/>
      </c>
      <c r="O206" s="11">
        <f>IF($A206="","",DATE(YEAR($A206),MONTH($A206),1))</f>
        <v/>
      </c>
    </row>
    <row r="207">
      <c r="A207" s="5" t="n"/>
      <c r="B207" s="4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6">
        <f>IF($A207="","",ROUND('الإعدادات'!$B$6*SUMIFS('الإيراد'!$I$3:$I$302,'الإيراد'!$K$3:$K$302,$O207,'الإيراد'!$B$3:$B$302,$B207),2))</f>
        <v/>
      </c>
      <c r="M207" s="16">
        <f>IF($A207="","",SUM($C207:$H207))</f>
        <v/>
      </c>
      <c r="N207" s="16">
        <f>IF($A207="","",SUM($I207:$L207))</f>
        <v/>
      </c>
      <c r="O207" s="11">
        <f>IF($A207="","",DATE(YEAR($A207),MONTH($A207),1))</f>
        <v/>
      </c>
    </row>
    <row r="208">
      <c r="A208" s="5" t="n"/>
      <c r="B208" s="4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6">
        <f>IF($A208="","",ROUND('الإعدادات'!$B$6*SUMIFS('الإيراد'!$I$3:$I$302,'الإيراد'!$K$3:$K$302,$O208,'الإيراد'!$B$3:$B$302,$B208),2))</f>
        <v/>
      </c>
      <c r="M208" s="16">
        <f>IF($A208="","",SUM($C208:$H208))</f>
        <v/>
      </c>
      <c r="N208" s="16">
        <f>IF($A208="","",SUM($I208:$L208))</f>
        <v/>
      </c>
      <c r="O208" s="11">
        <f>IF($A208="","",DATE(YEAR($A208),MONTH($A208),1))</f>
        <v/>
      </c>
    </row>
    <row r="209">
      <c r="A209" s="5" t="n"/>
      <c r="B209" s="4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6">
        <f>IF($A209="","",ROUND('الإعدادات'!$B$6*SUMIFS('الإيراد'!$I$3:$I$302,'الإيراد'!$K$3:$K$302,$O209,'الإيراد'!$B$3:$B$302,$B209),2))</f>
        <v/>
      </c>
      <c r="M209" s="16">
        <f>IF($A209="","",SUM($C209:$H209))</f>
        <v/>
      </c>
      <c r="N209" s="16">
        <f>IF($A209="","",SUM($I209:$L209))</f>
        <v/>
      </c>
      <c r="O209" s="11">
        <f>IF($A209="","",DATE(YEAR($A209),MONTH($A209),1))</f>
        <v/>
      </c>
    </row>
    <row r="210">
      <c r="A210" s="5" t="n"/>
      <c r="B210" s="4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6">
        <f>IF($A210="","",ROUND('الإعدادات'!$B$6*SUMIFS('الإيراد'!$I$3:$I$302,'الإيراد'!$K$3:$K$302,$O210,'الإيراد'!$B$3:$B$302,$B210),2))</f>
        <v/>
      </c>
      <c r="M210" s="16">
        <f>IF($A210="","",SUM($C210:$H210))</f>
        <v/>
      </c>
      <c r="N210" s="16">
        <f>IF($A210="","",SUM($I210:$L210))</f>
        <v/>
      </c>
      <c r="O210" s="11">
        <f>IF($A210="","",DATE(YEAR($A210),MONTH($A210),1))</f>
        <v/>
      </c>
    </row>
    <row r="211">
      <c r="A211" s="5" t="n"/>
      <c r="B211" s="4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6">
        <f>IF($A211="","",ROUND('الإعدادات'!$B$6*SUMIFS('الإيراد'!$I$3:$I$302,'الإيراد'!$K$3:$K$302,$O211,'الإيراد'!$B$3:$B$302,$B211),2))</f>
        <v/>
      </c>
      <c r="M211" s="16">
        <f>IF($A211="","",SUM($C211:$H211))</f>
        <v/>
      </c>
      <c r="N211" s="16">
        <f>IF($A211="","",SUM($I211:$L211))</f>
        <v/>
      </c>
      <c r="O211" s="11">
        <f>IF($A211="","",DATE(YEAR($A211),MONTH($A211),1))</f>
        <v/>
      </c>
    </row>
    <row r="212">
      <c r="A212" s="5" t="n"/>
      <c r="B212" s="4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6">
        <f>IF($A212="","",ROUND('الإعدادات'!$B$6*SUMIFS('الإيراد'!$I$3:$I$302,'الإيراد'!$K$3:$K$302,$O212,'الإيراد'!$B$3:$B$302,$B212),2))</f>
        <v/>
      </c>
      <c r="M212" s="16">
        <f>IF($A212="","",SUM($C212:$H212))</f>
        <v/>
      </c>
      <c r="N212" s="16">
        <f>IF($A212="","",SUM($I212:$L212))</f>
        <v/>
      </c>
      <c r="O212" s="11">
        <f>IF($A212="","",DATE(YEAR($A212),MONTH($A212),1))</f>
        <v/>
      </c>
    </row>
    <row r="213">
      <c r="A213" s="5" t="n"/>
      <c r="B213" s="4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6">
        <f>IF($A213="","",ROUND('الإعدادات'!$B$6*SUMIFS('الإيراد'!$I$3:$I$302,'الإيراد'!$K$3:$K$302,$O213,'الإيراد'!$B$3:$B$302,$B213),2))</f>
        <v/>
      </c>
      <c r="M213" s="16">
        <f>IF($A213="","",SUM($C213:$H213))</f>
        <v/>
      </c>
      <c r="N213" s="16">
        <f>IF($A213="","",SUM($I213:$L213))</f>
        <v/>
      </c>
      <c r="O213" s="11">
        <f>IF($A213="","",DATE(YEAR($A213),MONTH($A213),1))</f>
        <v/>
      </c>
    </row>
    <row r="214">
      <c r="A214" s="5" t="n"/>
      <c r="B214" s="4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6">
        <f>IF($A214="","",ROUND('الإعدادات'!$B$6*SUMIFS('الإيراد'!$I$3:$I$302,'الإيراد'!$K$3:$K$302,$O214,'الإيراد'!$B$3:$B$302,$B214),2))</f>
        <v/>
      </c>
      <c r="M214" s="16">
        <f>IF($A214="","",SUM($C214:$H214))</f>
        <v/>
      </c>
      <c r="N214" s="16">
        <f>IF($A214="","",SUM($I214:$L214))</f>
        <v/>
      </c>
      <c r="O214" s="11">
        <f>IF($A214="","",DATE(YEAR($A214),MONTH($A214),1))</f>
        <v/>
      </c>
    </row>
    <row r="215">
      <c r="A215" s="5" t="n"/>
      <c r="B215" s="4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6">
        <f>IF($A215="","",ROUND('الإعدادات'!$B$6*SUMIFS('الإيراد'!$I$3:$I$302,'الإيراد'!$K$3:$K$302,$O215,'الإيراد'!$B$3:$B$302,$B215),2))</f>
        <v/>
      </c>
      <c r="M215" s="16">
        <f>IF($A215="","",SUM($C215:$H215))</f>
        <v/>
      </c>
      <c r="N215" s="16">
        <f>IF($A215="","",SUM($I215:$L215))</f>
        <v/>
      </c>
      <c r="O215" s="11">
        <f>IF($A215="","",DATE(YEAR($A215),MONTH($A215),1))</f>
        <v/>
      </c>
    </row>
    <row r="216">
      <c r="A216" s="5" t="n"/>
      <c r="B216" s="4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6">
        <f>IF($A216="","",ROUND('الإعدادات'!$B$6*SUMIFS('الإيراد'!$I$3:$I$302,'الإيراد'!$K$3:$K$302,$O216,'الإيراد'!$B$3:$B$302,$B216),2))</f>
        <v/>
      </c>
      <c r="M216" s="16">
        <f>IF($A216="","",SUM($C216:$H216))</f>
        <v/>
      </c>
      <c r="N216" s="16">
        <f>IF($A216="","",SUM($I216:$L216))</f>
        <v/>
      </c>
      <c r="O216" s="11">
        <f>IF($A216="","",DATE(YEAR($A216),MONTH($A216),1))</f>
        <v/>
      </c>
    </row>
    <row r="217">
      <c r="A217" s="5" t="n"/>
      <c r="B217" s="4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6">
        <f>IF($A217="","",ROUND('الإعدادات'!$B$6*SUMIFS('الإيراد'!$I$3:$I$302,'الإيراد'!$K$3:$K$302,$O217,'الإيراد'!$B$3:$B$302,$B217),2))</f>
        <v/>
      </c>
      <c r="M217" s="16">
        <f>IF($A217="","",SUM($C217:$H217))</f>
        <v/>
      </c>
      <c r="N217" s="16">
        <f>IF($A217="","",SUM($I217:$L217))</f>
        <v/>
      </c>
      <c r="O217" s="11">
        <f>IF($A217="","",DATE(YEAR($A217),MONTH($A217),1))</f>
        <v/>
      </c>
    </row>
    <row r="218">
      <c r="A218" s="5" t="n"/>
      <c r="B218" s="4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6">
        <f>IF($A218="","",ROUND('الإعدادات'!$B$6*SUMIFS('الإيراد'!$I$3:$I$302,'الإيراد'!$K$3:$K$302,$O218,'الإيراد'!$B$3:$B$302,$B218),2))</f>
        <v/>
      </c>
      <c r="M218" s="16">
        <f>IF($A218="","",SUM($C218:$H218))</f>
        <v/>
      </c>
      <c r="N218" s="16">
        <f>IF($A218="","",SUM($I218:$L218))</f>
        <v/>
      </c>
      <c r="O218" s="11">
        <f>IF($A218="","",DATE(YEAR($A218),MONTH($A218),1))</f>
        <v/>
      </c>
    </row>
    <row r="219">
      <c r="A219" s="5" t="n"/>
      <c r="B219" s="4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6">
        <f>IF($A219="","",ROUND('الإعدادات'!$B$6*SUMIFS('الإيراد'!$I$3:$I$302,'الإيراد'!$K$3:$K$302,$O219,'الإيراد'!$B$3:$B$302,$B219),2))</f>
        <v/>
      </c>
      <c r="M219" s="16">
        <f>IF($A219="","",SUM($C219:$H219))</f>
        <v/>
      </c>
      <c r="N219" s="16">
        <f>IF($A219="","",SUM($I219:$L219))</f>
        <v/>
      </c>
      <c r="O219" s="11">
        <f>IF($A219="","",DATE(YEAR($A219),MONTH($A219),1))</f>
        <v/>
      </c>
    </row>
    <row r="220">
      <c r="A220" s="5" t="n"/>
      <c r="B220" s="4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6">
        <f>IF($A220="","",ROUND('الإعدادات'!$B$6*SUMIFS('الإيراد'!$I$3:$I$302,'الإيراد'!$K$3:$K$302,$O220,'الإيراد'!$B$3:$B$302,$B220),2))</f>
        <v/>
      </c>
      <c r="M220" s="16">
        <f>IF($A220="","",SUM($C220:$H220))</f>
        <v/>
      </c>
      <c r="N220" s="16">
        <f>IF($A220="","",SUM($I220:$L220))</f>
        <v/>
      </c>
      <c r="O220" s="11">
        <f>IF($A220="","",DATE(YEAR($A220),MONTH($A220),1))</f>
        <v/>
      </c>
    </row>
    <row r="221">
      <c r="A221" s="5" t="n"/>
      <c r="B221" s="4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6">
        <f>IF($A221="","",ROUND('الإعدادات'!$B$6*SUMIFS('الإيراد'!$I$3:$I$302,'الإيراد'!$K$3:$K$302,$O221,'الإيراد'!$B$3:$B$302,$B221),2))</f>
        <v/>
      </c>
      <c r="M221" s="16">
        <f>IF($A221="","",SUM($C221:$H221))</f>
        <v/>
      </c>
      <c r="N221" s="16">
        <f>IF($A221="","",SUM($I221:$L221))</f>
        <v/>
      </c>
      <c r="O221" s="11">
        <f>IF($A221="","",DATE(YEAR($A221),MONTH($A221),1))</f>
        <v/>
      </c>
    </row>
    <row r="222">
      <c r="A222" s="5" t="n"/>
      <c r="B222" s="4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6">
        <f>IF($A222="","",ROUND('الإعدادات'!$B$6*SUMIFS('الإيراد'!$I$3:$I$302,'الإيراد'!$K$3:$K$302,$O222,'الإيراد'!$B$3:$B$302,$B222),2))</f>
        <v/>
      </c>
      <c r="M222" s="16">
        <f>IF($A222="","",SUM($C222:$H222))</f>
        <v/>
      </c>
      <c r="N222" s="16">
        <f>IF($A222="","",SUM($I222:$L222))</f>
        <v/>
      </c>
      <c r="O222" s="11">
        <f>IF($A222="","",DATE(YEAR($A222),MONTH($A222),1))</f>
        <v/>
      </c>
    </row>
    <row r="223">
      <c r="A223" s="5" t="n"/>
      <c r="B223" s="4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6">
        <f>IF($A223="","",ROUND('الإعدادات'!$B$6*SUMIFS('الإيراد'!$I$3:$I$302,'الإيراد'!$K$3:$K$302,$O223,'الإيراد'!$B$3:$B$302,$B223),2))</f>
        <v/>
      </c>
      <c r="M223" s="16">
        <f>IF($A223="","",SUM($C223:$H223))</f>
        <v/>
      </c>
      <c r="N223" s="16">
        <f>IF($A223="","",SUM($I223:$L223))</f>
        <v/>
      </c>
      <c r="O223" s="11">
        <f>IF($A223="","",DATE(YEAR($A223),MONTH($A223),1))</f>
        <v/>
      </c>
    </row>
    <row r="224">
      <c r="A224" s="5" t="n"/>
      <c r="B224" s="4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6">
        <f>IF($A224="","",ROUND('الإعدادات'!$B$6*SUMIFS('الإيراد'!$I$3:$I$302,'الإيراد'!$K$3:$K$302,$O224,'الإيراد'!$B$3:$B$302,$B224),2))</f>
        <v/>
      </c>
      <c r="M224" s="16">
        <f>IF($A224="","",SUM($C224:$H224))</f>
        <v/>
      </c>
      <c r="N224" s="16">
        <f>IF($A224="","",SUM($I224:$L224))</f>
        <v/>
      </c>
      <c r="O224" s="11">
        <f>IF($A224="","",DATE(YEAR($A224),MONTH($A224),1))</f>
        <v/>
      </c>
    </row>
    <row r="225">
      <c r="A225" s="5" t="n"/>
      <c r="B225" s="4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6">
        <f>IF($A225="","",ROUND('الإعدادات'!$B$6*SUMIFS('الإيراد'!$I$3:$I$302,'الإيراد'!$K$3:$K$302,$O225,'الإيراد'!$B$3:$B$302,$B225),2))</f>
        <v/>
      </c>
      <c r="M225" s="16">
        <f>IF($A225="","",SUM($C225:$H225))</f>
        <v/>
      </c>
      <c r="N225" s="16">
        <f>IF($A225="","",SUM($I225:$L225))</f>
        <v/>
      </c>
      <c r="O225" s="11">
        <f>IF($A225="","",DATE(YEAR($A225),MONTH($A225),1))</f>
        <v/>
      </c>
    </row>
    <row r="226">
      <c r="A226" s="5" t="n"/>
      <c r="B226" s="4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6">
        <f>IF($A226="","",ROUND('الإعدادات'!$B$6*SUMIFS('الإيراد'!$I$3:$I$302,'الإيراد'!$K$3:$K$302,$O226,'الإيراد'!$B$3:$B$302,$B226),2))</f>
        <v/>
      </c>
      <c r="M226" s="16">
        <f>IF($A226="","",SUM($C226:$H226))</f>
        <v/>
      </c>
      <c r="N226" s="16">
        <f>IF($A226="","",SUM($I226:$L226))</f>
        <v/>
      </c>
      <c r="O226" s="11">
        <f>IF($A226="","",DATE(YEAR($A226),MONTH($A226),1))</f>
        <v/>
      </c>
    </row>
    <row r="227">
      <c r="A227" s="5" t="n"/>
      <c r="B227" s="4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6">
        <f>IF($A227="","",ROUND('الإعدادات'!$B$6*SUMIFS('الإيراد'!$I$3:$I$302,'الإيراد'!$K$3:$K$302,$O227,'الإيراد'!$B$3:$B$302,$B227),2))</f>
        <v/>
      </c>
      <c r="M227" s="16">
        <f>IF($A227="","",SUM($C227:$H227))</f>
        <v/>
      </c>
      <c r="N227" s="16">
        <f>IF($A227="","",SUM($I227:$L227))</f>
        <v/>
      </c>
      <c r="O227" s="11">
        <f>IF($A227="","",DATE(YEAR($A227),MONTH($A227),1))</f>
        <v/>
      </c>
    </row>
    <row r="228">
      <c r="A228" s="5" t="n"/>
      <c r="B228" s="4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6">
        <f>IF($A228="","",ROUND('الإعدادات'!$B$6*SUMIFS('الإيراد'!$I$3:$I$302,'الإيراد'!$K$3:$K$302,$O228,'الإيراد'!$B$3:$B$302,$B228),2))</f>
        <v/>
      </c>
      <c r="M228" s="16">
        <f>IF($A228="","",SUM($C228:$H228))</f>
        <v/>
      </c>
      <c r="N228" s="16">
        <f>IF($A228="","",SUM($I228:$L228))</f>
        <v/>
      </c>
      <c r="O228" s="11">
        <f>IF($A228="","",DATE(YEAR($A228),MONTH($A228),1))</f>
        <v/>
      </c>
    </row>
    <row r="229">
      <c r="A229" s="5" t="n"/>
      <c r="B229" s="4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6">
        <f>IF($A229="","",ROUND('الإعدادات'!$B$6*SUMIFS('الإيراد'!$I$3:$I$302,'الإيراد'!$K$3:$K$302,$O229,'الإيراد'!$B$3:$B$302,$B229),2))</f>
        <v/>
      </c>
      <c r="M229" s="16">
        <f>IF($A229="","",SUM($C229:$H229))</f>
        <v/>
      </c>
      <c r="N229" s="16">
        <f>IF($A229="","",SUM($I229:$L229))</f>
        <v/>
      </c>
      <c r="O229" s="11">
        <f>IF($A229="","",DATE(YEAR($A229),MONTH($A229),1))</f>
        <v/>
      </c>
    </row>
    <row r="230">
      <c r="A230" s="5" t="n"/>
      <c r="B230" s="4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6">
        <f>IF($A230="","",ROUND('الإعدادات'!$B$6*SUMIFS('الإيراد'!$I$3:$I$302,'الإيراد'!$K$3:$K$302,$O230,'الإيراد'!$B$3:$B$302,$B230),2))</f>
        <v/>
      </c>
      <c r="M230" s="16">
        <f>IF($A230="","",SUM($C230:$H230))</f>
        <v/>
      </c>
      <c r="N230" s="16">
        <f>IF($A230="","",SUM($I230:$L230))</f>
        <v/>
      </c>
      <c r="O230" s="11">
        <f>IF($A230="","",DATE(YEAR($A230),MONTH($A230),1))</f>
        <v/>
      </c>
    </row>
    <row r="231">
      <c r="A231" s="5" t="n"/>
      <c r="B231" s="4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6">
        <f>IF($A231="","",ROUND('الإعدادات'!$B$6*SUMIFS('الإيراد'!$I$3:$I$302,'الإيراد'!$K$3:$K$302,$O231,'الإيراد'!$B$3:$B$302,$B231),2))</f>
        <v/>
      </c>
      <c r="M231" s="16">
        <f>IF($A231="","",SUM($C231:$H231))</f>
        <v/>
      </c>
      <c r="N231" s="16">
        <f>IF($A231="","",SUM($I231:$L231))</f>
        <v/>
      </c>
      <c r="O231" s="11">
        <f>IF($A231="","",DATE(YEAR($A231),MONTH($A231),1))</f>
        <v/>
      </c>
    </row>
    <row r="232">
      <c r="A232" s="5" t="n"/>
      <c r="B232" s="4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6">
        <f>IF($A232="","",ROUND('الإعدادات'!$B$6*SUMIFS('الإيراد'!$I$3:$I$302,'الإيراد'!$K$3:$K$302,$O232,'الإيراد'!$B$3:$B$302,$B232),2))</f>
        <v/>
      </c>
      <c r="M232" s="16">
        <f>IF($A232="","",SUM($C232:$H232))</f>
        <v/>
      </c>
      <c r="N232" s="16">
        <f>IF($A232="","",SUM($I232:$L232))</f>
        <v/>
      </c>
      <c r="O232" s="11">
        <f>IF($A232="","",DATE(YEAR($A232),MONTH($A232),1))</f>
        <v/>
      </c>
    </row>
    <row r="233">
      <c r="A233" s="5" t="n"/>
      <c r="B233" s="4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6">
        <f>IF($A233="","",ROUND('الإعدادات'!$B$6*SUMIFS('الإيراد'!$I$3:$I$302,'الإيراد'!$K$3:$K$302,$O233,'الإيراد'!$B$3:$B$302,$B233),2))</f>
        <v/>
      </c>
      <c r="M233" s="16">
        <f>IF($A233="","",SUM($C233:$H233))</f>
        <v/>
      </c>
      <c r="N233" s="16">
        <f>IF($A233="","",SUM($I233:$L233))</f>
        <v/>
      </c>
      <c r="O233" s="11">
        <f>IF($A233="","",DATE(YEAR($A233),MONTH($A233),1))</f>
        <v/>
      </c>
    </row>
    <row r="234">
      <c r="A234" s="5" t="n"/>
      <c r="B234" s="4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6">
        <f>IF($A234="","",ROUND('الإعدادات'!$B$6*SUMIFS('الإيراد'!$I$3:$I$302,'الإيراد'!$K$3:$K$302,$O234,'الإيراد'!$B$3:$B$302,$B234),2))</f>
        <v/>
      </c>
      <c r="M234" s="16">
        <f>IF($A234="","",SUM($C234:$H234))</f>
        <v/>
      </c>
      <c r="N234" s="16">
        <f>IF($A234="","",SUM($I234:$L234))</f>
        <v/>
      </c>
      <c r="O234" s="11">
        <f>IF($A234="","",DATE(YEAR($A234),MONTH($A234),1))</f>
        <v/>
      </c>
    </row>
    <row r="235">
      <c r="A235" s="5" t="n"/>
      <c r="B235" s="4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6">
        <f>IF($A235="","",ROUND('الإعدادات'!$B$6*SUMIFS('الإيراد'!$I$3:$I$302,'الإيراد'!$K$3:$K$302,$O235,'الإيراد'!$B$3:$B$302,$B235),2))</f>
        <v/>
      </c>
      <c r="M235" s="16">
        <f>IF($A235="","",SUM($C235:$H235))</f>
        <v/>
      </c>
      <c r="N235" s="16">
        <f>IF($A235="","",SUM($I235:$L235))</f>
        <v/>
      </c>
      <c r="O235" s="11">
        <f>IF($A235="","",DATE(YEAR($A235),MONTH($A235),1))</f>
        <v/>
      </c>
    </row>
    <row r="236">
      <c r="A236" s="5" t="n"/>
      <c r="B236" s="4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6">
        <f>IF($A236="","",ROUND('الإعدادات'!$B$6*SUMIFS('الإيراد'!$I$3:$I$302,'الإيراد'!$K$3:$K$302,$O236,'الإيراد'!$B$3:$B$302,$B236),2))</f>
        <v/>
      </c>
      <c r="M236" s="16">
        <f>IF($A236="","",SUM($C236:$H236))</f>
        <v/>
      </c>
      <c r="N236" s="16">
        <f>IF($A236="","",SUM($I236:$L236))</f>
        <v/>
      </c>
      <c r="O236" s="11">
        <f>IF($A236="","",DATE(YEAR($A236),MONTH($A236),1))</f>
        <v/>
      </c>
    </row>
    <row r="237">
      <c r="A237" s="5" t="n"/>
      <c r="B237" s="4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6">
        <f>IF($A237="","",ROUND('الإعدادات'!$B$6*SUMIFS('الإيراد'!$I$3:$I$302,'الإيراد'!$K$3:$K$302,$O237,'الإيراد'!$B$3:$B$302,$B237),2))</f>
        <v/>
      </c>
      <c r="M237" s="16">
        <f>IF($A237="","",SUM($C237:$H237))</f>
        <v/>
      </c>
      <c r="N237" s="16">
        <f>IF($A237="","",SUM($I237:$L237))</f>
        <v/>
      </c>
      <c r="O237" s="11">
        <f>IF($A237="","",DATE(YEAR($A237),MONTH($A237),1))</f>
        <v/>
      </c>
    </row>
    <row r="238">
      <c r="A238" s="5" t="n"/>
      <c r="B238" s="4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6">
        <f>IF($A238="","",ROUND('الإعدادات'!$B$6*SUMIFS('الإيراد'!$I$3:$I$302,'الإيراد'!$K$3:$K$302,$O238,'الإيراد'!$B$3:$B$302,$B238),2))</f>
        <v/>
      </c>
      <c r="M238" s="16">
        <f>IF($A238="","",SUM($C238:$H238))</f>
        <v/>
      </c>
      <c r="N238" s="16">
        <f>IF($A238="","",SUM($I238:$L238))</f>
        <v/>
      </c>
      <c r="O238" s="11">
        <f>IF($A238="","",DATE(YEAR($A238),MONTH($A238),1))</f>
        <v/>
      </c>
    </row>
    <row r="239">
      <c r="A239" s="5" t="n"/>
      <c r="B239" s="4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6">
        <f>IF($A239="","",ROUND('الإعدادات'!$B$6*SUMIFS('الإيراد'!$I$3:$I$302,'الإيراد'!$K$3:$K$302,$O239,'الإيراد'!$B$3:$B$302,$B239),2))</f>
        <v/>
      </c>
      <c r="M239" s="16">
        <f>IF($A239="","",SUM($C239:$H239))</f>
        <v/>
      </c>
      <c r="N239" s="16">
        <f>IF($A239="","",SUM($I239:$L239))</f>
        <v/>
      </c>
      <c r="O239" s="11">
        <f>IF($A239="","",DATE(YEAR($A239),MONTH($A239),1))</f>
        <v/>
      </c>
    </row>
    <row r="240">
      <c r="A240" s="5" t="n"/>
      <c r="B240" s="4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6">
        <f>IF($A240="","",ROUND('الإعدادات'!$B$6*SUMIFS('الإيراد'!$I$3:$I$302,'الإيراد'!$K$3:$K$302,$O240,'الإيراد'!$B$3:$B$302,$B240),2))</f>
        <v/>
      </c>
      <c r="M240" s="16">
        <f>IF($A240="","",SUM($C240:$H240))</f>
        <v/>
      </c>
      <c r="N240" s="16">
        <f>IF($A240="","",SUM($I240:$L240))</f>
        <v/>
      </c>
      <c r="O240" s="11">
        <f>IF($A240="","",DATE(YEAR($A240),MONTH($A240),1))</f>
        <v/>
      </c>
    </row>
    <row r="241">
      <c r="A241" s="5" t="n"/>
      <c r="B241" s="4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6">
        <f>IF($A241="","",ROUND('الإعدادات'!$B$6*SUMIFS('الإيراد'!$I$3:$I$302,'الإيراد'!$K$3:$K$302,$O241,'الإيراد'!$B$3:$B$302,$B241),2))</f>
        <v/>
      </c>
      <c r="M241" s="16">
        <f>IF($A241="","",SUM($C241:$H241))</f>
        <v/>
      </c>
      <c r="N241" s="16">
        <f>IF($A241="","",SUM($I241:$L241))</f>
        <v/>
      </c>
      <c r="O241" s="11">
        <f>IF($A241="","",DATE(YEAR($A241),MONTH($A241),1))</f>
        <v/>
      </c>
    </row>
    <row r="242">
      <c r="A242" s="5" t="n"/>
      <c r="B242" s="4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6">
        <f>IF($A242="","",ROUND('الإعدادات'!$B$6*SUMIFS('الإيراد'!$I$3:$I$302,'الإيراد'!$K$3:$K$302,$O242,'الإيراد'!$B$3:$B$302,$B242),2))</f>
        <v/>
      </c>
      <c r="M242" s="16">
        <f>IF($A242="","",SUM($C242:$H242))</f>
        <v/>
      </c>
      <c r="N242" s="16">
        <f>IF($A242="","",SUM($I242:$L242))</f>
        <v/>
      </c>
      <c r="O242" s="11">
        <f>IF($A242="","",DATE(YEAR($A242),MONTH($A242),1))</f>
        <v/>
      </c>
    </row>
    <row r="243">
      <c r="A243" s="5" t="n"/>
      <c r="B243" s="4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6">
        <f>IF($A243="","",ROUND('الإعدادات'!$B$6*SUMIFS('الإيراد'!$I$3:$I$302,'الإيراد'!$K$3:$K$302,$O243,'الإيراد'!$B$3:$B$302,$B243),2))</f>
        <v/>
      </c>
      <c r="M243" s="16">
        <f>IF($A243="","",SUM($C243:$H243))</f>
        <v/>
      </c>
      <c r="N243" s="16">
        <f>IF($A243="","",SUM($I243:$L243))</f>
        <v/>
      </c>
      <c r="O243" s="11">
        <f>IF($A243="","",DATE(YEAR($A243),MONTH($A243),1))</f>
        <v/>
      </c>
    </row>
    <row r="244">
      <c r="A244" s="5" t="n"/>
      <c r="B244" s="4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6">
        <f>IF($A244="","",ROUND('الإعدادات'!$B$6*SUMIFS('الإيراد'!$I$3:$I$302,'الإيراد'!$K$3:$K$302,$O244,'الإيراد'!$B$3:$B$302,$B244),2))</f>
        <v/>
      </c>
      <c r="M244" s="16">
        <f>IF($A244="","",SUM($C244:$H244))</f>
        <v/>
      </c>
      <c r="N244" s="16">
        <f>IF($A244="","",SUM($I244:$L244))</f>
        <v/>
      </c>
      <c r="O244" s="11">
        <f>IF($A244="","",DATE(YEAR($A244),MONTH($A244),1))</f>
        <v/>
      </c>
    </row>
    <row r="245">
      <c r="A245" s="5" t="n"/>
      <c r="B245" s="4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6">
        <f>IF($A245="","",ROUND('الإعدادات'!$B$6*SUMIFS('الإيراد'!$I$3:$I$302,'الإيراد'!$K$3:$K$302,$O245,'الإيراد'!$B$3:$B$302,$B245),2))</f>
        <v/>
      </c>
      <c r="M245" s="16">
        <f>IF($A245="","",SUM($C245:$H245))</f>
        <v/>
      </c>
      <c r="N245" s="16">
        <f>IF($A245="","",SUM($I245:$L245))</f>
        <v/>
      </c>
      <c r="O245" s="11">
        <f>IF($A245="","",DATE(YEAR($A245),MONTH($A245),1))</f>
        <v/>
      </c>
    </row>
    <row r="246">
      <c r="A246" s="5" t="n"/>
      <c r="B246" s="4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6">
        <f>IF($A246="","",ROUND('الإعدادات'!$B$6*SUMIFS('الإيراد'!$I$3:$I$302,'الإيراد'!$K$3:$K$302,$O246,'الإيراد'!$B$3:$B$302,$B246),2))</f>
        <v/>
      </c>
      <c r="M246" s="16">
        <f>IF($A246="","",SUM($C246:$H246))</f>
        <v/>
      </c>
      <c r="N246" s="16">
        <f>IF($A246="","",SUM($I246:$L246))</f>
        <v/>
      </c>
      <c r="O246" s="11">
        <f>IF($A246="","",DATE(YEAR($A246),MONTH($A246),1))</f>
        <v/>
      </c>
    </row>
    <row r="247">
      <c r="A247" s="5" t="n"/>
      <c r="B247" s="4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6">
        <f>IF($A247="","",ROUND('الإعدادات'!$B$6*SUMIFS('الإيراد'!$I$3:$I$302,'الإيراد'!$K$3:$K$302,$O247,'الإيراد'!$B$3:$B$302,$B247),2))</f>
        <v/>
      </c>
      <c r="M247" s="16">
        <f>IF($A247="","",SUM($C247:$H247))</f>
        <v/>
      </c>
      <c r="N247" s="16">
        <f>IF($A247="","",SUM($I247:$L247))</f>
        <v/>
      </c>
      <c r="O247" s="11">
        <f>IF($A247="","",DATE(YEAR($A247),MONTH($A247),1))</f>
        <v/>
      </c>
    </row>
    <row r="248">
      <c r="A248" s="5" t="n"/>
      <c r="B248" s="4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6">
        <f>IF($A248="","",ROUND('الإعدادات'!$B$6*SUMIFS('الإيراد'!$I$3:$I$302,'الإيراد'!$K$3:$K$302,$O248,'الإيراد'!$B$3:$B$302,$B248),2))</f>
        <v/>
      </c>
      <c r="M248" s="16">
        <f>IF($A248="","",SUM($C248:$H248))</f>
        <v/>
      </c>
      <c r="N248" s="16">
        <f>IF($A248="","",SUM($I248:$L248))</f>
        <v/>
      </c>
      <c r="O248" s="11">
        <f>IF($A248="","",DATE(YEAR($A248),MONTH($A248),1))</f>
        <v/>
      </c>
    </row>
    <row r="249">
      <c r="A249" s="5" t="n"/>
      <c r="B249" s="4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6">
        <f>IF($A249="","",ROUND('الإعدادات'!$B$6*SUMIFS('الإيراد'!$I$3:$I$302,'الإيراد'!$K$3:$K$302,$O249,'الإيراد'!$B$3:$B$302,$B249),2))</f>
        <v/>
      </c>
      <c r="M249" s="16">
        <f>IF($A249="","",SUM($C249:$H249))</f>
        <v/>
      </c>
      <c r="N249" s="16">
        <f>IF($A249="","",SUM($I249:$L249))</f>
        <v/>
      </c>
      <c r="O249" s="11">
        <f>IF($A249="","",DATE(YEAR($A249),MONTH($A249),1))</f>
        <v/>
      </c>
    </row>
    <row r="250">
      <c r="A250" s="5" t="n"/>
      <c r="B250" s="4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6">
        <f>IF($A250="","",ROUND('الإعدادات'!$B$6*SUMIFS('الإيراد'!$I$3:$I$302,'الإيراد'!$K$3:$K$302,$O250,'الإيراد'!$B$3:$B$302,$B250),2))</f>
        <v/>
      </c>
      <c r="M250" s="16">
        <f>IF($A250="","",SUM($C250:$H250))</f>
        <v/>
      </c>
      <c r="N250" s="16">
        <f>IF($A250="","",SUM($I250:$L250))</f>
        <v/>
      </c>
      <c r="O250" s="11">
        <f>IF($A250="","",DATE(YEAR($A250),MONTH($A250),1))</f>
        <v/>
      </c>
    </row>
    <row r="251">
      <c r="A251" s="5" t="n"/>
      <c r="B251" s="4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6">
        <f>IF($A251="","",ROUND('الإعدادات'!$B$6*SUMIFS('الإيراد'!$I$3:$I$302,'الإيراد'!$K$3:$K$302,$O251,'الإيراد'!$B$3:$B$302,$B251),2))</f>
        <v/>
      </c>
      <c r="M251" s="16">
        <f>IF($A251="","",SUM($C251:$H251))</f>
        <v/>
      </c>
      <c r="N251" s="16">
        <f>IF($A251="","",SUM($I251:$L251))</f>
        <v/>
      </c>
      <c r="O251" s="11">
        <f>IF($A251="","",DATE(YEAR($A251),MONTH($A251),1))</f>
        <v/>
      </c>
    </row>
    <row r="252">
      <c r="A252" s="5" t="n"/>
      <c r="B252" s="4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6">
        <f>IF($A252="","",ROUND('الإعدادات'!$B$6*SUMIFS('الإيراد'!$I$3:$I$302,'الإيراد'!$K$3:$K$302,$O252,'الإيراد'!$B$3:$B$302,$B252),2))</f>
        <v/>
      </c>
      <c r="M252" s="16">
        <f>IF($A252="","",SUM($C252:$H252))</f>
        <v/>
      </c>
      <c r="N252" s="16">
        <f>IF($A252="","",SUM($I252:$L252))</f>
        <v/>
      </c>
      <c r="O252" s="11">
        <f>IF($A252="","",DATE(YEAR($A252),MONTH($A252),1))</f>
        <v/>
      </c>
    </row>
    <row r="253">
      <c r="A253" s="5" t="n"/>
      <c r="B253" s="4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6">
        <f>IF($A253="","",ROUND('الإعدادات'!$B$6*SUMIFS('الإيراد'!$I$3:$I$302,'الإيراد'!$K$3:$K$302,$O253,'الإيراد'!$B$3:$B$302,$B253),2))</f>
        <v/>
      </c>
      <c r="M253" s="16">
        <f>IF($A253="","",SUM($C253:$H253))</f>
        <v/>
      </c>
      <c r="N253" s="16">
        <f>IF($A253="","",SUM($I253:$L253))</f>
        <v/>
      </c>
      <c r="O253" s="11">
        <f>IF($A253="","",DATE(YEAR($A253),MONTH($A253),1))</f>
        <v/>
      </c>
    </row>
    <row r="254">
      <c r="A254" s="5" t="n"/>
      <c r="B254" s="4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6">
        <f>IF($A254="","",ROUND('الإعدادات'!$B$6*SUMIFS('الإيراد'!$I$3:$I$302,'الإيراد'!$K$3:$K$302,$O254,'الإيراد'!$B$3:$B$302,$B254),2))</f>
        <v/>
      </c>
      <c r="M254" s="16">
        <f>IF($A254="","",SUM($C254:$H254))</f>
        <v/>
      </c>
      <c r="N254" s="16">
        <f>IF($A254="","",SUM($I254:$L254))</f>
        <v/>
      </c>
      <c r="O254" s="11">
        <f>IF($A254="","",DATE(YEAR($A254),MONTH($A254),1))</f>
        <v/>
      </c>
    </row>
    <row r="255">
      <c r="A255" s="5" t="n"/>
      <c r="B255" s="4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6">
        <f>IF($A255="","",ROUND('الإعدادات'!$B$6*SUMIFS('الإيراد'!$I$3:$I$302,'الإيراد'!$K$3:$K$302,$O255,'الإيراد'!$B$3:$B$302,$B255),2))</f>
        <v/>
      </c>
      <c r="M255" s="16">
        <f>IF($A255="","",SUM($C255:$H255))</f>
        <v/>
      </c>
      <c r="N255" s="16">
        <f>IF($A255="","",SUM($I255:$L255))</f>
        <v/>
      </c>
      <c r="O255" s="11">
        <f>IF($A255="","",DATE(YEAR($A255),MONTH($A255),1))</f>
        <v/>
      </c>
    </row>
    <row r="256">
      <c r="A256" s="5" t="n"/>
      <c r="B256" s="4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6">
        <f>IF($A256="","",ROUND('الإعدادات'!$B$6*SUMIFS('الإيراد'!$I$3:$I$302,'الإيراد'!$K$3:$K$302,$O256,'الإيراد'!$B$3:$B$302,$B256),2))</f>
        <v/>
      </c>
      <c r="M256" s="16">
        <f>IF($A256="","",SUM($C256:$H256))</f>
        <v/>
      </c>
      <c r="N256" s="16">
        <f>IF($A256="","",SUM($I256:$L256))</f>
        <v/>
      </c>
      <c r="O256" s="11">
        <f>IF($A256="","",DATE(YEAR($A256),MONTH($A256),1))</f>
        <v/>
      </c>
    </row>
    <row r="257">
      <c r="A257" s="5" t="n"/>
      <c r="B257" s="4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6">
        <f>IF($A257="","",ROUND('الإعدادات'!$B$6*SUMIFS('الإيراد'!$I$3:$I$302,'الإيراد'!$K$3:$K$302,$O257,'الإيراد'!$B$3:$B$302,$B257),2))</f>
        <v/>
      </c>
      <c r="M257" s="16">
        <f>IF($A257="","",SUM($C257:$H257))</f>
        <v/>
      </c>
      <c r="N257" s="16">
        <f>IF($A257="","",SUM($I257:$L257))</f>
        <v/>
      </c>
      <c r="O257" s="11">
        <f>IF($A257="","",DATE(YEAR($A257),MONTH($A257),1))</f>
        <v/>
      </c>
    </row>
    <row r="258">
      <c r="A258" s="5" t="n"/>
      <c r="B258" s="4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6">
        <f>IF($A258="","",ROUND('الإعدادات'!$B$6*SUMIFS('الإيراد'!$I$3:$I$302,'الإيراد'!$K$3:$K$302,$O258,'الإيراد'!$B$3:$B$302,$B258),2))</f>
        <v/>
      </c>
      <c r="M258" s="16">
        <f>IF($A258="","",SUM($C258:$H258))</f>
        <v/>
      </c>
      <c r="N258" s="16">
        <f>IF($A258="","",SUM($I258:$L258))</f>
        <v/>
      </c>
      <c r="O258" s="11">
        <f>IF($A258="","",DATE(YEAR($A258),MONTH($A258),1))</f>
        <v/>
      </c>
    </row>
    <row r="259">
      <c r="A259" s="5" t="n"/>
      <c r="B259" s="4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6">
        <f>IF($A259="","",ROUND('الإعدادات'!$B$6*SUMIFS('الإيراد'!$I$3:$I$302,'الإيراد'!$K$3:$K$302,$O259,'الإيراد'!$B$3:$B$302,$B259),2))</f>
        <v/>
      </c>
      <c r="M259" s="16">
        <f>IF($A259="","",SUM($C259:$H259))</f>
        <v/>
      </c>
      <c r="N259" s="16">
        <f>IF($A259="","",SUM($I259:$L259))</f>
        <v/>
      </c>
      <c r="O259" s="11">
        <f>IF($A259="","",DATE(YEAR($A259),MONTH($A259),1))</f>
        <v/>
      </c>
    </row>
    <row r="260">
      <c r="A260" s="5" t="n"/>
      <c r="B260" s="4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6">
        <f>IF($A260="","",ROUND('الإعدادات'!$B$6*SUMIFS('الإيراد'!$I$3:$I$302,'الإيراد'!$K$3:$K$302,$O260,'الإيراد'!$B$3:$B$302,$B260),2))</f>
        <v/>
      </c>
      <c r="M260" s="16">
        <f>IF($A260="","",SUM($C260:$H260))</f>
        <v/>
      </c>
      <c r="N260" s="16">
        <f>IF($A260="","",SUM($I260:$L260))</f>
        <v/>
      </c>
      <c r="O260" s="11">
        <f>IF($A260="","",DATE(YEAR($A260),MONTH($A260),1))</f>
        <v/>
      </c>
    </row>
    <row r="261">
      <c r="A261" s="5" t="n"/>
      <c r="B261" s="4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6">
        <f>IF($A261="","",ROUND('الإعدادات'!$B$6*SUMIFS('الإيراد'!$I$3:$I$302,'الإيراد'!$K$3:$K$302,$O261,'الإيراد'!$B$3:$B$302,$B261),2))</f>
        <v/>
      </c>
      <c r="M261" s="16">
        <f>IF($A261="","",SUM($C261:$H261))</f>
        <v/>
      </c>
      <c r="N261" s="16">
        <f>IF($A261="","",SUM($I261:$L261))</f>
        <v/>
      </c>
      <c r="O261" s="11">
        <f>IF($A261="","",DATE(YEAR($A261),MONTH($A261),1))</f>
        <v/>
      </c>
    </row>
    <row r="262">
      <c r="A262" s="5" t="n"/>
      <c r="B262" s="4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6">
        <f>IF($A262="","",ROUND('الإعدادات'!$B$6*SUMIFS('الإيراد'!$I$3:$I$302,'الإيراد'!$K$3:$K$302,$O262,'الإيراد'!$B$3:$B$302,$B262),2))</f>
        <v/>
      </c>
      <c r="M262" s="16">
        <f>IF($A262="","",SUM($C262:$H262))</f>
        <v/>
      </c>
      <c r="N262" s="16">
        <f>IF($A262="","",SUM($I262:$L262))</f>
        <v/>
      </c>
      <c r="O262" s="11">
        <f>IF($A262="","",DATE(YEAR($A262),MONTH($A262),1))</f>
        <v/>
      </c>
    </row>
    <row r="263">
      <c r="A263" s="5" t="n"/>
      <c r="B263" s="4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6">
        <f>IF($A263="","",ROUND('الإعدادات'!$B$6*SUMIFS('الإيراد'!$I$3:$I$302,'الإيراد'!$K$3:$K$302,$O263,'الإيراد'!$B$3:$B$302,$B263),2))</f>
        <v/>
      </c>
      <c r="M263" s="16">
        <f>IF($A263="","",SUM($C263:$H263))</f>
        <v/>
      </c>
      <c r="N263" s="16">
        <f>IF($A263="","",SUM($I263:$L263))</f>
        <v/>
      </c>
      <c r="O263" s="11">
        <f>IF($A263="","",DATE(YEAR($A263),MONTH($A263),1))</f>
        <v/>
      </c>
    </row>
    <row r="264">
      <c r="A264" s="5" t="n"/>
      <c r="B264" s="4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6">
        <f>IF($A264="","",ROUND('الإعدادات'!$B$6*SUMIFS('الإيراد'!$I$3:$I$302,'الإيراد'!$K$3:$K$302,$O264,'الإيراد'!$B$3:$B$302,$B264),2))</f>
        <v/>
      </c>
      <c r="M264" s="16">
        <f>IF($A264="","",SUM($C264:$H264))</f>
        <v/>
      </c>
      <c r="N264" s="16">
        <f>IF($A264="","",SUM($I264:$L264))</f>
        <v/>
      </c>
      <c r="O264" s="11">
        <f>IF($A264="","",DATE(YEAR($A264),MONTH($A264),1))</f>
        <v/>
      </c>
    </row>
    <row r="265">
      <c r="A265" s="5" t="n"/>
      <c r="B265" s="4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6">
        <f>IF($A265="","",ROUND('الإعدادات'!$B$6*SUMIFS('الإيراد'!$I$3:$I$302,'الإيراد'!$K$3:$K$302,$O265,'الإيراد'!$B$3:$B$302,$B265),2))</f>
        <v/>
      </c>
      <c r="M265" s="16">
        <f>IF($A265="","",SUM($C265:$H265))</f>
        <v/>
      </c>
      <c r="N265" s="16">
        <f>IF($A265="","",SUM($I265:$L265))</f>
        <v/>
      </c>
      <c r="O265" s="11">
        <f>IF($A265="","",DATE(YEAR($A265),MONTH($A265),1))</f>
        <v/>
      </c>
    </row>
    <row r="266">
      <c r="A266" s="5" t="n"/>
      <c r="B266" s="4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6">
        <f>IF($A266="","",ROUND('الإعدادات'!$B$6*SUMIFS('الإيراد'!$I$3:$I$302,'الإيراد'!$K$3:$K$302,$O266,'الإيراد'!$B$3:$B$302,$B266),2))</f>
        <v/>
      </c>
      <c r="M266" s="16">
        <f>IF($A266="","",SUM($C266:$H266))</f>
        <v/>
      </c>
      <c r="N266" s="16">
        <f>IF($A266="","",SUM($I266:$L266))</f>
        <v/>
      </c>
      <c r="O266" s="11">
        <f>IF($A266="","",DATE(YEAR($A266),MONTH($A266),1))</f>
        <v/>
      </c>
    </row>
    <row r="267">
      <c r="A267" s="5" t="n"/>
      <c r="B267" s="4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6">
        <f>IF($A267="","",ROUND('الإعدادات'!$B$6*SUMIFS('الإيراد'!$I$3:$I$302,'الإيراد'!$K$3:$K$302,$O267,'الإيراد'!$B$3:$B$302,$B267),2))</f>
        <v/>
      </c>
      <c r="M267" s="16">
        <f>IF($A267="","",SUM($C267:$H267))</f>
        <v/>
      </c>
      <c r="N267" s="16">
        <f>IF($A267="","",SUM($I267:$L267))</f>
        <v/>
      </c>
      <c r="O267" s="11">
        <f>IF($A267="","",DATE(YEAR($A267),MONTH($A267),1))</f>
        <v/>
      </c>
    </row>
    <row r="268">
      <c r="A268" s="5" t="n"/>
      <c r="B268" s="4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6">
        <f>IF($A268="","",ROUND('الإعدادات'!$B$6*SUMIFS('الإيراد'!$I$3:$I$302,'الإيراد'!$K$3:$K$302,$O268,'الإيراد'!$B$3:$B$302,$B268),2))</f>
        <v/>
      </c>
      <c r="M268" s="16">
        <f>IF($A268="","",SUM($C268:$H268))</f>
        <v/>
      </c>
      <c r="N268" s="16">
        <f>IF($A268="","",SUM($I268:$L268))</f>
        <v/>
      </c>
      <c r="O268" s="11">
        <f>IF($A268="","",DATE(YEAR($A268),MONTH($A268),1))</f>
        <v/>
      </c>
    </row>
    <row r="269">
      <c r="A269" s="5" t="n"/>
      <c r="B269" s="4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6">
        <f>IF($A269="","",ROUND('الإعدادات'!$B$6*SUMIFS('الإيراد'!$I$3:$I$302,'الإيراد'!$K$3:$K$302,$O269,'الإيراد'!$B$3:$B$302,$B269),2))</f>
        <v/>
      </c>
      <c r="M269" s="16">
        <f>IF($A269="","",SUM($C269:$H269))</f>
        <v/>
      </c>
      <c r="N269" s="16">
        <f>IF($A269="","",SUM($I269:$L269))</f>
        <v/>
      </c>
      <c r="O269" s="11">
        <f>IF($A269="","",DATE(YEAR($A269),MONTH($A269),1))</f>
        <v/>
      </c>
    </row>
    <row r="270">
      <c r="A270" s="5" t="n"/>
      <c r="B270" s="4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6">
        <f>IF($A270="","",ROUND('الإعدادات'!$B$6*SUMIFS('الإيراد'!$I$3:$I$302,'الإيراد'!$K$3:$K$302,$O270,'الإيراد'!$B$3:$B$302,$B270),2))</f>
        <v/>
      </c>
      <c r="M270" s="16">
        <f>IF($A270="","",SUM($C270:$H270))</f>
        <v/>
      </c>
      <c r="N270" s="16">
        <f>IF($A270="","",SUM($I270:$L270))</f>
        <v/>
      </c>
      <c r="O270" s="11">
        <f>IF($A270="","",DATE(YEAR($A270),MONTH($A270),1))</f>
        <v/>
      </c>
    </row>
    <row r="271">
      <c r="A271" s="5" t="n"/>
      <c r="B271" s="4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6">
        <f>IF($A271="","",ROUND('الإعدادات'!$B$6*SUMIFS('الإيراد'!$I$3:$I$302,'الإيراد'!$K$3:$K$302,$O271,'الإيراد'!$B$3:$B$302,$B271),2))</f>
        <v/>
      </c>
      <c r="M271" s="16">
        <f>IF($A271="","",SUM($C271:$H271))</f>
        <v/>
      </c>
      <c r="N271" s="16">
        <f>IF($A271="","",SUM($I271:$L271))</f>
        <v/>
      </c>
      <c r="O271" s="11">
        <f>IF($A271="","",DATE(YEAR($A271),MONTH($A271),1))</f>
        <v/>
      </c>
    </row>
    <row r="272">
      <c r="A272" s="5" t="n"/>
      <c r="B272" s="4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6">
        <f>IF($A272="","",ROUND('الإعدادات'!$B$6*SUMIFS('الإيراد'!$I$3:$I$302,'الإيراد'!$K$3:$K$302,$O272,'الإيراد'!$B$3:$B$302,$B272),2))</f>
        <v/>
      </c>
      <c r="M272" s="16">
        <f>IF($A272="","",SUM($C272:$H272))</f>
        <v/>
      </c>
      <c r="N272" s="16">
        <f>IF($A272="","",SUM($I272:$L272))</f>
        <v/>
      </c>
      <c r="O272" s="11">
        <f>IF($A272="","",DATE(YEAR($A272),MONTH($A272),1))</f>
        <v/>
      </c>
    </row>
    <row r="273">
      <c r="A273" s="5" t="n"/>
      <c r="B273" s="4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6">
        <f>IF($A273="","",ROUND('الإعدادات'!$B$6*SUMIFS('الإيراد'!$I$3:$I$302,'الإيراد'!$K$3:$K$302,$O273,'الإيراد'!$B$3:$B$302,$B273),2))</f>
        <v/>
      </c>
      <c r="M273" s="16">
        <f>IF($A273="","",SUM($C273:$H273))</f>
        <v/>
      </c>
      <c r="N273" s="16">
        <f>IF($A273="","",SUM($I273:$L273))</f>
        <v/>
      </c>
      <c r="O273" s="11">
        <f>IF($A273="","",DATE(YEAR($A273),MONTH($A273),1))</f>
        <v/>
      </c>
    </row>
    <row r="274">
      <c r="A274" s="5" t="n"/>
      <c r="B274" s="4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6">
        <f>IF($A274="","",ROUND('الإعدادات'!$B$6*SUMIFS('الإيراد'!$I$3:$I$302,'الإيراد'!$K$3:$K$302,$O274,'الإيراد'!$B$3:$B$302,$B274),2))</f>
        <v/>
      </c>
      <c r="M274" s="16">
        <f>IF($A274="","",SUM($C274:$H274))</f>
        <v/>
      </c>
      <c r="N274" s="16">
        <f>IF($A274="","",SUM($I274:$L274))</f>
        <v/>
      </c>
      <c r="O274" s="11">
        <f>IF($A274="","",DATE(YEAR($A274),MONTH($A274),1))</f>
        <v/>
      </c>
    </row>
    <row r="275">
      <c r="A275" s="5" t="n"/>
      <c r="B275" s="4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6">
        <f>IF($A275="","",ROUND('الإعدادات'!$B$6*SUMIFS('الإيراد'!$I$3:$I$302,'الإيراد'!$K$3:$K$302,$O275,'الإيراد'!$B$3:$B$302,$B275),2))</f>
        <v/>
      </c>
      <c r="M275" s="16">
        <f>IF($A275="","",SUM($C275:$H275))</f>
        <v/>
      </c>
      <c r="N275" s="16">
        <f>IF($A275="","",SUM($I275:$L275))</f>
        <v/>
      </c>
      <c r="O275" s="11">
        <f>IF($A275="","",DATE(YEAR($A275),MONTH($A275),1))</f>
        <v/>
      </c>
    </row>
    <row r="276">
      <c r="A276" s="5" t="n"/>
      <c r="B276" s="4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6">
        <f>IF($A276="","",ROUND('الإعدادات'!$B$6*SUMIFS('الإيراد'!$I$3:$I$302,'الإيراد'!$K$3:$K$302,$O276,'الإيراد'!$B$3:$B$302,$B276),2))</f>
        <v/>
      </c>
      <c r="M276" s="16">
        <f>IF($A276="","",SUM($C276:$H276))</f>
        <v/>
      </c>
      <c r="N276" s="16">
        <f>IF($A276="","",SUM($I276:$L276))</f>
        <v/>
      </c>
      <c r="O276" s="11">
        <f>IF($A276="","",DATE(YEAR($A276),MONTH($A276),1))</f>
        <v/>
      </c>
    </row>
    <row r="277">
      <c r="A277" s="5" t="n"/>
      <c r="B277" s="4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6">
        <f>IF($A277="","",ROUND('الإعدادات'!$B$6*SUMIFS('الإيراد'!$I$3:$I$302,'الإيراد'!$K$3:$K$302,$O277,'الإيراد'!$B$3:$B$302,$B277),2))</f>
        <v/>
      </c>
      <c r="M277" s="16">
        <f>IF($A277="","",SUM($C277:$H277))</f>
        <v/>
      </c>
      <c r="N277" s="16">
        <f>IF($A277="","",SUM($I277:$L277))</f>
        <v/>
      </c>
      <c r="O277" s="11">
        <f>IF($A277="","",DATE(YEAR($A277),MONTH($A277),1))</f>
        <v/>
      </c>
    </row>
    <row r="278">
      <c r="A278" s="5" t="n"/>
      <c r="B278" s="4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6">
        <f>IF($A278="","",ROUND('الإعدادات'!$B$6*SUMIFS('الإيراد'!$I$3:$I$302,'الإيراد'!$K$3:$K$302,$O278,'الإيراد'!$B$3:$B$302,$B278),2))</f>
        <v/>
      </c>
      <c r="M278" s="16">
        <f>IF($A278="","",SUM($C278:$H278))</f>
        <v/>
      </c>
      <c r="N278" s="16">
        <f>IF($A278="","",SUM($I278:$L278))</f>
        <v/>
      </c>
      <c r="O278" s="11">
        <f>IF($A278="","",DATE(YEAR($A278),MONTH($A278),1))</f>
        <v/>
      </c>
    </row>
    <row r="279">
      <c r="A279" s="5" t="n"/>
      <c r="B279" s="4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6">
        <f>IF($A279="","",ROUND('الإعدادات'!$B$6*SUMIFS('الإيراد'!$I$3:$I$302,'الإيراد'!$K$3:$K$302,$O279,'الإيراد'!$B$3:$B$302,$B279),2))</f>
        <v/>
      </c>
      <c r="M279" s="16">
        <f>IF($A279="","",SUM($C279:$H279))</f>
        <v/>
      </c>
      <c r="N279" s="16">
        <f>IF($A279="","",SUM($I279:$L279))</f>
        <v/>
      </c>
      <c r="O279" s="11">
        <f>IF($A279="","",DATE(YEAR($A279),MONTH($A279),1))</f>
        <v/>
      </c>
    </row>
    <row r="280">
      <c r="A280" s="5" t="n"/>
      <c r="B280" s="4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6">
        <f>IF($A280="","",ROUND('الإعدادات'!$B$6*SUMIFS('الإيراد'!$I$3:$I$302,'الإيراد'!$K$3:$K$302,$O280,'الإيراد'!$B$3:$B$302,$B280),2))</f>
        <v/>
      </c>
      <c r="M280" s="16">
        <f>IF($A280="","",SUM($C280:$H280))</f>
        <v/>
      </c>
      <c r="N280" s="16">
        <f>IF($A280="","",SUM($I280:$L280))</f>
        <v/>
      </c>
      <c r="O280" s="11">
        <f>IF($A280="","",DATE(YEAR($A280),MONTH($A280),1))</f>
        <v/>
      </c>
    </row>
    <row r="281">
      <c r="A281" s="5" t="n"/>
      <c r="B281" s="4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6">
        <f>IF($A281="","",ROUND('الإعدادات'!$B$6*SUMIFS('الإيراد'!$I$3:$I$302,'الإيراد'!$K$3:$K$302,$O281,'الإيراد'!$B$3:$B$302,$B281),2))</f>
        <v/>
      </c>
      <c r="M281" s="16">
        <f>IF($A281="","",SUM($C281:$H281))</f>
        <v/>
      </c>
      <c r="N281" s="16">
        <f>IF($A281="","",SUM($I281:$L281))</f>
        <v/>
      </c>
      <c r="O281" s="11">
        <f>IF($A281="","",DATE(YEAR($A281),MONTH($A281),1))</f>
        <v/>
      </c>
    </row>
    <row r="282">
      <c r="A282" s="5" t="n"/>
      <c r="B282" s="4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6">
        <f>IF($A282="","",ROUND('الإعدادات'!$B$6*SUMIFS('الإيراد'!$I$3:$I$302,'الإيراد'!$K$3:$K$302,$O282,'الإيراد'!$B$3:$B$302,$B282),2))</f>
        <v/>
      </c>
      <c r="M282" s="16">
        <f>IF($A282="","",SUM($C282:$H282))</f>
        <v/>
      </c>
      <c r="N282" s="16">
        <f>IF($A282="","",SUM($I282:$L282))</f>
        <v/>
      </c>
      <c r="O282" s="11">
        <f>IF($A282="","",DATE(YEAR($A282),MONTH($A282),1))</f>
        <v/>
      </c>
    </row>
    <row r="283">
      <c r="A283" s="5" t="n"/>
      <c r="B283" s="4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6">
        <f>IF($A283="","",ROUND('الإعدادات'!$B$6*SUMIFS('الإيراد'!$I$3:$I$302,'الإيراد'!$K$3:$K$302,$O283,'الإيراد'!$B$3:$B$302,$B283),2))</f>
        <v/>
      </c>
      <c r="M283" s="16">
        <f>IF($A283="","",SUM($C283:$H283))</f>
        <v/>
      </c>
      <c r="N283" s="16">
        <f>IF($A283="","",SUM($I283:$L283))</f>
        <v/>
      </c>
      <c r="O283" s="11">
        <f>IF($A283="","",DATE(YEAR($A283),MONTH($A283),1))</f>
        <v/>
      </c>
    </row>
    <row r="284">
      <c r="A284" s="5" t="n"/>
      <c r="B284" s="4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6">
        <f>IF($A284="","",ROUND('الإعدادات'!$B$6*SUMIFS('الإيراد'!$I$3:$I$302,'الإيراد'!$K$3:$K$302,$O284,'الإيراد'!$B$3:$B$302,$B284),2))</f>
        <v/>
      </c>
      <c r="M284" s="16">
        <f>IF($A284="","",SUM($C284:$H284))</f>
        <v/>
      </c>
      <c r="N284" s="16">
        <f>IF($A284="","",SUM($I284:$L284))</f>
        <v/>
      </c>
      <c r="O284" s="11">
        <f>IF($A284="","",DATE(YEAR($A284),MONTH($A284),1))</f>
        <v/>
      </c>
    </row>
    <row r="285">
      <c r="A285" s="5" t="n"/>
      <c r="B285" s="4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6">
        <f>IF($A285="","",ROUND('الإعدادات'!$B$6*SUMIFS('الإيراد'!$I$3:$I$302,'الإيراد'!$K$3:$K$302,$O285,'الإيراد'!$B$3:$B$302,$B285),2))</f>
        <v/>
      </c>
      <c r="M285" s="16">
        <f>IF($A285="","",SUM($C285:$H285))</f>
        <v/>
      </c>
      <c r="N285" s="16">
        <f>IF($A285="","",SUM($I285:$L285))</f>
        <v/>
      </c>
      <c r="O285" s="11">
        <f>IF($A285="","",DATE(YEAR($A285),MONTH($A285),1))</f>
        <v/>
      </c>
    </row>
    <row r="286">
      <c r="A286" s="5" t="n"/>
      <c r="B286" s="4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6">
        <f>IF($A286="","",ROUND('الإعدادات'!$B$6*SUMIFS('الإيراد'!$I$3:$I$302,'الإيراد'!$K$3:$K$302,$O286,'الإيراد'!$B$3:$B$302,$B286),2))</f>
        <v/>
      </c>
      <c r="M286" s="16">
        <f>IF($A286="","",SUM($C286:$H286))</f>
        <v/>
      </c>
      <c r="N286" s="16">
        <f>IF($A286="","",SUM($I286:$L286))</f>
        <v/>
      </c>
      <c r="O286" s="11">
        <f>IF($A286="","",DATE(YEAR($A286),MONTH($A286),1))</f>
        <v/>
      </c>
    </row>
    <row r="287">
      <c r="A287" s="5" t="n"/>
      <c r="B287" s="4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6">
        <f>IF($A287="","",ROUND('الإعدادات'!$B$6*SUMIFS('الإيراد'!$I$3:$I$302,'الإيراد'!$K$3:$K$302,$O287,'الإيراد'!$B$3:$B$302,$B287),2))</f>
        <v/>
      </c>
      <c r="M287" s="16">
        <f>IF($A287="","",SUM($C287:$H287))</f>
        <v/>
      </c>
      <c r="N287" s="16">
        <f>IF($A287="","",SUM($I287:$L287))</f>
        <v/>
      </c>
      <c r="O287" s="11">
        <f>IF($A287="","",DATE(YEAR($A287),MONTH($A287),1))</f>
        <v/>
      </c>
    </row>
    <row r="288">
      <c r="A288" s="5" t="n"/>
      <c r="B288" s="4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6">
        <f>IF($A288="","",ROUND('الإعدادات'!$B$6*SUMIFS('الإيراد'!$I$3:$I$302,'الإيراد'!$K$3:$K$302,$O288,'الإيراد'!$B$3:$B$302,$B288),2))</f>
        <v/>
      </c>
      <c r="M288" s="16">
        <f>IF($A288="","",SUM($C288:$H288))</f>
        <v/>
      </c>
      <c r="N288" s="16">
        <f>IF($A288="","",SUM($I288:$L288))</f>
        <v/>
      </c>
      <c r="O288" s="11">
        <f>IF($A288="","",DATE(YEAR($A288),MONTH($A288),1))</f>
        <v/>
      </c>
    </row>
    <row r="289">
      <c r="A289" s="5" t="n"/>
      <c r="B289" s="4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6">
        <f>IF($A289="","",ROUND('الإعدادات'!$B$6*SUMIFS('الإيراد'!$I$3:$I$302,'الإيراد'!$K$3:$K$302,$O289,'الإيراد'!$B$3:$B$302,$B289),2))</f>
        <v/>
      </c>
      <c r="M289" s="16">
        <f>IF($A289="","",SUM($C289:$H289))</f>
        <v/>
      </c>
      <c r="N289" s="16">
        <f>IF($A289="","",SUM($I289:$L289))</f>
        <v/>
      </c>
      <c r="O289" s="11">
        <f>IF($A289="","",DATE(YEAR($A289),MONTH($A289),1))</f>
        <v/>
      </c>
    </row>
    <row r="290">
      <c r="A290" s="5" t="n"/>
      <c r="B290" s="4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6">
        <f>IF($A290="","",ROUND('الإعدادات'!$B$6*SUMIFS('الإيراد'!$I$3:$I$302,'الإيراد'!$K$3:$K$302,$O290,'الإيراد'!$B$3:$B$302,$B290),2))</f>
        <v/>
      </c>
      <c r="M290" s="16">
        <f>IF($A290="","",SUM($C290:$H290))</f>
        <v/>
      </c>
      <c r="N290" s="16">
        <f>IF($A290="","",SUM($I290:$L290))</f>
        <v/>
      </c>
      <c r="O290" s="11">
        <f>IF($A290="","",DATE(YEAR($A290),MONTH($A290),1))</f>
        <v/>
      </c>
    </row>
    <row r="291">
      <c r="A291" s="5" t="n"/>
      <c r="B291" s="4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6">
        <f>IF($A291="","",ROUND('الإعدادات'!$B$6*SUMIFS('الإيراد'!$I$3:$I$302,'الإيراد'!$K$3:$K$302,$O291,'الإيراد'!$B$3:$B$302,$B291),2))</f>
        <v/>
      </c>
      <c r="M291" s="16">
        <f>IF($A291="","",SUM($C291:$H291))</f>
        <v/>
      </c>
      <c r="N291" s="16">
        <f>IF($A291="","",SUM($I291:$L291))</f>
        <v/>
      </c>
      <c r="O291" s="11">
        <f>IF($A291="","",DATE(YEAR($A291),MONTH($A291),1))</f>
        <v/>
      </c>
    </row>
    <row r="292">
      <c r="A292" s="5" t="n"/>
      <c r="B292" s="4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6">
        <f>IF($A292="","",ROUND('الإعدادات'!$B$6*SUMIFS('الإيراد'!$I$3:$I$302,'الإيراد'!$K$3:$K$302,$O292,'الإيراد'!$B$3:$B$302,$B292),2))</f>
        <v/>
      </c>
      <c r="M292" s="16">
        <f>IF($A292="","",SUM($C292:$H292))</f>
        <v/>
      </c>
      <c r="N292" s="16">
        <f>IF($A292="","",SUM($I292:$L292))</f>
        <v/>
      </c>
      <c r="O292" s="11">
        <f>IF($A292="","",DATE(YEAR($A292),MONTH($A292),1))</f>
        <v/>
      </c>
    </row>
    <row r="293">
      <c r="A293" s="5" t="n"/>
      <c r="B293" s="4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6">
        <f>IF($A293="","",ROUND('الإعدادات'!$B$6*SUMIFS('الإيراد'!$I$3:$I$302,'الإيراد'!$K$3:$K$302,$O293,'الإيراد'!$B$3:$B$302,$B293),2))</f>
        <v/>
      </c>
      <c r="M293" s="16">
        <f>IF($A293="","",SUM($C293:$H293))</f>
        <v/>
      </c>
      <c r="N293" s="16">
        <f>IF($A293="","",SUM($I293:$L293))</f>
        <v/>
      </c>
      <c r="O293" s="11">
        <f>IF($A293="","",DATE(YEAR($A293),MONTH($A293),1))</f>
        <v/>
      </c>
    </row>
    <row r="294">
      <c r="A294" s="5" t="n"/>
      <c r="B294" s="4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6">
        <f>IF($A294="","",ROUND('الإعدادات'!$B$6*SUMIFS('الإيراد'!$I$3:$I$302,'الإيراد'!$K$3:$K$302,$O294,'الإيراد'!$B$3:$B$302,$B294),2))</f>
        <v/>
      </c>
      <c r="M294" s="16">
        <f>IF($A294="","",SUM($C294:$H294))</f>
        <v/>
      </c>
      <c r="N294" s="16">
        <f>IF($A294="","",SUM($I294:$L294))</f>
        <v/>
      </c>
      <c r="O294" s="11">
        <f>IF($A294="","",DATE(YEAR($A294),MONTH($A294),1))</f>
        <v/>
      </c>
    </row>
    <row r="295">
      <c r="A295" s="5" t="n"/>
      <c r="B295" s="4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6">
        <f>IF($A295="","",ROUND('الإعدادات'!$B$6*SUMIFS('الإيراد'!$I$3:$I$302,'الإيراد'!$K$3:$K$302,$O295,'الإيراد'!$B$3:$B$302,$B295),2))</f>
        <v/>
      </c>
      <c r="M295" s="16">
        <f>IF($A295="","",SUM($C295:$H295))</f>
        <v/>
      </c>
      <c r="N295" s="16">
        <f>IF($A295="","",SUM($I295:$L295))</f>
        <v/>
      </c>
      <c r="O295" s="11">
        <f>IF($A295="","",DATE(YEAR($A295),MONTH($A295),1))</f>
        <v/>
      </c>
    </row>
    <row r="296">
      <c r="A296" s="5" t="n"/>
      <c r="B296" s="4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6">
        <f>IF($A296="","",ROUND('الإعدادات'!$B$6*SUMIFS('الإيراد'!$I$3:$I$302,'الإيراد'!$K$3:$K$302,$O296,'الإيراد'!$B$3:$B$302,$B296),2))</f>
        <v/>
      </c>
      <c r="M296" s="16">
        <f>IF($A296="","",SUM($C296:$H296))</f>
        <v/>
      </c>
      <c r="N296" s="16">
        <f>IF($A296="","",SUM($I296:$L296))</f>
        <v/>
      </c>
      <c r="O296" s="11">
        <f>IF($A296="","",DATE(YEAR($A296),MONTH($A296),1))</f>
        <v/>
      </c>
    </row>
    <row r="297">
      <c r="A297" s="5" t="n"/>
      <c r="B297" s="4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6">
        <f>IF($A297="","",ROUND('الإعدادات'!$B$6*SUMIFS('الإيراد'!$I$3:$I$302,'الإيراد'!$K$3:$K$302,$O297,'الإيراد'!$B$3:$B$302,$B297),2))</f>
        <v/>
      </c>
      <c r="M297" s="16">
        <f>IF($A297="","",SUM($C297:$H297))</f>
        <v/>
      </c>
      <c r="N297" s="16">
        <f>IF($A297="","",SUM($I297:$L297))</f>
        <v/>
      </c>
      <c r="O297" s="11">
        <f>IF($A297="","",DATE(YEAR($A297),MONTH($A297),1))</f>
        <v/>
      </c>
    </row>
    <row r="298">
      <c r="A298" s="5" t="n"/>
      <c r="B298" s="4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6">
        <f>IF($A298="","",ROUND('الإعدادات'!$B$6*SUMIFS('الإيراد'!$I$3:$I$302,'الإيراد'!$K$3:$K$302,$O298,'الإيراد'!$B$3:$B$302,$B298),2))</f>
        <v/>
      </c>
      <c r="M298" s="16">
        <f>IF($A298="","",SUM($C298:$H298))</f>
        <v/>
      </c>
      <c r="N298" s="16">
        <f>IF($A298="","",SUM($I298:$L298))</f>
        <v/>
      </c>
      <c r="O298" s="11">
        <f>IF($A298="","",DATE(YEAR($A298),MONTH($A298),1))</f>
        <v/>
      </c>
    </row>
    <row r="299">
      <c r="A299" s="5" t="n"/>
      <c r="B299" s="4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6">
        <f>IF($A299="","",ROUND('الإعدادات'!$B$6*SUMIFS('الإيراد'!$I$3:$I$302,'الإيراد'!$K$3:$K$302,$O299,'الإيراد'!$B$3:$B$302,$B299),2))</f>
        <v/>
      </c>
      <c r="M299" s="16">
        <f>IF($A299="","",SUM($C299:$H299))</f>
        <v/>
      </c>
      <c r="N299" s="16">
        <f>IF($A299="","",SUM($I299:$L299))</f>
        <v/>
      </c>
      <c r="O299" s="11">
        <f>IF($A299="","",DATE(YEAR($A299),MONTH($A299),1))</f>
        <v/>
      </c>
    </row>
    <row r="300">
      <c r="A300" s="5" t="n"/>
      <c r="B300" s="4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6">
        <f>IF($A300="","",ROUND('الإعدادات'!$B$6*SUMIFS('الإيراد'!$I$3:$I$302,'الإيراد'!$K$3:$K$302,$O300,'الإيراد'!$B$3:$B$302,$B300),2))</f>
        <v/>
      </c>
      <c r="M300" s="16">
        <f>IF($A300="","",SUM($C300:$H300))</f>
        <v/>
      </c>
      <c r="N300" s="16">
        <f>IF($A300="","",SUM($I300:$L300))</f>
        <v/>
      </c>
      <c r="O300" s="11">
        <f>IF($A300="","",DATE(YEAR($A300),MONTH($A300),1))</f>
        <v/>
      </c>
    </row>
    <row r="301">
      <c r="A301" s="5" t="n"/>
      <c r="B301" s="4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6">
        <f>IF($A301="","",ROUND('الإعدادات'!$B$6*SUMIFS('الإيراد'!$I$3:$I$302,'الإيراد'!$K$3:$K$302,$O301,'الإيراد'!$B$3:$B$302,$B301),2))</f>
        <v/>
      </c>
      <c r="M301" s="16">
        <f>IF($A301="","",SUM($C301:$H301))</f>
        <v/>
      </c>
      <c r="N301" s="16">
        <f>IF($A301="","",SUM($I301:$L301))</f>
        <v/>
      </c>
      <c r="O301" s="11">
        <f>IF($A301="","",DATE(YEAR($A301),MONTH($A301),1))</f>
        <v/>
      </c>
    </row>
    <row r="302">
      <c r="A302" s="5" t="n"/>
      <c r="B302" s="4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6">
        <f>IF($A302="","",ROUND('الإعدادات'!$B$6*SUMIFS('الإيراد'!$I$3:$I$302,'الإيراد'!$K$3:$K$302,$O302,'الإيراد'!$B$3:$B$302,$B302),2))</f>
        <v/>
      </c>
      <c r="M302" s="16">
        <f>IF($A302="","",SUM($C302:$H302))</f>
        <v/>
      </c>
      <c r="N302" s="16">
        <f>IF($A302="","",SUM($I302:$L302))</f>
        <v/>
      </c>
      <c r="O302" s="11">
        <f>IF($A302="","",DATE(YEAR($A302),MONTH($A302),1))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O1"/>
  </mergeCells>
  <dataValidations count="1">
    <dataValidation sqref="B3:B302" showDropDown="0" showInputMessage="0" showErrorMessage="0" allowBlank="1" errorTitle="قيمة غير صحيحة" error="اختر من القائمة." type="list">
      <formula1>=Branches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N46"/>
  <sheetViews>
    <sheetView showGridLines="0" rightToLeft="1" tabSelected="0"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>
      <c r="A1" s="17">
        <f>'الإعدادات'!B3</f>
        <v/>
      </c>
    </row>
    <row r="2">
      <c r="A2" s="18" t="inlineStr">
        <is>
          <t>قائمة الدخل الشهرية</t>
        </is>
      </c>
    </row>
    <row r="3">
      <c r="A3" s="2">
        <f>"المبالغ بـ "&amp;'الإعدادات'!$B$4</f>
        <v/>
      </c>
    </row>
    <row r="5">
      <c r="A5" s="7">
        <f>IF('الإعدادات'!$A$10="","",'الإعدادات'!$A$10)</f>
        <v/>
      </c>
      <c r="B5" s="19">
        <f>EDATE('الإعدادات'!$B$5,0)</f>
        <v/>
      </c>
      <c r="C5" s="19">
        <f>EDATE('الإعدادات'!$B$5,1)</f>
        <v/>
      </c>
      <c r="D5" s="19">
        <f>EDATE('الإعدادات'!$B$5,2)</f>
        <v/>
      </c>
      <c r="E5" s="19">
        <f>EDATE('الإعدادات'!$B$5,3)</f>
        <v/>
      </c>
      <c r="F5" s="19">
        <f>EDATE('الإعدادات'!$B$5,4)</f>
        <v/>
      </c>
      <c r="G5" s="19">
        <f>EDATE('الإعدادات'!$B$5,5)</f>
        <v/>
      </c>
      <c r="H5" s="19">
        <f>EDATE('الإعدادات'!$B$5,6)</f>
        <v/>
      </c>
      <c r="I5" s="19">
        <f>EDATE('الإعدادات'!$B$5,7)</f>
        <v/>
      </c>
      <c r="J5" s="19">
        <f>EDATE('الإعدادات'!$B$5,8)</f>
        <v/>
      </c>
      <c r="K5" s="19">
        <f>EDATE('الإعدادات'!$B$5,9)</f>
        <v/>
      </c>
      <c r="L5" s="19">
        <f>EDATE('الإعدادات'!$B$5,10)</f>
        <v/>
      </c>
      <c r="M5" s="19">
        <f>EDATE('الإعدادات'!$B$5,11)</f>
        <v/>
      </c>
      <c r="N5" s="7" t="inlineStr">
        <is>
          <t>السنة</t>
        </is>
      </c>
    </row>
    <row r="6">
      <c r="A6" s="3" t="inlineStr">
        <is>
          <t>الإيراد المعترف به</t>
        </is>
      </c>
      <c r="B6" s="20">
        <f>IF('الإعدادات'!$A$10="","",SUMIFS('الإيراد'!$J$3:$J$302,'الإيراد'!$K$3:$K$302,B$5,'الإيراد'!$B$3:$B$302,'الإعدادات'!$A$10))</f>
        <v/>
      </c>
      <c r="C6" s="20">
        <f>IF('الإعدادات'!$A$10="","",SUMIFS('الإيراد'!$J$3:$J$302,'الإيراد'!$K$3:$K$302,C$5,'الإيراد'!$B$3:$B$302,'الإعدادات'!$A$10))</f>
        <v/>
      </c>
      <c r="D6" s="20">
        <f>IF('الإعدادات'!$A$10="","",SUMIFS('الإيراد'!$J$3:$J$302,'الإيراد'!$K$3:$K$302,D$5,'الإيراد'!$B$3:$B$302,'الإعدادات'!$A$10))</f>
        <v/>
      </c>
      <c r="E6" s="20">
        <f>IF('الإعدادات'!$A$10="","",SUMIFS('الإيراد'!$J$3:$J$302,'الإيراد'!$K$3:$K$302,E$5,'الإيراد'!$B$3:$B$302,'الإعدادات'!$A$10))</f>
        <v/>
      </c>
      <c r="F6" s="20">
        <f>IF('الإعدادات'!$A$10="","",SUMIFS('الإيراد'!$J$3:$J$302,'الإيراد'!$K$3:$K$302,F$5,'الإيراد'!$B$3:$B$302,'الإعدادات'!$A$10))</f>
        <v/>
      </c>
      <c r="G6" s="20">
        <f>IF('الإعدادات'!$A$10="","",SUMIFS('الإيراد'!$J$3:$J$302,'الإيراد'!$K$3:$K$302,G$5,'الإيراد'!$B$3:$B$302,'الإعدادات'!$A$10))</f>
        <v/>
      </c>
      <c r="H6" s="20">
        <f>IF('الإعدادات'!$A$10="","",SUMIFS('الإيراد'!$J$3:$J$302,'الإيراد'!$K$3:$K$302,H$5,'الإيراد'!$B$3:$B$302,'الإعدادات'!$A$10))</f>
        <v/>
      </c>
      <c r="I6" s="20">
        <f>IF('الإعدادات'!$A$10="","",SUMIFS('الإيراد'!$J$3:$J$302,'الإيراد'!$K$3:$K$302,I$5,'الإيراد'!$B$3:$B$302,'الإعدادات'!$A$10))</f>
        <v/>
      </c>
      <c r="J6" s="20">
        <f>IF('الإعدادات'!$A$10="","",SUMIFS('الإيراد'!$J$3:$J$302,'الإيراد'!$K$3:$K$302,J$5,'الإيراد'!$B$3:$B$302,'الإعدادات'!$A$10))</f>
        <v/>
      </c>
      <c r="K6" s="20">
        <f>IF('الإعدادات'!$A$10="","",SUMIFS('الإيراد'!$J$3:$J$302,'الإيراد'!$K$3:$K$302,K$5,'الإيراد'!$B$3:$B$302,'الإعدادات'!$A$10))</f>
        <v/>
      </c>
      <c r="L6" s="20">
        <f>IF('الإعدادات'!$A$10="","",SUMIFS('الإيراد'!$J$3:$J$302,'الإيراد'!$K$3:$K$302,L$5,'الإيراد'!$B$3:$B$302,'الإعدادات'!$A$10))</f>
        <v/>
      </c>
      <c r="M6" s="20">
        <f>IF('الإعدادات'!$A$10="","",SUMIFS('الإيراد'!$J$3:$J$302,'الإيراد'!$K$3:$K$302,M$5,'الإيراد'!$B$3:$B$302,'الإعدادات'!$A$10))</f>
        <v/>
      </c>
      <c r="N6" s="20">
        <f>IF('الإعدادات'!$A$10="","",SUM(B6:M6))</f>
        <v/>
      </c>
    </row>
    <row r="7">
      <c r="A7" s="3" t="inlineStr">
        <is>
          <t>التكاليف المتغيرة</t>
        </is>
      </c>
      <c r="B7" s="20">
        <f>IF('الإعدادات'!$A$10="","",SUMIFS('المصروفات'!$N$3:$N$302,'المصروفات'!$O$3:$O$302,B$5,'المصروفات'!$B$3:$B$302,'الإعدادات'!$A$10))</f>
        <v/>
      </c>
      <c r="C7" s="20">
        <f>IF('الإعدادات'!$A$10="","",SUMIFS('المصروفات'!$N$3:$N$302,'المصروفات'!$O$3:$O$302,C$5,'المصروفات'!$B$3:$B$302,'الإعدادات'!$A$10))</f>
        <v/>
      </c>
      <c r="D7" s="20">
        <f>IF('الإعدادات'!$A$10="","",SUMIFS('المصروفات'!$N$3:$N$302,'المصروفات'!$O$3:$O$302,D$5,'المصروفات'!$B$3:$B$302,'الإعدادات'!$A$10))</f>
        <v/>
      </c>
      <c r="E7" s="20">
        <f>IF('الإعدادات'!$A$10="","",SUMIFS('المصروفات'!$N$3:$N$302,'المصروفات'!$O$3:$O$302,E$5,'المصروفات'!$B$3:$B$302,'الإعدادات'!$A$10))</f>
        <v/>
      </c>
      <c r="F7" s="20">
        <f>IF('الإعدادات'!$A$10="","",SUMIFS('المصروفات'!$N$3:$N$302,'المصروفات'!$O$3:$O$302,F$5,'المصروفات'!$B$3:$B$302,'الإعدادات'!$A$10))</f>
        <v/>
      </c>
      <c r="G7" s="20">
        <f>IF('الإعدادات'!$A$10="","",SUMIFS('المصروفات'!$N$3:$N$302,'المصروفات'!$O$3:$O$302,G$5,'المصروفات'!$B$3:$B$302,'الإعدادات'!$A$10))</f>
        <v/>
      </c>
      <c r="H7" s="20">
        <f>IF('الإعدادات'!$A$10="","",SUMIFS('المصروفات'!$N$3:$N$302,'المصروفات'!$O$3:$O$302,H$5,'المصروفات'!$B$3:$B$302,'الإعدادات'!$A$10))</f>
        <v/>
      </c>
      <c r="I7" s="20">
        <f>IF('الإعدادات'!$A$10="","",SUMIFS('المصروفات'!$N$3:$N$302,'المصروفات'!$O$3:$O$302,I$5,'المصروفات'!$B$3:$B$302,'الإعدادات'!$A$10))</f>
        <v/>
      </c>
      <c r="J7" s="20">
        <f>IF('الإعدادات'!$A$10="","",SUMIFS('المصروفات'!$N$3:$N$302,'المصروفات'!$O$3:$O$302,J$5,'المصروفات'!$B$3:$B$302,'الإعدادات'!$A$10))</f>
        <v/>
      </c>
      <c r="K7" s="20">
        <f>IF('الإعدادات'!$A$10="","",SUMIFS('المصروفات'!$N$3:$N$302,'المصروفات'!$O$3:$O$302,K$5,'المصروفات'!$B$3:$B$302,'الإعدادات'!$A$10))</f>
        <v/>
      </c>
      <c r="L7" s="20">
        <f>IF('الإعدادات'!$A$10="","",SUMIFS('المصروفات'!$N$3:$N$302,'المصروفات'!$O$3:$O$302,L$5,'المصروفات'!$B$3:$B$302,'الإعدادات'!$A$10))</f>
        <v/>
      </c>
      <c r="M7" s="20">
        <f>IF('الإعدادات'!$A$10="","",SUMIFS('المصروفات'!$N$3:$N$302,'المصروفات'!$O$3:$O$302,M$5,'المصروفات'!$B$3:$B$302,'الإعدادات'!$A$10))</f>
        <v/>
      </c>
      <c r="N7" s="20">
        <f>IF('الإعدادات'!$A$10="","",SUM(B7:M7))</f>
        <v/>
      </c>
    </row>
    <row r="8">
      <c r="A8" s="3" t="inlineStr">
        <is>
          <t>هامش المساهمة</t>
        </is>
      </c>
      <c r="B8" s="20">
        <f>IF('الإعدادات'!$A$10="","",B6-B7)</f>
        <v/>
      </c>
      <c r="C8" s="20">
        <f>IF('الإعدادات'!$A$10="","",C6-C7)</f>
        <v/>
      </c>
      <c r="D8" s="20">
        <f>IF('الإعدادات'!$A$10="","",D6-D7)</f>
        <v/>
      </c>
      <c r="E8" s="20">
        <f>IF('الإعدادات'!$A$10="","",E6-E7)</f>
        <v/>
      </c>
      <c r="F8" s="20">
        <f>IF('الإعدادات'!$A$10="","",F6-F7)</f>
        <v/>
      </c>
      <c r="G8" s="20">
        <f>IF('الإعدادات'!$A$10="","",G6-G7)</f>
        <v/>
      </c>
      <c r="H8" s="20">
        <f>IF('الإعدادات'!$A$10="","",H6-H7)</f>
        <v/>
      </c>
      <c r="I8" s="20">
        <f>IF('الإعدادات'!$A$10="","",I6-I7)</f>
        <v/>
      </c>
      <c r="J8" s="20">
        <f>IF('الإعدادات'!$A$10="","",J6-J7)</f>
        <v/>
      </c>
      <c r="K8" s="20">
        <f>IF('الإعدادات'!$A$10="","",K6-K7)</f>
        <v/>
      </c>
      <c r="L8" s="20">
        <f>IF('الإعدادات'!$A$10="","",L6-L7)</f>
        <v/>
      </c>
      <c r="M8" s="20">
        <f>IF('الإعدادات'!$A$10="","",M6-M7)</f>
        <v/>
      </c>
      <c r="N8" s="20">
        <f>IF('الإعدادات'!$A$10="","",SUM(B8:M8))</f>
        <v/>
      </c>
    </row>
    <row r="9">
      <c r="A9" s="3" t="inlineStr">
        <is>
          <t>نسبة هامش المساهمة</t>
        </is>
      </c>
      <c r="B9" s="21">
        <f>IF('الإعدادات'!$A$10="","",IFERROR(B8/B6,""))</f>
        <v/>
      </c>
      <c r="C9" s="21">
        <f>IF('الإعدادات'!$A$10="","",IFERROR(C8/C6,""))</f>
        <v/>
      </c>
      <c r="D9" s="21">
        <f>IF('الإعدادات'!$A$10="","",IFERROR(D8/D6,""))</f>
        <v/>
      </c>
      <c r="E9" s="21">
        <f>IF('الإعدادات'!$A$10="","",IFERROR(E8/E6,""))</f>
        <v/>
      </c>
      <c r="F9" s="21">
        <f>IF('الإعدادات'!$A$10="","",IFERROR(F8/F6,""))</f>
        <v/>
      </c>
      <c r="G9" s="21">
        <f>IF('الإعدادات'!$A$10="","",IFERROR(G8/G6,""))</f>
        <v/>
      </c>
      <c r="H9" s="21">
        <f>IF('الإعدادات'!$A$10="","",IFERROR(H8/H6,""))</f>
        <v/>
      </c>
      <c r="I9" s="21">
        <f>IF('الإعدادات'!$A$10="","",IFERROR(I8/I6,""))</f>
        <v/>
      </c>
      <c r="J9" s="21">
        <f>IF('الإعدادات'!$A$10="","",IFERROR(J8/J6,""))</f>
        <v/>
      </c>
      <c r="K9" s="21">
        <f>IF('الإعدادات'!$A$10="","",IFERROR(K8/K6,""))</f>
        <v/>
      </c>
      <c r="L9" s="21">
        <f>IF('الإعدادات'!$A$10="","",IFERROR(L8/L6,""))</f>
        <v/>
      </c>
      <c r="M9" s="21">
        <f>IF('الإعدادات'!$A$10="","",IFERROR(M8/M6,""))</f>
        <v/>
      </c>
      <c r="N9" s="21">
        <f>IF('الإعدادات'!$A$10="","",IFERROR(N8/N6,""))</f>
        <v/>
      </c>
    </row>
    <row r="10">
      <c r="A10" s="3" t="inlineStr">
        <is>
          <t>التكاليف الثابتة</t>
        </is>
      </c>
      <c r="B10" s="20">
        <f>IF('الإعدادات'!$A$10="","",SUMIFS('المصروفات'!$M$3:$M$302,'المصروفات'!$O$3:$O$302,B$5,'المصروفات'!$B$3:$B$302,'الإعدادات'!$A$10))</f>
        <v/>
      </c>
      <c r="C10" s="20">
        <f>IF('الإعدادات'!$A$10="","",SUMIFS('المصروفات'!$M$3:$M$302,'المصروفات'!$O$3:$O$302,C$5,'المصروفات'!$B$3:$B$302,'الإعدادات'!$A$10))</f>
        <v/>
      </c>
      <c r="D10" s="20">
        <f>IF('الإعدادات'!$A$10="","",SUMIFS('المصروفات'!$M$3:$M$302,'المصروفات'!$O$3:$O$302,D$5,'المصروفات'!$B$3:$B$302,'الإعدادات'!$A$10))</f>
        <v/>
      </c>
      <c r="E10" s="20">
        <f>IF('الإعدادات'!$A$10="","",SUMIFS('المصروفات'!$M$3:$M$302,'المصروفات'!$O$3:$O$302,E$5,'المصروفات'!$B$3:$B$302,'الإعدادات'!$A$10))</f>
        <v/>
      </c>
      <c r="F10" s="20">
        <f>IF('الإعدادات'!$A$10="","",SUMIFS('المصروفات'!$M$3:$M$302,'المصروفات'!$O$3:$O$302,F$5,'المصروفات'!$B$3:$B$302,'الإعدادات'!$A$10))</f>
        <v/>
      </c>
      <c r="G10" s="20">
        <f>IF('الإعدادات'!$A$10="","",SUMIFS('المصروفات'!$M$3:$M$302,'المصروفات'!$O$3:$O$302,G$5,'المصروفات'!$B$3:$B$302,'الإعدادات'!$A$10))</f>
        <v/>
      </c>
      <c r="H10" s="20">
        <f>IF('الإعدادات'!$A$10="","",SUMIFS('المصروفات'!$M$3:$M$302,'المصروفات'!$O$3:$O$302,H$5,'المصروفات'!$B$3:$B$302,'الإعدادات'!$A$10))</f>
        <v/>
      </c>
      <c r="I10" s="20">
        <f>IF('الإعدادات'!$A$10="","",SUMIFS('المصروفات'!$M$3:$M$302,'المصروفات'!$O$3:$O$302,I$5,'المصروفات'!$B$3:$B$302,'الإعدادات'!$A$10))</f>
        <v/>
      </c>
      <c r="J10" s="20">
        <f>IF('الإعدادات'!$A$10="","",SUMIFS('المصروفات'!$M$3:$M$302,'المصروفات'!$O$3:$O$302,J$5,'المصروفات'!$B$3:$B$302,'الإعدادات'!$A$10))</f>
        <v/>
      </c>
      <c r="K10" s="20">
        <f>IF('الإعدادات'!$A$10="","",SUMIFS('المصروفات'!$M$3:$M$302,'المصروفات'!$O$3:$O$302,K$5,'المصروفات'!$B$3:$B$302,'الإعدادات'!$A$10))</f>
        <v/>
      </c>
      <c r="L10" s="20">
        <f>IF('الإعدادات'!$A$10="","",SUMIFS('المصروفات'!$M$3:$M$302,'المصروفات'!$O$3:$O$302,L$5,'المصروفات'!$B$3:$B$302,'الإعدادات'!$A$10))</f>
        <v/>
      </c>
      <c r="M10" s="20">
        <f>IF('الإعدادات'!$A$10="","",SUMIFS('المصروفات'!$M$3:$M$302,'المصروفات'!$O$3:$O$302,M$5,'المصروفات'!$B$3:$B$302,'الإعدادات'!$A$10))</f>
        <v/>
      </c>
      <c r="N10" s="20">
        <f>IF('الإعدادات'!$A$10="","",SUM(B10:M10))</f>
        <v/>
      </c>
    </row>
    <row r="11">
      <c r="A11" s="3" t="inlineStr">
        <is>
          <t>الربح التشغيلي</t>
        </is>
      </c>
      <c r="B11" s="22">
        <f>IF('الإعدادات'!$A$10="","",B8-B10)</f>
        <v/>
      </c>
      <c r="C11" s="22">
        <f>IF('الإعدادات'!$A$10="","",C8-C10)</f>
        <v/>
      </c>
      <c r="D11" s="22">
        <f>IF('الإعدادات'!$A$10="","",D8-D10)</f>
        <v/>
      </c>
      <c r="E11" s="22">
        <f>IF('الإعدادات'!$A$10="","",E8-E10)</f>
        <v/>
      </c>
      <c r="F11" s="22">
        <f>IF('الإعدادات'!$A$10="","",F8-F10)</f>
        <v/>
      </c>
      <c r="G11" s="22">
        <f>IF('الإعدادات'!$A$10="","",G8-G10)</f>
        <v/>
      </c>
      <c r="H11" s="22">
        <f>IF('الإعدادات'!$A$10="","",H8-H10)</f>
        <v/>
      </c>
      <c r="I11" s="22">
        <f>IF('الإعدادات'!$A$10="","",I8-I10)</f>
        <v/>
      </c>
      <c r="J11" s="22">
        <f>IF('الإعدادات'!$A$10="","",J8-J10)</f>
        <v/>
      </c>
      <c r="K11" s="22">
        <f>IF('الإعدادات'!$A$10="","",K8-K10)</f>
        <v/>
      </c>
      <c r="L11" s="22">
        <f>IF('الإعدادات'!$A$10="","",L8-L10)</f>
        <v/>
      </c>
      <c r="M11" s="22">
        <f>IF('الإعدادات'!$A$10="","",M8-M10)</f>
        <v/>
      </c>
      <c r="N11" s="22">
        <f>IF('الإعدادات'!$A$10="","",SUM(B11:M11))</f>
        <v/>
      </c>
    </row>
    <row r="12">
      <c r="A12" s="3" t="inlineStr">
        <is>
          <t>هامش الربح التشغيلي</t>
        </is>
      </c>
      <c r="B12" s="21">
        <f>IF('الإعدادات'!$A$10="","",IFERROR(B11/B6,""))</f>
        <v/>
      </c>
      <c r="C12" s="21">
        <f>IF('الإعدادات'!$A$10="","",IFERROR(C11/C6,""))</f>
        <v/>
      </c>
      <c r="D12" s="21">
        <f>IF('الإعدادات'!$A$10="","",IFERROR(D11/D6,""))</f>
        <v/>
      </c>
      <c r="E12" s="21">
        <f>IF('الإعدادات'!$A$10="","",IFERROR(E11/E6,""))</f>
        <v/>
      </c>
      <c r="F12" s="21">
        <f>IF('الإعدادات'!$A$10="","",IFERROR(F11/F6,""))</f>
        <v/>
      </c>
      <c r="G12" s="21">
        <f>IF('الإعدادات'!$A$10="","",IFERROR(G11/G6,""))</f>
        <v/>
      </c>
      <c r="H12" s="21">
        <f>IF('الإعدادات'!$A$10="","",IFERROR(H11/H6,""))</f>
        <v/>
      </c>
      <c r="I12" s="21">
        <f>IF('الإعدادات'!$A$10="","",IFERROR(I11/I6,""))</f>
        <v/>
      </c>
      <c r="J12" s="21">
        <f>IF('الإعدادات'!$A$10="","",IFERROR(J11/J6,""))</f>
        <v/>
      </c>
      <c r="K12" s="21">
        <f>IF('الإعدادات'!$A$10="","",IFERROR(K11/K6,""))</f>
        <v/>
      </c>
      <c r="L12" s="21">
        <f>IF('الإعدادات'!$A$10="","",IFERROR(L11/L6,""))</f>
        <v/>
      </c>
      <c r="M12" s="21">
        <f>IF('الإعدادات'!$A$10="","",IFERROR(M11/M6,""))</f>
        <v/>
      </c>
      <c r="N12" s="21">
        <f>IF('الإعدادات'!$A$10="","",IFERROR(N11/N6,""))</f>
        <v/>
      </c>
    </row>
    <row r="15">
      <c r="A15" s="7">
        <f>IF('الإعدادات'!$A$11="","",'الإعدادات'!$A$11)</f>
        <v/>
      </c>
      <c r="B15" s="19">
        <f>EDATE('الإعدادات'!$B$5,0)</f>
        <v/>
      </c>
      <c r="C15" s="19">
        <f>EDATE('الإعدادات'!$B$5,1)</f>
        <v/>
      </c>
      <c r="D15" s="19">
        <f>EDATE('الإعدادات'!$B$5,2)</f>
        <v/>
      </c>
      <c r="E15" s="19">
        <f>EDATE('الإعدادات'!$B$5,3)</f>
        <v/>
      </c>
      <c r="F15" s="19">
        <f>EDATE('الإعدادات'!$B$5,4)</f>
        <v/>
      </c>
      <c r="G15" s="19">
        <f>EDATE('الإعدادات'!$B$5,5)</f>
        <v/>
      </c>
      <c r="H15" s="19">
        <f>EDATE('الإعدادات'!$B$5,6)</f>
        <v/>
      </c>
      <c r="I15" s="19">
        <f>EDATE('الإعدادات'!$B$5,7)</f>
        <v/>
      </c>
      <c r="J15" s="19">
        <f>EDATE('الإعدادات'!$B$5,8)</f>
        <v/>
      </c>
      <c r="K15" s="19">
        <f>EDATE('الإعدادات'!$B$5,9)</f>
        <v/>
      </c>
      <c r="L15" s="19">
        <f>EDATE('الإعدادات'!$B$5,10)</f>
        <v/>
      </c>
      <c r="M15" s="19">
        <f>EDATE('الإعدادات'!$B$5,11)</f>
        <v/>
      </c>
      <c r="N15" s="7" t="inlineStr">
        <is>
          <t>السنة</t>
        </is>
      </c>
    </row>
    <row r="16">
      <c r="A16" s="3" t="inlineStr">
        <is>
          <t>الإيراد المعترف به</t>
        </is>
      </c>
      <c r="B16" s="20">
        <f>IF('الإعدادات'!$A$11="","",SUMIFS('الإيراد'!$J$3:$J$302,'الإيراد'!$K$3:$K$302,B$15,'الإيراد'!$B$3:$B$302,'الإعدادات'!$A$11))</f>
        <v/>
      </c>
      <c r="C16" s="20">
        <f>IF('الإعدادات'!$A$11="","",SUMIFS('الإيراد'!$J$3:$J$302,'الإيراد'!$K$3:$K$302,C$15,'الإيراد'!$B$3:$B$302,'الإعدادات'!$A$11))</f>
        <v/>
      </c>
      <c r="D16" s="20">
        <f>IF('الإعدادات'!$A$11="","",SUMIFS('الإيراد'!$J$3:$J$302,'الإيراد'!$K$3:$K$302,D$15,'الإيراد'!$B$3:$B$302,'الإعدادات'!$A$11))</f>
        <v/>
      </c>
      <c r="E16" s="20">
        <f>IF('الإعدادات'!$A$11="","",SUMIFS('الإيراد'!$J$3:$J$302,'الإيراد'!$K$3:$K$302,E$15,'الإيراد'!$B$3:$B$302,'الإعدادات'!$A$11))</f>
        <v/>
      </c>
      <c r="F16" s="20">
        <f>IF('الإعدادات'!$A$11="","",SUMIFS('الإيراد'!$J$3:$J$302,'الإيراد'!$K$3:$K$302,F$15,'الإيراد'!$B$3:$B$302,'الإعدادات'!$A$11))</f>
        <v/>
      </c>
      <c r="G16" s="20">
        <f>IF('الإعدادات'!$A$11="","",SUMIFS('الإيراد'!$J$3:$J$302,'الإيراد'!$K$3:$K$302,G$15,'الإيراد'!$B$3:$B$302,'الإعدادات'!$A$11))</f>
        <v/>
      </c>
      <c r="H16" s="20">
        <f>IF('الإعدادات'!$A$11="","",SUMIFS('الإيراد'!$J$3:$J$302,'الإيراد'!$K$3:$K$302,H$15,'الإيراد'!$B$3:$B$302,'الإعدادات'!$A$11))</f>
        <v/>
      </c>
      <c r="I16" s="20">
        <f>IF('الإعدادات'!$A$11="","",SUMIFS('الإيراد'!$J$3:$J$302,'الإيراد'!$K$3:$K$302,I$15,'الإيراد'!$B$3:$B$302,'الإعدادات'!$A$11))</f>
        <v/>
      </c>
      <c r="J16" s="20">
        <f>IF('الإعدادات'!$A$11="","",SUMIFS('الإيراد'!$J$3:$J$302,'الإيراد'!$K$3:$K$302,J$15,'الإيراد'!$B$3:$B$302,'الإعدادات'!$A$11))</f>
        <v/>
      </c>
      <c r="K16" s="20">
        <f>IF('الإعدادات'!$A$11="","",SUMIFS('الإيراد'!$J$3:$J$302,'الإيراد'!$K$3:$K$302,K$15,'الإيراد'!$B$3:$B$302,'الإعدادات'!$A$11))</f>
        <v/>
      </c>
      <c r="L16" s="20">
        <f>IF('الإعدادات'!$A$11="","",SUMIFS('الإيراد'!$J$3:$J$302,'الإيراد'!$K$3:$K$302,L$15,'الإيراد'!$B$3:$B$302,'الإعدادات'!$A$11))</f>
        <v/>
      </c>
      <c r="M16" s="20">
        <f>IF('الإعدادات'!$A$11="","",SUMIFS('الإيراد'!$J$3:$J$302,'الإيراد'!$K$3:$K$302,M$15,'الإيراد'!$B$3:$B$302,'الإعدادات'!$A$11))</f>
        <v/>
      </c>
      <c r="N16" s="20">
        <f>IF('الإعدادات'!$A$11="","",SUM(B16:M16))</f>
        <v/>
      </c>
    </row>
    <row r="17">
      <c r="A17" s="3" t="inlineStr">
        <is>
          <t>التكاليف المتغيرة</t>
        </is>
      </c>
      <c r="B17" s="20">
        <f>IF('الإعدادات'!$A$11="","",SUMIFS('المصروفات'!$N$3:$N$302,'المصروفات'!$O$3:$O$302,B$15,'المصروفات'!$B$3:$B$302,'الإعدادات'!$A$11))</f>
        <v/>
      </c>
      <c r="C17" s="20">
        <f>IF('الإعدادات'!$A$11="","",SUMIFS('المصروفات'!$N$3:$N$302,'المصروفات'!$O$3:$O$302,C$15,'المصروفات'!$B$3:$B$302,'الإعدادات'!$A$11))</f>
        <v/>
      </c>
      <c r="D17" s="20">
        <f>IF('الإعدادات'!$A$11="","",SUMIFS('المصروفات'!$N$3:$N$302,'المصروفات'!$O$3:$O$302,D$15,'المصروفات'!$B$3:$B$302,'الإعدادات'!$A$11))</f>
        <v/>
      </c>
      <c r="E17" s="20">
        <f>IF('الإعدادات'!$A$11="","",SUMIFS('المصروفات'!$N$3:$N$302,'المصروفات'!$O$3:$O$302,E$15,'المصروفات'!$B$3:$B$302,'الإعدادات'!$A$11))</f>
        <v/>
      </c>
      <c r="F17" s="20">
        <f>IF('الإعدادات'!$A$11="","",SUMIFS('المصروفات'!$N$3:$N$302,'المصروفات'!$O$3:$O$302,F$15,'المصروفات'!$B$3:$B$302,'الإعدادات'!$A$11))</f>
        <v/>
      </c>
      <c r="G17" s="20">
        <f>IF('الإعدادات'!$A$11="","",SUMIFS('المصروفات'!$N$3:$N$302,'المصروفات'!$O$3:$O$302,G$15,'المصروفات'!$B$3:$B$302,'الإعدادات'!$A$11))</f>
        <v/>
      </c>
      <c r="H17" s="20">
        <f>IF('الإعدادات'!$A$11="","",SUMIFS('المصروفات'!$N$3:$N$302,'المصروفات'!$O$3:$O$302,H$15,'المصروفات'!$B$3:$B$302,'الإعدادات'!$A$11))</f>
        <v/>
      </c>
      <c r="I17" s="20">
        <f>IF('الإعدادات'!$A$11="","",SUMIFS('المصروفات'!$N$3:$N$302,'المصروفات'!$O$3:$O$302,I$15,'المصروفات'!$B$3:$B$302,'الإعدادات'!$A$11))</f>
        <v/>
      </c>
      <c r="J17" s="20">
        <f>IF('الإعدادات'!$A$11="","",SUMIFS('المصروفات'!$N$3:$N$302,'المصروفات'!$O$3:$O$302,J$15,'المصروفات'!$B$3:$B$302,'الإعدادات'!$A$11))</f>
        <v/>
      </c>
      <c r="K17" s="20">
        <f>IF('الإعدادات'!$A$11="","",SUMIFS('المصروفات'!$N$3:$N$302,'المصروفات'!$O$3:$O$302,K$15,'المصروفات'!$B$3:$B$302,'الإعدادات'!$A$11))</f>
        <v/>
      </c>
      <c r="L17" s="20">
        <f>IF('الإعدادات'!$A$11="","",SUMIFS('المصروفات'!$N$3:$N$302,'المصروفات'!$O$3:$O$302,L$15,'المصروفات'!$B$3:$B$302,'الإعدادات'!$A$11))</f>
        <v/>
      </c>
      <c r="M17" s="20">
        <f>IF('الإعدادات'!$A$11="","",SUMIFS('المصروفات'!$N$3:$N$302,'المصروفات'!$O$3:$O$302,M$15,'المصروفات'!$B$3:$B$302,'الإعدادات'!$A$11))</f>
        <v/>
      </c>
      <c r="N17" s="20">
        <f>IF('الإعدادات'!$A$11="","",SUM(B17:M17))</f>
        <v/>
      </c>
    </row>
    <row r="18">
      <c r="A18" s="3" t="inlineStr">
        <is>
          <t>هامش المساهمة</t>
        </is>
      </c>
      <c r="B18" s="20">
        <f>IF('الإعدادات'!$A$11="","",B16-B17)</f>
        <v/>
      </c>
      <c r="C18" s="20">
        <f>IF('الإعدادات'!$A$11="","",C16-C17)</f>
        <v/>
      </c>
      <c r="D18" s="20">
        <f>IF('الإعدادات'!$A$11="","",D16-D17)</f>
        <v/>
      </c>
      <c r="E18" s="20">
        <f>IF('الإعدادات'!$A$11="","",E16-E17)</f>
        <v/>
      </c>
      <c r="F18" s="20">
        <f>IF('الإعدادات'!$A$11="","",F16-F17)</f>
        <v/>
      </c>
      <c r="G18" s="20">
        <f>IF('الإعدادات'!$A$11="","",G16-G17)</f>
        <v/>
      </c>
      <c r="H18" s="20">
        <f>IF('الإعدادات'!$A$11="","",H16-H17)</f>
        <v/>
      </c>
      <c r="I18" s="20">
        <f>IF('الإعدادات'!$A$11="","",I16-I17)</f>
        <v/>
      </c>
      <c r="J18" s="20">
        <f>IF('الإعدادات'!$A$11="","",J16-J17)</f>
        <v/>
      </c>
      <c r="K18" s="20">
        <f>IF('الإعدادات'!$A$11="","",K16-K17)</f>
        <v/>
      </c>
      <c r="L18" s="20">
        <f>IF('الإعدادات'!$A$11="","",L16-L17)</f>
        <v/>
      </c>
      <c r="M18" s="20">
        <f>IF('الإعدادات'!$A$11="","",M16-M17)</f>
        <v/>
      </c>
      <c r="N18" s="20">
        <f>IF('الإعدادات'!$A$11="","",SUM(B18:M18))</f>
        <v/>
      </c>
    </row>
    <row r="19">
      <c r="A19" s="3" t="inlineStr">
        <is>
          <t>نسبة هامش المساهمة</t>
        </is>
      </c>
      <c r="B19" s="21">
        <f>IF('الإعدادات'!$A$11="","",IFERROR(B18/B16,""))</f>
        <v/>
      </c>
      <c r="C19" s="21">
        <f>IF('الإعدادات'!$A$11="","",IFERROR(C18/C16,""))</f>
        <v/>
      </c>
      <c r="D19" s="21">
        <f>IF('الإعدادات'!$A$11="","",IFERROR(D18/D16,""))</f>
        <v/>
      </c>
      <c r="E19" s="21">
        <f>IF('الإعدادات'!$A$11="","",IFERROR(E18/E16,""))</f>
        <v/>
      </c>
      <c r="F19" s="21">
        <f>IF('الإعدادات'!$A$11="","",IFERROR(F18/F16,""))</f>
        <v/>
      </c>
      <c r="G19" s="21">
        <f>IF('الإعدادات'!$A$11="","",IFERROR(G18/G16,""))</f>
        <v/>
      </c>
      <c r="H19" s="21">
        <f>IF('الإعدادات'!$A$11="","",IFERROR(H18/H16,""))</f>
        <v/>
      </c>
      <c r="I19" s="21">
        <f>IF('الإعدادات'!$A$11="","",IFERROR(I18/I16,""))</f>
        <v/>
      </c>
      <c r="J19" s="21">
        <f>IF('الإعدادات'!$A$11="","",IFERROR(J18/J16,""))</f>
        <v/>
      </c>
      <c r="K19" s="21">
        <f>IF('الإعدادات'!$A$11="","",IFERROR(K18/K16,""))</f>
        <v/>
      </c>
      <c r="L19" s="21">
        <f>IF('الإعدادات'!$A$11="","",IFERROR(L18/L16,""))</f>
        <v/>
      </c>
      <c r="M19" s="21">
        <f>IF('الإعدادات'!$A$11="","",IFERROR(M18/M16,""))</f>
        <v/>
      </c>
      <c r="N19" s="21">
        <f>IF('الإعدادات'!$A$11="","",IFERROR(N18/N16,""))</f>
        <v/>
      </c>
    </row>
    <row r="20">
      <c r="A20" s="3" t="inlineStr">
        <is>
          <t>التكاليف الثابتة</t>
        </is>
      </c>
      <c r="B20" s="20">
        <f>IF('الإعدادات'!$A$11="","",SUMIFS('المصروفات'!$M$3:$M$302,'المصروفات'!$O$3:$O$302,B$15,'المصروفات'!$B$3:$B$302,'الإعدادات'!$A$11))</f>
        <v/>
      </c>
      <c r="C20" s="20">
        <f>IF('الإعدادات'!$A$11="","",SUMIFS('المصروفات'!$M$3:$M$302,'المصروفات'!$O$3:$O$302,C$15,'المصروفات'!$B$3:$B$302,'الإعدادات'!$A$11))</f>
        <v/>
      </c>
      <c r="D20" s="20">
        <f>IF('الإعدادات'!$A$11="","",SUMIFS('المصروفات'!$M$3:$M$302,'المصروفات'!$O$3:$O$302,D$15,'المصروفات'!$B$3:$B$302,'الإعدادات'!$A$11))</f>
        <v/>
      </c>
      <c r="E20" s="20">
        <f>IF('الإعدادات'!$A$11="","",SUMIFS('المصروفات'!$M$3:$M$302,'المصروفات'!$O$3:$O$302,E$15,'المصروفات'!$B$3:$B$302,'الإعدادات'!$A$11))</f>
        <v/>
      </c>
      <c r="F20" s="20">
        <f>IF('الإعدادات'!$A$11="","",SUMIFS('المصروفات'!$M$3:$M$302,'المصروفات'!$O$3:$O$302,F$15,'المصروفات'!$B$3:$B$302,'الإعدادات'!$A$11))</f>
        <v/>
      </c>
      <c r="G20" s="20">
        <f>IF('الإعدادات'!$A$11="","",SUMIFS('المصروفات'!$M$3:$M$302,'المصروفات'!$O$3:$O$302,G$15,'المصروفات'!$B$3:$B$302,'الإعدادات'!$A$11))</f>
        <v/>
      </c>
      <c r="H20" s="20">
        <f>IF('الإعدادات'!$A$11="","",SUMIFS('المصروفات'!$M$3:$M$302,'المصروفات'!$O$3:$O$302,H$15,'المصروفات'!$B$3:$B$302,'الإعدادات'!$A$11))</f>
        <v/>
      </c>
      <c r="I20" s="20">
        <f>IF('الإعدادات'!$A$11="","",SUMIFS('المصروفات'!$M$3:$M$302,'المصروفات'!$O$3:$O$302,I$15,'المصروفات'!$B$3:$B$302,'الإعدادات'!$A$11))</f>
        <v/>
      </c>
      <c r="J20" s="20">
        <f>IF('الإعدادات'!$A$11="","",SUMIFS('المصروفات'!$M$3:$M$302,'المصروفات'!$O$3:$O$302,J$15,'المصروفات'!$B$3:$B$302,'الإعدادات'!$A$11))</f>
        <v/>
      </c>
      <c r="K20" s="20">
        <f>IF('الإعدادات'!$A$11="","",SUMIFS('المصروفات'!$M$3:$M$302,'المصروفات'!$O$3:$O$302,K$15,'المصروفات'!$B$3:$B$302,'الإعدادات'!$A$11))</f>
        <v/>
      </c>
      <c r="L20" s="20">
        <f>IF('الإعدادات'!$A$11="","",SUMIFS('المصروفات'!$M$3:$M$302,'المصروفات'!$O$3:$O$302,L$15,'المصروفات'!$B$3:$B$302,'الإعدادات'!$A$11))</f>
        <v/>
      </c>
      <c r="M20" s="20">
        <f>IF('الإعدادات'!$A$11="","",SUMIFS('المصروفات'!$M$3:$M$302,'المصروفات'!$O$3:$O$302,M$15,'المصروفات'!$B$3:$B$302,'الإعدادات'!$A$11))</f>
        <v/>
      </c>
      <c r="N20" s="20">
        <f>IF('الإعدادات'!$A$11="","",SUM(B20:M20))</f>
        <v/>
      </c>
    </row>
    <row r="21">
      <c r="A21" s="3" t="inlineStr">
        <is>
          <t>الربح التشغيلي</t>
        </is>
      </c>
      <c r="B21" s="22">
        <f>IF('الإعدادات'!$A$11="","",B18-B20)</f>
        <v/>
      </c>
      <c r="C21" s="22">
        <f>IF('الإعدادات'!$A$11="","",C18-C20)</f>
        <v/>
      </c>
      <c r="D21" s="22">
        <f>IF('الإعدادات'!$A$11="","",D18-D20)</f>
        <v/>
      </c>
      <c r="E21" s="22">
        <f>IF('الإعدادات'!$A$11="","",E18-E20)</f>
        <v/>
      </c>
      <c r="F21" s="22">
        <f>IF('الإعدادات'!$A$11="","",F18-F20)</f>
        <v/>
      </c>
      <c r="G21" s="22">
        <f>IF('الإعدادات'!$A$11="","",G18-G20)</f>
        <v/>
      </c>
      <c r="H21" s="22">
        <f>IF('الإعدادات'!$A$11="","",H18-H20)</f>
        <v/>
      </c>
      <c r="I21" s="22">
        <f>IF('الإعدادات'!$A$11="","",I18-I20)</f>
        <v/>
      </c>
      <c r="J21" s="22">
        <f>IF('الإعدادات'!$A$11="","",J18-J20)</f>
        <v/>
      </c>
      <c r="K21" s="22">
        <f>IF('الإعدادات'!$A$11="","",K18-K20)</f>
        <v/>
      </c>
      <c r="L21" s="22">
        <f>IF('الإعدادات'!$A$11="","",L18-L20)</f>
        <v/>
      </c>
      <c r="M21" s="22">
        <f>IF('الإعدادات'!$A$11="","",M18-M20)</f>
        <v/>
      </c>
      <c r="N21" s="22">
        <f>IF('الإعدادات'!$A$11="","",SUM(B21:M21))</f>
        <v/>
      </c>
    </row>
    <row r="22">
      <c r="A22" s="3" t="inlineStr">
        <is>
          <t>هامش الربح التشغيلي</t>
        </is>
      </c>
      <c r="B22" s="21">
        <f>IF('الإعدادات'!$A$11="","",IFERROR(B21/B16,""))</f>
        <v/>
      </c>
      <c r="C22" s="21">
        <f>IF('الإعدادات'!$A$11="","",IFERROR(C21/C16,""))</f>
        <v/>
      </c>
      <c r="D22" s="21">
        <f>IF('الإعدادات'!$A$11="","",IFERROR(D21/D16,""))</f>
        <v/>
      </c>
      <c r="E22" s="21">
        <f>IF('الإعدادات'!$A$11="","",IFERROR(E21/E16,""))</f>
        <v/>
      </c>
      <c r="F22" s="21">
        <f>IF('الإعدادات'!$A$11="","",IFERROR(F21/F16,""))</f>
        <v/>
      </c>
      <c r="G22" s="21">
        <f>IF('الإعدادات'!$A$11="","",IFERROR(G21/G16,""))</f>
        <v/>
      </c>
      <c r="H22" s="21">
        <f>IF('الإعدادات'!$A$11="","",IFERROR(H21/H16,""))</f>
        <v/>
      </c>
      <c r="I22" s="21">
        <f>IF('الإعدادات'!$A$11="","",IFERROR(I21/I16,""))</f>
        <v/>
      </c>
      <c r="J22" s="21">
        <f>IF('الإعدادات'!$A$11="","",IFERROR(J21/J16,""))</f>
        <v/>
      </c>
      <c r="K22" s="21">
        <f>IF('الإعدادات'!$A$11="","",IFERROR(K21/K16,""))</f>
        <v/>
      </c>
      <c r="L22" s="21">
        <f>IF('الإعدادات'!$A$11="","",IFERROR(L21/L16,""))</f>
        <v/>
      </c>
      <c r="M22" s="21">
        <f>IF('الإعدادات'!$A$11="","",IFERROR(M21/M16,""))</f>
        <v/>
      </c>
      <c r="N22" s="21">
        <f>IF('الإعدادات'!$A$11="","",IFERROR(N21/N16,""))</f>
        <v/>
      </c>
    </row>
    <row r="25">
      <c r="A25" s="7">
        <f>IF('الإعدادات'!$A$12="","",'الإعدادات'!$A$12)</f>
        <v/>
      </c>
      <c r="B25" s="19">
        <f>EDATE('الإعدادات'!$B$5,0)</f>
        <v/>
      </c>
      <c r="C25" s="19">
        <f>EDATE('الإعدادات'!$B$5,1)</f>
        <v/>
      </c>
      <c r="D25" s="19">
        <f>EDATE('الإعدادات'!$B$5,2)</f>
        <v/>
      </c>
      <c r="E25" s="19">
        <f>EDATE('الإعدادات'!$B$5,3)</f>
        <v/>
      </c>
      <c r="F25" s="19">
        <f>EDATE('الإعدادات'!$B$5,4)</f>
        <v/>
      </c>
      <c r="G25" s="19">
        <f>EDATE('الإعدادات'!$B$5,5)</f>
        <v/>
      </c>
      <c r="H25" s="19">
        <f>EDATE('الإعدادات'!$B$5,6)</f>
        <v/>
      </c>
      <c r="I25" s="19">
        <f>EDATE('الإعدادات'!$B$5,7)</f>
        <v/>
      </c>
      <c r="J25" s="19">
        <f>EDATE('الإعدادات'!$B$5,8)</f>
        <v/>
      </c>
      <c r="K25" s="19">
        <f>EDATE('الإعدادات'!$B$5,9)</f>
        <v/>
      </c>
      <c r="L25" s="19">
        <f>EDATE('الإعدادات'!$B$5,10)</f>
        <v/>
      </c>
      <c r="M25" s="19">
        <f>EDATE('الإعدادات'!$B$5,11)</f>
        <v/>
      </c>
      <c r="N25" s="7" t="inlineStr">
        <is>
          <t>السنة</t>
        </is>
      </c>
    </row>
    <row r="26">
      <c r="A26" s="3" t="inlineStr">
        <is>
          <t>الإيراد المعترف به</t>
        </is>
      </c>
      <c r="B26" s="20">
        <f>IF('الإعدادات'!$A$12="","",SUMIFS('الإيراد'!$J$3:$J$302,'الإيراد'!$K$3:$K$302,B$25,'الإيراد'!$B$3:$B$302,'الإعدادات'!$A$12))</f>
        <v/>
      </c>
      <c r="C26" s="20">
        <f>IF('الإعدادات'!$A$12="","",SUMIFS('الإيراد'!$J$3:$J$302,'الإيراد'!$K$3:$K$302,C$25,'الإيراد'!$B$3:$B$302,'الإعدادات'!$A$12))</f>
        <v/>
      </c>
      <c r="D26" s="20">
        <f>IF('الإعدادات'!$A$12="","",SUMIFS('الإيراد'!$J$3:$J$302,'الإيراد'!$K$3:$K$302,D$25,'الإيراد'!$B$3:$B$302,'الإعدادات'!$A$12))</f>
        <v/>
      </c>
      <c r="E26" s="20">
        <f>IF('الإعدادات'!$A$12="","",SUMIFS('الإيراد'!$J$3:$J$302,'الإيراد'!$K$3:$K$302,E$25,'الإيراد'!$B$3:$B$302,'الإعدادات'!$A$12))</f>
        <v/>
      </c>
      <c r="F26" s="20">
        <f>IF('الإعدادات'!$A$12="","",SUMIFS('الإيراد'!$J$3:$J$302,'الإيراد'!$K$3:$K$302,F$25,'الإيراد'!$B$3:$B$302,'الإعدادات'!$A$12))</f>
        <v/>
      </c>
      <c r="G26" s="20">
        <f>IF('الإعدادات'!$A$12="","",SUMIFS('الإيراد'!$J$3:$J$302,'الإيراد'!$K$3:$K$302,G$25,'الإيراد'!$B$3:$B$302,'الإعدادات'!$A$12))</f>
        <v/>
      </c>
      <c r="H26" s="20">
        <f>IF('الإعدادات'!$A$12="","",SUMIFS('الإيراد'!$J$3:$J$302,'الإيراد'!$K$3:$K$302,H$25,'الإيراد'!$B$3:$B$302,'الإعدادات'!$A$12))</f>
        <v/>
      </c>
      <c r="I26" s="20">
        <f>IF('الإعدادات'!$A$12="","",SUMIFS('الإيراد'!$J$3:$J$302,'الإيراد'!$K$3:$K$302,I$25,'الإيراد'!$B$3:$B$302,'الإعدادات'!$A$12))</f>
        <v/>
      </c>
      <c r="J26" s="20">
        <f>IF('الإعدادات'!$A$12="","",SUMIFS('الإيراد'!$J$3:$J$302,'الإيراد'!$K$3:$K$302,J$25,'الإيراد'!$B$3:$B$302,'الإعدادات'!$A$12))</f>
        <v/>
      </c>
      <c r="K26" s="20">
        <f>IF('الإعدادات'!$A$12="","",SUMIFS('الإيراد'!$J$3:$J$302,'الإيراد'!$K$3:$K$302,K$25,'الإيراد'!$B$3:$B$302,'الإعدادات'!$A$12))</f>
        <v/>
      </c>
      <c r="L26" s="20">
        <f>IF('الإعدادات'!$A$12="","",SUMIFS('الإيراد'!$J$3:$J$302,'الإيراد'!$K$3:$K$302,L$25,'الإيراد'!$B$3:$B$302,'الإعدادات'!$A$12))</f>
        <v/>
      </c>
      <c r="M26" s="20">
        <f>IF('الإعدادات'!$A$12="","",SUMIFS('الإيراد'!$J$3:$J$302,'الإيراد'!$K$3:$K$302,M$25,'الإيراد'!$B$3:$B$302,'الإعدادات'!$A$12))</f>
        <v/>
      </c>
      <c r="N26" s="20">
        <f>IF('الإعدادات'!$A$12="","",SUM(B26:M26))</f>
        <v/>
      </c>
    </row>
    <row r="27">
      <c r="A27" s="3" t="inlineStr">
        <is>
          <t>التكاليف المتغيرة</t>
        </is>
      </c>
      <c r="B27" s="20">
        <f>IF('الإعدادات'!$A$12="","",SUMIFS('المصروفات'!$N$3:$N$302,'المصروفات'!$O$3:$O$302,B$25,'المصروفات'!$B$3:$B$302,'الإعدادات'!$A$12))</f>
        <v/>
      </c>
      <c r="C27" s="20">
        <f>IF('الإعدادات'!$A$12="","",SUMIFS('المصروفات'!$N$3:$N$302,'المصروفات'!$O$3:$O$302,C$25,'المصروفات'!$B$3:$B$302,'الإعدادات'!$A$12))</f>
        <v/>
      </c>
      <c r="D27" s="20">
        <f>IF('الإعدادات'!$A$12="","",SUMIFS('المصروفات'!$N$3:$N$302,'المصروفات'!$O$3:$O$302,D$25,'المصروفات'!$B$3:$B$302,'الإعدادات'!$A$12))</f>
        <v/>
      </c>
      <c r="E27" s="20">
        <f>IF('الإعدادات'!$A$12="","",SUMIFS('المصروفات'!$N$3:$N$302,'المصروفات'!$O$3:$O$302,E$25,'المصروفات'!$B$3:$B$302,'الإعدادات'!$A$12))</f>
        <v/>
      </c>
      <c r="F27" s="20">
        <f>IF('الإعدادات'!$A$12="","",SUMIFS('المصروفات'!$N$3:$N$302,'المصروفات'!$O$3:$O$302,F$25,'المصروفات'!$B$3:$B$302,'الإعدادات'!$A$12))</f>
        <v/>
      </c>
      <c r="G27" s="20">
        <f>IF('الإعدادات'!$A$12="","",SUMIFS('المصروفات'!$N$3:$N$302,'المصروفات'!$O$3:$O$302,G$25,'المصروفات'!$B$3:$B$302,'الإعدادات'!$A$12))</f>
        <v/>
      </c>
      <c r="H27" s="20">
        <f>IF('الإعدادات'!$A$12="","",SUMIFS('المصروفات'!$N$3:$N$302,'المصروفات'!$O$3:$O$302,H$25,'المصروفات'!$B$3:$B$302,'الإعدادات'!$A$12))</f>
        <v/>
      </c>
      <c r="I27" s="20">
        <f>IF('الإعدادات'!$A$12="","",SUMIFS('المصروفات'!$N$3:$N$302,'المصروفات'!$O$3:$O$302,I$25,'المصروفات'!$B$3:$B$302,'الإعدادات'!$A$12))</f>
        <v/>
      </c>
      <c r="J27" s="20">
        <f>IF('الإعدادات'!$A$12="","",SUMIFS('المصروفات'!$N$3:$N$302,'المصروفات'!$O$3:$O$302,J$25,'المصروفات'!$B$3:$B$302,'الإعدادات'!$A$12))</f>
        <v/>
      </c>
      <c r="K27" s="20">
        <f>IF('الإعدادات'!$A$12="","",SUMIFS('المصروفات'!$N$3:$N$302,'المصروفات'!$O$3:$O$302,K$25,'المصروفات'!$B$3:$B$302,'الإعدادات'!$A$12))</f>
        <v/>
      </c>
      <c r="L27" s="20">
        <f>IF('الإعدادات'!$A$12="","",SUMIFS('المصروفات'!$N$3:$N$302,'المصروفات'!$O$3:$O$302,L$25,'المصروفات'!$B$3:$B$302,'الإعدادات'!$A$12))</f>
        <v/>
      </c>
      <c r="M27" s="20">
        <f>IF('الإعدادات'!$A$12="","",SUMIFS('المصروفات'!$N$3:$N$302,'المصروفات'!$O$3:$O$302,M$25,'المصروفات'!$B$3:$B$302,'الإعدادات'!$A$12))</f>
        <v/>
      </c>
      <c r="N27" s="20">
        <f>IF('الإعدادات'!$A$12="","",SUM(B27:M27))</f>
        <v/>
      </c>
    </row>
    <row r="28">
      <c r="A28" s="3" t="inlineStr">
        <is>
          <t>هامش المساهمة</t>
        </is>
      </c>
      <c r="B28" s="20">
        <f>IF('الإعدادات'!$A$12="","",B26-B27)</f>
        <v/>
      </c>
      <c r="C28" s="20">
        <f>IF('الإعدادات'!$A$12="","",C26-C27)</f>
        <v/>
      </c>
      <c r="D28" s="20">
        <f>IF('الإعدادات'!$A$12="","",D26-D27)</f>
        <v/>
      </c>
      <c r="E28" s="20">
        <f>IF('الإعدادات'!$A$12="","",E26-E27)</f>
        <v/>
      </c>
      <c r="F28" s="20">
        <f>IF('الإعدادات'!$A$12="","",F26-F27)</f>
        <v/>
      </c>
      <c r="G28" s="20">
        <f>IF('الإعدادات'!$A$12="","",G26-G27)</f>
        <v/>
      </c>
      <c r="H28" s="20">
        <f>IF('الإعدادات'!$A$12="","",H26-H27)</f>
        <v/>
      </c>
      <c r="I28" s="20">
        <f>IF('الإعدادات'!$A$12="","",I26-I27)</f>
        <v/>
      </c>
      <c r="J28" s="20">
        <f>IF('الإعدادات'!$A$12="","",J26-J27)</f>
        <v/>
      </c>
      <c r="K28" s="20">
        <f>IF('الإعدادات'!$A$12="","",K26-K27)</f>
        <v/>
      </c>
      <c r="L28" s="20">
        <f>IF('الإعدادات'!$A$12="","",L26-L27)</f>
        <v/>
      </c>
      <c r="M28" s="20">
        <f>IF('الإعدادات'!$A$12="","",M26-M27)</f>
        <v/>
      </c>
      <c r="N28" s="20">
        <f>IF('الإعدادات'!$A$12="","",SUM(B28:M28))</f>
        <v/>
      </c>
    </row>
    <row r="29">
      <c r="A29" s="3" t="inlineStr">
        <is>
          <t>نسبة هامش المساهمة</t>
        </is>
      </c>
      <c r="B29" s="21">
        <f>IF('الإعدادات'!$A$12="","",IFERROR(B28/B26,""))</f>
        <v/>
      </c>
      <c r="C29" s="21">
        <f>IF('الإعدادات'!$A$12="","",IFERROR(C28/C26,""))</f>
        <v/>
      </c>
      <c r="D29" s="21">
        <f>IF('الإعدادات'!$A$12="","",IFERROR(D28/D26,""))</f>
        <v/>
      </c>
      <c r="E29" s="21">
        <f>IF('الإعدادات'!$A$12="","",IFERROR(E28/E26,""))</f>
        <v/>
      </c>
      <c r="F29" s="21">
        <f>IF('الإعدادات'!$A$12="","",IFERROR(F28/F26,""))</f>
        <v/>
      </c>
      <c r="G29" s="21">
        <f>IF('الإعدادات'!$A$12="","",IFERROR(G28/G26,""))</f>
        <v/>
      </c>
      <c r="H29" s="21">
        <f>IF('الإعدادات'!$A$12="","",IFERROR(H28/H26,""))</f>
        <v/>
      </c>
      <c r="I29" s="21">
        <f>IF('الإعدادات'!$A$12="","",IFERROR(I28/I26,""))</f>
        <v/>
      </c>
      <c r="J29" s="21">
        <f>IF('الإعدادات'!$A$12="","",IFERROR(J28/J26,""))</f>
        <v/>
      </c>
      <c r="K29" s="21">
        <f>IF('الإعدادات'!$A$12="","",IFERROR(K28/K26,""))</f>
        <v/>
      </c>
      <c r="L29" s="21">
        <f>IF('الإعدادات'!$A$12="","",IFERROR(L28/L26,""))</f>
        <v/>
      </c>
      <c r="M29" s="21">
        <f>IF('الإعدادات'!$A$12="","",IFERROR(M28/M26,""))</f>
        <v/>
      </c>
      <c r="N29" s="21">
        <f>IF('الإعدادات'!$A$12="","",IFERROR(N28/N26,""))</f>
        <v/>
      </c>
    </row>
    <row r="30">
      <c r="A30" s="3" t="inlineStr">
        <is>
          <t>التكاليف الثابتة</t>
        </is>
      </c>
      <c r="B30" s="20">
        <f>IF('الإعدادات'!$A$12="","",SUMIFS('المصروفات'!$M$3:$M$302,'المصروفات'!$O$3:$O$302,B$25,'المصروفات'!$B$3:$B$302,'الإعدادات'!$A$12))</f>
        <v/>
      </c>
      <c r="C30" s="20">
        <f>IF('الإعدادات'!$A$12="","",SUMIFS('المصروفات'!$M$3:$M$302,'المصروفات'!$O$3:$O$302,C$25,'المصروفات'!$B$3:$B$302,'الإعدادات'!$A$12))</f>
        <v/>
      </c>
      <c r="D30" s="20">
        <f>IF('الإعدادات'!$A$12="","",SUMIFS('المصروفات'!$M$3:$M$302,'المصروفات'!$O$3:$O$302,D$25,'المصروفات'!$B$3:$B$302,'الإعدادات'!$A$12))</f>
        <v/>
      </c>
      <c r="E30" s="20">
        <f>IF('الإعدادات'!$A$12="","",SUMIFS('المصروفات'!$M$3:$M$302,'المصروفات'!$O$3:$O$302,E$25,'المصروفات'!$B$3:$B$302,'الإعدادات'!$A$12))</f>
        <v/>
      </c>
      <c r="F30" s="20">
        <f>IF('الإعدادات'!$A$12="","",SUMIFS('المصروفات'!$M$3:$M$302,'المصروفات'!$O$3:$O$302,F$25,'المصروفات'!$B$3:$B$302,'الإعدادات'!$A$12))</f>
        <v/>
      </c>
      <c r="G30" s="20">
        <f>IF('الإعدادات'!$A$12="","",SUMIFS('المصروفات'!$M$3:$M$302,'المصروفات'!$O$3:$O$302,G$25,'المصروفات'!$B$3:$B$302,'الإعدادات'!$A$12))</f>
        <v/>
      </c>
      <c r="H30" s="20">
        <f>IF('الإعدادات'!$A$12="","",SUMIFS('المصروفات'!$M$3:$M$302,'المصروفات'!$O$3:$O$302,H$25,'المصروفات'!$B$3:$B$302,'الإعدادات'!$A$12))</f>
        <v/>
      </c>
      <c r="I30" s="20">
        <f>IF('الإعدادات'!$A$12="","",SUMIFS('المصروفات'!$M$3:$M$302,'المصروفات'!$O$3:$O$302,I$25,'المصروفات'!$B$3:$B$302,'الإعدادات'!$A$12))</f>
        <v/>
      </c>
      <c r="J30" s="20">
        <f>IF('الإعدادات'!$A$12="","",SUMIFS('المصروفات'!$M$3:$M$302,'المصروفات'!$O$3:$O$302,J$25,'المصروفات'!$B$3:$B$302,'الإعدادات'!$A$12))</f>
        <v/>
      </c>
      <c r="K30" s="20">
        <f>IF('الإعدادات'!$A$12="","",SUMIFS('المصروفات'!$M$3:$M$302,'المصروفات'!$O$3:$O$302,K$25,'المصروفات'!$B$3:$B$302,'الإعدادات'!$A$12))</f>
        <v/>
      </c>
      <c r="L30" s="20">
        <f>IF('الإعدادات'!$A$12="","",SUMIFS('المصروفات'!$M$3:$M$302,'المصروفات'!$O$3:$O$302,L$25,'المصروفات'!$B$3:$B$302,'الإعدادات'!$A$12))</f>
        <v/>
      </c>
      <c r="M30" s="20">
        <f>IF('الإعدادات'!$A$12="","",SUMIFS('المصروفات'!$M$3:$M$302,'المصروفات'!$O$3:$O$302,M$25,'المصروفات'!$B$3:$B$302,'الإعدادات'!$A$12))</f>
        <v/>
      </c>
      <c r="N30" s="20">
        <f>IF('الإعدادات'!$A$12="","",SUM(B30:M30))</f>
        <v/>
      </c>
    </row>
    <row r="31">
      <c r="A31" s="3" t="inlineStr">
        <is>
          <t>الربح التشغيلي</t>
        </is>
      </c>
      <c r="B31" s="22">
        <f>IF('الإعدادات'!$A$12="","",B28-B30)</f>
        <v/>
      </c>
      <c r="C31" s="22">
        <f>IF('الإعدادات'!$A$12="","",C28-C30)</f>
        <v/>
      </c>
      <c r="D31" s="22">
        <f>IF('الإعدادات'!$A$12="","",D28-D30)</f>
        <v/>
      </c>
      <c r="E31" s="22">
        <f>IF('الإعدادات'!$A$12="","",E28-E30)</f>
        <v/>
      </c>
      <c r="F31" s="22">
        <f>IF('الإعدادات'!$A$12="","",F28-F30)</f>
        <v/>
      </c>
      <c r="G31" s="22">
        <f>IF('الإعدادات'!$A$12="","",G28-G30)</f>
        <v/>
      </c>
      <c r="H31" s="22">
        <f>IF('الإعدادات'!$A$12="","",H28-H30)</f>
        <v/>
      </c>
      <c r="I31" s="22">
        <f>IF('الإعدادات'!$A$12="","",I28-I30)</f>
        <v/>
      </c>
      <c r="J31" s="22">
        <f>IF('الإعدادات'!$A$12="","",J28-J30)</f>
        <v/>
      </c>
      <c r="K31" s="22">
        <f>IF('الإعدادات'!$A$12="","",K28-K30)</f>
        <v/>
      </c>
      <c r="L31" s="22">
        <f>IF('الإعدادات'!$A$12="","",L28-L30)</f>
        <v/>
      </c>
      <c r="M31" s="22">
        <f>IF('الإعدادات'!$A$12="","",M28-M30)</f>
        <v/>
      </c>
      <c r="N31" s="22">
        <f>IF('الإعدادات'!$A$12="","",SUM(B31:M31))</f>
        <v/>
      </c>
    </row>
    <row r="32">
      <c r="A32" s="3" t="inlineStr">
        <is>
          <t>هامش الربح التشغيلي</t>
        </is>
      </c>
      <c r="B32" s="21">
        <f>IF('الإعدادات'!$A$12="","",IFERROR(B31/B26,""))</f>
        <v/>
      </c>
      <c r="C32" s="21">
        <f>IF('الإعدادات'!$A$12="","",IFERROR(C31/C26,""))</f>
        <v/>
      </c>
      <c r="D32" s="21">
        <f>IF('الإعدادات'!$A$12="","",IFERROR(D31/D26,""))</f>
        <v/>
      </c>
      <c r="E32" s="21">
        <f>IF('الإعدادات'!$A$12="","",IFERROR(E31/E26,""))</f>
        <v/>
      </c>
      <c r="F32" s="21">
        <f>IF('الإعدادات'!$A$12="","",IFERROR(F31/F26,""))</f>
        <v/>
      </c>
      <c r="G32" s="21">
        <f>IF('الإعدادات'!$A$12="","",IFERROR(G31/G26,""))</f>
        <v/>
      </c>
      <c r="H32" s="21">
        <f>IF('الإعدادات'!$A$12="","",IFERROR(H31/H26,""))</f>
        <v/>
      </c>
      <c r="I32" s="21">
        <f>IF('الإعدادات'!$A$12="","",IFERROR(I31/I26,""))</f>
        <v/>
      </c>
      <c r="J32" s="21">
        <f>IF('الإعدادات'!$A$12="","",IFERROR(J31/J26,""))</f>
        <v/>
      </c>
      <c r="K32" s="21">
        <f>IF('الإعدادات'!$A$12="","",IFERROR(K31/K26,""))</f>
        <v/>
      </c>
      <c r="L32" s="21">
        <f>IF('الإعدادات'!$A$12="","",IFERROR(L31/L26,""))</f>
        <v/>
      </c>
      <c r="M32" s="21">
        <f>IF('الإعدادات'!$A$12="","",IFERROR(M31/M26,""))</f>
        <v/>
      </c>
      <c r="N32" s="21">
        <f>IF('الإعدادات'!$A$12="","",IFERROR(N31/N26,""))</f>
        <v/>
      </c>
    </row>
    <row r="35">
      <c r="A35" s="7" t="inlineStr">
        <is>
          <t>المجمع (كل الفروع)</t>
        </is>
      </c>
      <c r="B35" s="19">
        <f>EDATE('الإعدادات'!$B$5,0)</f>
        <v/>
      </c>
      <c r="C35" s="19">
        <f>EDATE('الإعدادات'!$B$5,1)</f>
        <v/>
      </c>
      <c r="D35" s="19">
        <f>EDATE('الإعدادات'!$B$5,2)</f>
        <v/>
      </c>
      <c r="E35" s="19">
        <f>EDATE('الإعدادات'!$B$5,3)</f>
        <v/>
      </c>
      <c r="F35" s="19">
        <f>EDATE('الإعدادات'!$B$5,4)</f>
        <v/>
      </c>
      <c r="G35" s="19">
        <f>EDATE('الإعدادات'!$B$5,5)</f>
        <v/>
      </c>
      <c r="H35" s="19">
        <f>EDATE('الإعدادات'!$B$5,6)</f>
        <v/>
      </c>
      <c r="I35" s="19">
        <f>EDATE('الإعدادات'!$B$5,7)</f>
        <v/>
      </c>
      <c r="J35" s="19">
        <f>EDATE('الإعدادات'!$B$5,8)</f>
        <v/>
      </c>
      <c r="K35" s="19">
        <f>EDATE('الإعدادات'!$B$5,9)</f>
        <v/>
      </c>
      <c r="L35" s="19">
        <f>EDATE('الإعدادات'!$B$5,10)</f>
        <v/>
      </c>
      <c r="M35" s="19">
        <f>EDATE('الإعدادات'!$B$5,11)</f>
        <v/>
      </c>
      <c r="N35" s="7" t="inlineStr">
        <is>
          <t>السنة</t>
        </is>
      </c>
    </row>
    <row r="36">
      <c r="A36" s="3" t="inlineStr">
        <is>
          <t>الإيراد المعترف به</t>
        </is>
      </c>
      <c r="B36" s="20">
        <f>SUMIFS('الإيراد'!$J$3:$J$302,'الإيراد'!$K$3:$K$302,B$35)</f>
        <v/>
      </c>
      <c r="C36" s="20">
        <f>SUMIFS('الإيراد'!$J$3:$J$302,'الإيراد'!$K$3:$K$302,C$35)</f>
        <v/>
      </c>
      <c r="D36" s="20">
        <f>SUMIFS('الإيراد'!$J$3:$J$302,'الإيراد'!$K$3:$K$302,D$35)</f>
        <v/>
      </c>
      <c r="E36" s="20">
        <f>SUMIFS('الإيراد'!$J$3:$J$302,'الإيراد'!$K$3:$K$302,E$35)</f>
        <v/>
      </c>
      <c r="F36" s="20">
        <f>SUMIFS('الإيراد'!$J$3:$J$302,'الإيراد'!$K$3:$K$302,F$35)</f>
        <v/>
      </c>
      <c r="G36" s="20">
        <f>SUMIFS('الإيراد'!$J$3:$J$302,'الإيراد'!$K$3:$K$302,G$35)</f>
        <v/>
      </c>
      <c r="H36" s="20">
        <f>SUMIFS('الإيراد'!$J$3:$J$302,'الإيراد'!$K$3:$K$302,H$35)</f>
        <v/>
      </c>
      <c r="I36" s="20">
        <f>SUMIFS('الإيراد'!$J$3:$J$302,'الإيراد'!$K$3:$K$302,I$35)</f>
        <v/>
      </c>
      <c r="J36" s="20">
        <f>SUMIFS('الإيراد'!$J$3:$J$302,'الإيراد'!$K$3:$K$302,J$35)</f>
        <v/>
      </c>
      <c r="K36" s="20">
        <f>SUMIFS('الإيراد'!$J$3:$J$302,'الإيراد'!$K$3:$K$302,K$35)</f>
        <v/>
      </c>
      <c r="L36" s="20">
        <f>SUMIFS('الإيراد'!$J$3:$J$302,'الإيراد'!$K$3:$K$302,L$35)</f>
        <v/>
      </c>
      <c r="M36" s="20">
        <f>SUMIFS('الإيراد'!$J$3:$J$302,'الإيراد'!$K$3:$K$302,M$35)</f>
        <v/>
      </c>
      <c r="N36" s="20">
        <f>SUM(B36:M36)</f>
        <v/>
      </c>
    </row>
    <row r="37">
      <c r="A37" s="3" t="inlineStr">
        <is>
          <t>التكاليف المتغيرة</t>
        </is>
      </c>
      <c r="B37" s="20">
        <f>SUMIFS('المصروفات'!$N$3:$N$302,'المصروفات'!$O$3:$O$302,B$35)</f>
        <v/>
      </c>
      <c r="C37" s="20">
        <f>SUMIFS('المصروفات'!$N$3:$N$302,'المصروفات'!$O$3:$O$302,C$35)</f>
        <v/>
      </c>
      <c r="D37" s="20">
        <f>SUMIFS('المصروفات'!$N$3:$N$302,'المصروفات'!$O$3:$O$302,D$35)</f>
        <v/>
      </c>
      <c r="E37" s="20">
        <f>SUMIFS('المصروفات'!$N$3:$N$302,'المصروفات'!$O$3:$O$302,E$35)</f>
        <v/>
      </c>
      <c r="F37" s="20">
        <f>SUMIFS('المصروفات'!$N$3:$N$302,'المصروفات'!$O$3:$O$302,F$35)</f>
        <v/>
      </c>
      <c r="G37" s="20">
        <f>SUMIFS('المصروفات'!$N$3:$N$302,'المصروفات'!$O$3:$O$302,G$35)</f>
        <v/>
      </c>
      <c r="H37" s="20">
        <f>SUMIFS('المصروفات'!$N$3:$N$302,'المصروفات'!$O$3:$O$302,H$35)</f>
        <v/>
      </c>
      <c r="I37" s="20">
        <f>SUMIFS('المصروفات'!$N$3:$N$302,'المصروفات'!$O$3:$O$302,I$35)</f>
        <v/>
      </c>
      <c r="J37" s="20">
        <f>SUMIFS('المصروفات'!$N$3:$N$302,'المصروفات'!$O$3:$O$302,J$35)</f>
        <v/>
      </c>
      <c r="K37" s="20">
        <f>SUMIFS('المصروفات'!$N$3:$N$302,'المصروفات'!$O$3:$O$302,K$35)</f>
        <v/>
      </c>
      <c r="L37" s="20">
        <f>SUMIFS('المصروفات'!$N$3:$N$302,'المصروفات'!$O$3:$O$302,L$35)</f>
        <v/>
      </c>
      <c r="M37" s="20">
        <f>SUMIFS('المصروفات'!$N$3:$N$302,'المصروفات'!$O$3:$O$302,M$35)</f>
        <v/>
      </c>
      <c r="N37" s="20">
        <f>SUM(B37:M37)</f>
        <v/>
      </c>
    </row>
    <row r="38">
      <c r="A38" s="3" t="inlineStr">
        <is>
          <t>هامش المساهمة</t>
        </is>
      </c>
      <c r="B38" s="20">
        <f>B36-B37</f>
        <v/>
      </c>
      <c r="C38" s="20">
        <f>C36-C37</f>
        <v/>
      </c>
      <c r="D38" s="20">
        <f>D36-D37</f>
        <v/>
      </c>
      <c r="E38" s="20">
        <f>E36-E37</f>
        <v/>
      </c>
      <c r="F38" s="20">
        <f>F36-F37</f>
        <v/>
      </c>
      <c r="G38" s="20">
        <f>G36-G37</f>
        <v/>
      </c>
      <c r="H38" s="20">
        <f>H36-H37</f>
        <v/>
      </c>
      <c r="I38" s="20">
        <f>I36-I37</f>
        <v/>
      </c>
      <c r="J38" s="20">
        <f>J36-J37</f>
        <v/>
      </c>
      <c r="K38" s="20">
        <f>K36-K37</f>
        <v/>
      </c>
      <c r="L38" s="20">
        <f>L36-L37</f>
        <v/>
      </c>
      <c r="M38" s="20">
        <f>M36-M37</f>
        <v/>
      </c>
      <c r="N38" s="20">
        <f>SUM(B38:M38)</f>
        <v/>
      </c>
    </row>
    <row r="39">
      <c r="A39" s="3" t="inlineStr">
        <is>
          <t>نسبة هامش المساهمة</t>
        </is>
      </c>
      <c r="B39" s="21">
        <f>IFERROR(B38/B36,"")</f>
        <v/>
      </c>
      <c r="C39" s="21">
        <f>IFERROR(C38/C36,"")</f>
        <v/>
      </c>
      <c r="D39" s="21">
        <f>IFERROR(D38/D36,"")</f>
        <v/>
      </c>
      <c r="E39" s="21">
        <f>IFERROR(E38/E36,"")</f>
        <v/>
      </c>
      <c r="F39" s="21">
        <f>IFERROR(F38/F36,"")</f>
        <v/>
      </c>
      <c r="G39" s="21">
        <f>IFERROR(G38/G36,"")</f>
        <v/>
      </c>
      <c r="H39" s="21">
        <f>IFERROR(H38/H36,"")</f>
        <v/>
      </c>
      <c r="I39" s="21">
        <f>IFERROR(I38/I36,"")</f>
        <v/>
      </c>
      <c r="J39" s="21">
        <f>IFERROR(J38/J36,"")</f>
        <v/>
      </c>
      <c r="K39" s="21">
        <f>IFERROR(K38/K36,"")</f>
        <v/>
      </c>
      <c r="L39" s="21">
        <f>IFERROR(L38/L36,"")</f>
        <v/>
      </c>
      <c r="M39" s="21">
        <f>IFERROR(M38/M36,"")</f>
        <v/>
      </c>
      <c r="N39" s="21">
        <f>IFERROR(N38/N36,"")</f>
        <v/>
      </c>
    </row>
    <row r="40">
      <c r="A40" s="3" t="inlineStr">
        <is>
          <t>التكاليف الثابتة</t>
        </is>
      </c>
      <c r="B40" s="20">
        <f>SUMIFS('المصروفات'!$M$3:$M$302,'المصروفات'!$O$3:$O$302,B$35)</f>
        <v/>
      </c>
      <c r="C40" s="20">
        <f>SUMIFS('المصروفات'!$M$3:$M$302,'المصروفات'!$O$3:$O$302,C$35)</f>
        <v/>
      </c>
      <c r="D40" s="20">
        <f>SUMIFS('المصروفات'!$M$3:$M$302,'المصروفات'!$O$3:$O$302,D$35)</f>
        <v/>
      </c>
      <c r="E40" s="20">
        <f>SUMIFS('المصروفات'!$M$3:$M$302,'المصروفات'!$O$3:$O$302,E$35)</f>
        <v/>
      </c>
      <c r="F40" s="20">
        <f>SUMIFS('المصروفات'!$M$3:$M$302,'المصروفات'!$O$3:$O$302,F$35)</f>
        <v/>
      </c>
      <c r="G40" s="20">
        <f>SUMIFS('المصروفات'!$M$3:$M$302,'المصروفات'!$O$3:$O$302,G$35)</f>
        <v/>
      </c>
      <c r="H40" s="20">
        <f>SUMIFS('المصروفات'!$M$3:$M$302,'المصروفات'!$O$3:$O$302,H$35)</f>
        <v/>
      </c>
      <c r="I40" s="20">
        <f>SUMIFS('المصروفات'!$M$3:$M$302,'المصروفات'!$O$3:$O$302,I$35)</f>
        <v/>
      </c>
      <c r="J40" s="20">
        <f>SUMIFS('المصروفات'!$M$3:$M$302,'المصروفات'!$O$3:$O$302,J$35)</f>
        <v/>
      </c>
      <c r="K40" s="20">
        <f>SUMIFS('المصروفات'!$M$3:$M$302,'المصروفات'!$O$3:$O$302,K$35)</f>
        <v/>
      </c>
      <c r="L40" s="20">
        <f>SUMIFS('المصروفات'!$M$3:$M$302,'المصروفات'!$O$3:$O$302,L$35)</f>
        <v/>
      </c>
      <c r="M40" s="20">
        <f>SUMIFS('المصروفات'!$M$3:$M$302,'المصروفات'!$O$3:$O$302,M$35)</f>
        <v/>
      </c>
      <c r="N40" s="20">
        <f>SUM(B40:M40)</f>
        <v/>
      </c>
    </row>
    <row r="41">
      <c r="A41" s="3" t="inlineStr">
        <is>
          <t>الربح التشغيلي</t>
        </is>
      </c>
      <c r="B41" s="22">
        <f>B38-B40</f>
        <v/>
      </c>
      <c r="C41" s="22">
        <f>C38-C40</f>
        <v/>
      </c>
      <c r="D41" s="22">
        <f>D38-D40</f>
        <v/>
      </c>
      <c r="E41" s="22">
        <f>E38-E40</f>
        <v/>
      </c>
      <c r="F41" s="22">
        <f>F38-F40</f>
        <v/>
      </c>
      <c r="G41" s="22">
        <f>G38-G40</f>
        <v/>
      </c>
      <c r="H41" s="22">
        <f>H38-H40</f>
        <v/>
      </c>
      <c r="I41" s="22">
        <f>I38-I40</f>
        <v/>
      </c>
      <c r="J41" s="22">
        <f>J38-J40</f>
        <v/>
      </c>
      <c r="K41" s="22">
        <f>K38-K40</f>
        <v/>
      </c>
      <c r="L41" s="22">
        <f>L38-L40</f>
        <v/>
      </c>
      <c r="M41" s="22">
        <f>M38-M40</f>
        <v/>
      </c>
      <c r="N41" s="22">
        <f>SUM(B41:M41)</f>
        <v/>
      </c>
    </row>
    <row r="42">
      <c r="A42" s="3" t="inlineStr">
        <is>
          <t>هامش الربح التشغيلي</t>
        </is>
      </c>
      <c r="B42" s="21">
        <f>IFERROR(B41/B36,"")</f>
        <v/>
      </c>
      <c r="C42" s="21">
        <f>IFERROR(C41/C36,"")</f>
        <v/>
      </c>
      <c r="D42" s="21">
        <f>IFERROR(D41/D36,"")</f>
        <v/>
      </c>
      <c r="E42" s="21">
        <f>IFERROR(E41/E36,"")</f>
        <v/>
      </c>
      <c r="F42" s="21">
        <f>IFERROR(F41/F36,"")</f>
        <v/>
      </c>
      <c r="G42" s="21">
        <f>IFERROR(G41/G36,"")</f>
        <v/>
      </c>
      <c r="H42" s="21">
        <f>IFERROR(H41/H36,"")</f>
        <v/>
      </c>
      <c r="I42" s="21">
        <f>IFERROR(I41/I36,"")</f>
        <v/>
      </c>
      <c r="J42" s="21">
        <f>IFERROR(J41/J36,"")</f>
        <v/>
      </c>
      <c r="K42" s="21">
        <f>IFERROR(K41/K36,"")</f>
        <v/>
      </c>
      <c r="L42" s="21">
        <f>IFERROR(L41/L36,"")</f>
        <v/>
      </c>
      <c r="M42" s="21">
        <f>IFERROR(M41/M36,"")</f>
        <v/>
      </c>
      <c r="N42" s="21">
        <f>IFERROR(N41/N36,"")</f>
        <v/>
      </c>
    </row>
    <row r="44">
      <c r="A44" s="2" t="inlineStr">
        <is>
          <t>الإيراد المعترف به = المفوتر − باقات لم تُنفذ + ما نُفذ من باقات سابقة. الأحمر: شهر خاسر.</t>
        </is>
      </c>
    </row>
    <row r="46">
      <c r="A46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6:H46"/>
  </mergeCells>
  <conditionalFormatting sqref="B11:N11">
    <cfRule type="expression" priority="1" dxfId="0">
      <formula>AND(ISNUMBER(B11),B11&lt;0)</formula>
    </cfRule>
  </conditionalFormatting>
  <conditionalFormatting sqref="B21:N21">
    <cfRule type="expression" priority="2" dxfId="0">
      <formula>AND(ISNUMBER(B21),B21&lt;0)</formula>
    </cfRule>
  </conditionalFormatting>
  <conditionalFormatting sqref="B31:N31">
    <cfRule type="expression" priority="3" dxfId="0">
      <formula>AND(ISNUMBER(B31),B31&lt;0)</formula>
    </cfRule>
  </conditionalFormatting>
  <conditionalFormatting sqref="B41:N41">
    <cfRule type="expression" priority="4" dxfId="0">
      <formula>AND(ISNUMBER(B41),B41&lt;0)</formula>
    </cfRule>
  </conditionalFormatting>
  <hyperlinks>
    <hyperlink xmlns:r="http://schemas.openxmlformats.org/officeDocument/2006/relationships" ref="A46" r:id="rId1"/>
  </hyperlink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J72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5" customWidth="1" min="5" max="5"/>
    <col width="9" customWidth="1" min="6" max="6"/>
    <col width="11" customWidth="1" min="7" max="7"/>
    <col width="15" customWidth="1" min="8" max="8"/>
    <col width="15" customWidth="1" min="9" max="9"/>
    <col width="15" customWidth="1" min="10" max="10"/>
  </cols>
  <sheetData>
    <row r="1">
      <c r="A1" s="17">
        <f>'الإعدادات'!B3</f>
        <v/>
      </c>
    </row>
    <row r="2">
      <c r="A2" s="18" t="inlineStr">
        <is>
          <t>نقطة التعادل لكل فرع</t>
        </is>
      </c>
    </row>
    <row r="3">
      <c r="A3" s="2" t="inlineStr">
        <is>
          <t>إيراد التعادل = التكاليف الثابتة ÷ نسبة هامش المساهمة. يوم التعادل: يوم العمل الذي يغطي فيه الإيراد المتراكم تكاليف الشهر، بمتوسط الإيراد اليومي.</t>
        </is>
      </c>
    </row>
    <row r="5">
      <c r="A5" s="10">
        <f>IF('الإعدادات'!$A$10="","",'الإعدادات'!$A$10)</f>
        <v/>
      </c>
    </row>
    <row r="6" ht="44" customHeight="1">
      <c r="A6" s="7" t="inlineStr">
        <is>
          <t>الشهر</t>
        </is>
      </c>
      <c r="B6" s="7" t="inlineStr">
        <is>
          <t>الإيراد</t>
        </is>
      </c>
      <c r="C6" s="7" t="inlineStr">
        <is>
          <t>التكاليف الثابتة</t>
        </is>
      </c>
      <c r="D6" s="7" t="inlineStr">
        <is>
          <t>نسبة هامش المساهمة</t>
        </is>
      </c>
      <c r="E6" s="7" t="inlineStr">
        <is>
          <t>إيراد التعادل</t>
        </is>
      </c>
      <c r="F6" s="7" t="inlineStr">
        <is>
          <t>الغرف</t>
        </is>
      </c>
      <c r="G6" s="7" t="inlineStr">
        <is>
          <t>أيام العمل</t>
        </is>
      </c>
      <c r="H6" s="7" t="inlineStr">
        <is>
          <t>التعادل لكل غرفة في يوم العمل</t>
        </is>
      </c>
      <c r="I6" s="7" t="inlineStr">
        <is>
          <t>متوسط الإيراد اليومي</t>
        </is>
      </c>
      <c r="J6" s="7" t="inlineStr">
        <is>
          <t>يوم التعادل</t>
        </is>
      </c>
    </row>
    <row r="7">
      <c r="A7" s="11">
        <f>EDATE('الإعدادات'!$B$5,0)</f>
        <v/>
      </c>
      <c r="B7" s="20">
        <f>IF('الإعدادات'!$A$10="","",'قائمة الدخل'!B6)</f>
        <v/>
      </c>
      <c r="C7" s="20">
        <f>IF('الإعدادات'!$A$10="","",'قائمة الدخل'!B10)</f>
        <v/>
      </c>
      <c r="D7" s="21">
        <f>IF('الإعدادات'!$A$10="","",'قائمة الدخل'!B9)</f>
        <v/>
      </c>
      <c r="E7" s="20">
        <f>IF('الإعدادات'!$A$10="","",IFERROR(C7/D7,""))</f>
        <v/>
      </c>
      <c r="F7" s="23">
        <f>IF('الإعدادات'!$A$10="","",'الإعدادات'!$B$10)</f>
        <v/>
      </c>
      <c r="G7" s="23">
        <f>IF('الإعدادات'!$A$10="","",INDEX('الإعدادات'!$B$18:$B$29,1))</f>
        <v/>
      </c>
      <c r="H7" s="20">
        <f>IF('الإعدادات'!$A$10="","",IFERROR(E7/(F7*G7),""))</f>
        <v/>
      </c>
      <c r="I7" s="20">
        <f>IF('الإعدادات'!$A$10="","",IFERROR(B7/G7,""))</f>
        <v/>
      </c>
      <c r="J7" s="23">
        <f>IF('الإعدادات'!$A$10="","",IFERROR(IF(B7&lt;E7,"لم يتحقق",ROUNDUP(E7/I7,0)),""))</f>
        <v/>
      </c>
    </row>
    <row r="8">
      <c r="A8" s="11">
        <f>EDATE('الإعدادات'!$B$5,1)</f>
        <v/>
      </c>
      <c r="B8" s="20">
        <f>IF('الإعدادات'!$A$10="","",'قائمة الدخل'!C6)</f>
        <v/>
      </c>
      <c r="C8" s="20">
        <f>IF('الإعدادات'!$A$10="","",'قائمة الدخل'!C10)</f>
        <v/>
      </c>
      <c r="D8" s="21">
        <f>IF('الإعدادات'!$A$10="","",'قائمة الدخل'!C9)</f>
        <v/>
      </c>
      <c r="E8" s="20">
        <f>IF('الإعدادات'!$A$10="","",IFERROR(C8/D8,""))</f>
        <v/>
      </c>
      <c r="F8" s="23">
        <f>IF('الإعدادات'!$A$10="","",'الإعدادات'!$B$10)</f>
        <v/>
      </c>
      <c r="G8" s="23">
        <f>IF('الإعدادات'!$A$10="","",INDEX('الإعدادات'!$B$18:$B$29,2))</f>
        <v/>
      </c>
      <c r="H8" s="20">
        <f>IF('الإعدادات'!$A$10="","",IFERROR(E8/(F8*G8),""))</f>
        <v/>
      </c>
      <c r="I8" s="20">
        <f>IF('الإعدادات'!$A$10="","",IFERROR(B8/G8,""))</f>
        <v/>
      </c>
      <c r="J8" s="23">
        <f>IF('الإعدادات'!$A$10="","",IFERROR(IF(B8&lt;E8,"لم يتحقق",ROUNDUP(E8/I8,0)),""))</f>
        <v/>
      </c>
    </row>
    <row r="9">
      <c r="A9" s="11">
        <f>EDATE('الإعدادات'!$B$5,2)</f>
        <v/>
      </c>
      <c r="B9" s="20">
        <f>IF('الإعدادات'!$A$10="","",'قائمة الدخل'!D6)</f>
        <v/>
      </c>
      <c r="C9" s="20">
        <f>IF('الإعدادات'!$A$10="","",'قائمة الدخل'!D10)</f>
        <v/>
      </c>
      <c r="D9" s="21">
        <f>IF('الإعدادات'!$A$10="","",'قائمة الدخل'!D9)</f>
        <v/>
      </c>
      <c r="E9" s="20">
        <f>IF('الإعدادات'!$A$10="","",IFERROR(C9/D9,""))</f>
        <v/>
      </c>
      <c r="F9" s="23">
        <f>IF('الإعدادات'!$A$10="","",'الإعدادات'!$B$10)</f>
        <v/>
      </c>
      <c r="G9" s="23">
        <f>IF('الإعدادات'!$A$10="","",INDEX('الإعدادات'!$B$18:$B$29,3))</f>
        <v/>
      </c>
      <c r="H9" s="20">
        <f>IF('الإعدادات'!$A$10="","",IFERROR(E9/(F9*G9),""))</f>
        <v/>
      </c>
      <c r="I9" s="20">
        <f>IF('الإعدادات'!$A$10="","",IFERROR(B9/G9,""))</f>
        <v/>
      </c>
      <c r="J9" s="23">
        <f>IF('الإعدادات'!$A$10="","",IFERROR(IF(B9&lt;E9,"لم يتحقق",ROUNDUP(E9/I9,0)),""))</f>
        <v/>
      </c>
    </row>
    <row r="10">
      <c r="A10" s="11">
        <f>EDATE('الإعدادات'!$B$5,3)</f>
        <v/>
      </c>
      <c r="B10" s="20">
        <f>IF('الإعدادات'!$A$10="","",'قائمة الدخل'!E6)</f>
        <v/>
      </c>
      <c r="C10" s="20">
        <f>IF('الإعدادات'!$A$10="","",'قائمة الدخل'!E10)</f>
        <v/>
      </c>
      <c r="D10" s="21">
        <f>IF('الإعدادات'!$A$10="","",'قائمة الدخل'!E9)</f>
        <v/>
      </c>
      <c r="E10" s="20">
        <f>IF('الإعدادات'!$A$10="","",IFERROR(C10/D10,""))</f>
        <v/>
      </c>
      <c r="F10" s="23">
        <f>IF('الإعدادات'!$A$10="","",'الإعدادات'!$B$10)</f>
        <v/>
      </c>
      <c r="G10" s="23">
        <f>IF('الإعدادات'!$A$10="","",INDEX('الإعدادات'!$B$18:$B$29,4))</f>
        <v/>
      </c>
      <c r="H10" s="20">
        <f>IF('الإعدادات'!$A$10="","",IFERROR(E10/(F10*G10),""))</f>
        <v/>
      </c>
      <c r="I10" s="20">
        <f>IF('الإعدادات'!$A$10="","",IFERROR(B10/G10,""))</f>
        <v/>
      </c>
      <c r="J10" s="23">
        <f>IF('الإعدادات'!$A$10="","",IFERROR(IF(B10&lt;E10,"لم يتحقق",ROUNDUP(E10/I10,0)),""))</f>
        <v/>
      </c>
    </row>
    <row r="11">
      <c r="A11" s="11">
        <f>EDATE('الإعدادات'!$B$5,4)</f>
        <v/>
      </c>
      <c r="B11" s="20">
        <f>IF('الإعدادات'!$A$10="","",'قائمة الدخل'!F6)</f>
        <v/>
      </c>
      <c r="C11" s="20">
        <f>IF('الإعدادات'!$A$10="","",'قائمة الدخل'!F10)</f>
        <v/>
      </c>
      <c r="D11" s="21">
        <f>IF('الإعدادات'!$A$10="","",'قائمة الدخل'!F9)</f>
        <v/>
      </c>
      <c r="E11" s="20">
        <f>IF('الإعدادات'!$A$10="","",IFERROR(C11/D11,""))</f>
        <v/>
      </c>
      <c r="F11" s="23">
        <f>IF('الإعدادات'!$A$10="","",'الإعدادات'!$B$10)</f>
        <v/>
      </c>
      <c r="G11" s="23">
        <f>IF('الإعدادات'!$A$10="","",INDEX('الإعدادات'!$B$18:$B$29,5))</f>
        <v/>
      </c>
      <c r="H11" s="20">
        <f>IF('الإعدادات'!$A$10="","",IFERROR(E11/(F11*G11),""))</f>
        <v/>
      </c>
      <c r="I11" s="20">
        <f>IF('الإعدادات'!$A$10="","",IFERROR(B11/G11,""))</f>
        <v/>
      </c>
      <c r="J11" s="23">
        <f>IF('الإعدادات'!$A$10="","",IFERROR(IF(B11&lt;E11,"لم يتحقق",ROUNDUP(E11/I11,0)),""))</f>
        <v/>
      </c>
    </row>
    <row r="12">
      <c r="A12" s="11">
        <f>EDATE('الإعدادات'!$B$5,5)</f>
        <v/>
      </c>
      <c r="B12" s="20">
        <f>IF('الإعدادات'!$A$10="","",'قائمة الدخل'!G6)</f>
        <v/>
      </c>
      <c r="C12" s="20">
        <f>IF('الإعدادات'!$A$10="","",'قائمة الدخل'!G10)</f>
        <v/>
      </c>
      <c r="D12" s="21">
        <f>IF('الإعدادات'!$A$10="","",'قائمة الدخل'!G9)</f>
        <v/>
      </c>
      <c r="E12" s="20">
        <f>IF('الإعدادات'!$A$10="","",IFERROR(C12/D12,""))</f>
        <v/>
      </c>
      <c r="F12" s="23">
        <f>IF('الإعدادات'!$A$10="","",'الإعدادات'!$B$10)</f>
        <v/>
      </c>
      <c r="G12" s="23">
        <f>IF('الإعدادات'!$A$10="","",INDEX('الإعدادات'!$B$18:$B$29,6))</f>
        <v/>
      </c>
      <c r="H12" s="20">
        <f>IF('الإعدادات'!$A$10="","",IFERROR(E12/(F12*G12),""))</f>
        <v/>
      </c>
      <c r="I12" s="20">
        <f>IF('الإعدادات'!$A$10="","",IFERROR(B12/G12,""))</f>
        <v/>
      </c>
      <c r="J12" s="23">
        <f>IF('الإعدادات'!$A$10="","",IFERROR(IF(B12&lt;E12,"لم يتحقق",ROUNDUP(E12/I12,0)),""))</f>
        <v/>
      </c>
    </row>
    <row r="13">
      <c r="A13" s="11">
        <f>EDATE('الإعدادات'!$B$5,6)</f>
        <v/>
      </c>
      <c r="B13" s="20">
        <f>IF('الإعدادات'!$A$10="","",'قائمة الدخل'!H6)</f>
        <v/>
      </c>
      <c r="C13" s="20">
        <f>IF('الإعدادات'!$A$10="","",'قائمة الدخل'!H10)</f>
        <v/>
      </c>
      <c r="D13" s="21">
        <f>IF('الإعدادات'!$A$10="","",'قائمة الدخل'!H9)</f>
        <v/>
      </c>
      <c r="E13" s="20">
        <f>IF('الإعدادات'!$A$10="","",IFERROR(C13/D13,""))</f>
        <v/>
      </c>
      <c r="F13" s="23">
        <f>IF('الإعدادات'!$A$10="","",'الإعدادات'!$B$10)</f>
        <v/>
      </c>
      <c r="G13" s="23">
        <f>IF('الإعدادات'!$A$10="","",INDEX('الإعدادات'!$B$18:$B$29,7))</f>
        <v/>
      </c>
      <c r="H13" s="20">
        <f>IF('الإعدادات'!$A$10="","",IFERROR(E13/(F13*G13),""))</f>
        <v/>
      </c>
      <c r="I13" s="20">
        <f>IF('الإعدادات'!$A$10="","",IFERROR(B13/G13,""))</f>
        <v/>
      </c>
      <c r="J13" s="23">
        <f>IF('الإعدادات'!$A$10="","",IFERROR(IF(B13&lt;E13,"لم يتحقق",ROUNDUP(E13/I13,0)),""))</f>
        <v/>
      </c>
    </row>
    <row r="14">
      <c r="A14" s="11">
        <f>EDATE('الإعدادات'!$B$5,7)</f>
        <v/>
      </c>
      <c r="B14" s="20">
        <f>IF('الإعدادات'!$A$10="","",'قائمة الدخل'!I6)</f>
        <v/>
      </c>
      <c r="C14" s="20">
        <f>IF('الإعدادات'!$A$10="","",'قائمة الدخل'!I10)</f>
        <v/>
      </c>
      <c r="D14" s="21">
        <f>IF('الإعدادات'!$A$10="","",'قائمة الدخل'!I9)</f>
        <v/>
      </c>
      <c r="E14" s="20">
        <f>IF('الإعدادات'!$A$10="","",IFERROR(C14/D14,""))</f>
        <v/>
      </c>
      <c r="F14" s="23">
        <f>IF('الإعدادات'!$A$10="","",'الإعدادات'!$B$10)</f>
        <v/>
      </c>
      <c r="G14" s="23">
        <f>IF('الإعدادات'!$A$10="","",INDEX('الإعدادات'!$B$18:$B$29,8))</f>
        <v/>
      </c>
      <c r="H14" s="20">
        <f>IF('الإعدادات'!$A$10="","",IFERROR(E14/(F14*G14),""))</f>
        <v/>
      </c>
      <c r="I14" s="20">
        <f>IF('الإعدادات'!$A$10="","",IFERROR(B14/G14,""))</f>
        <v/>
      </c>
      <c r="J14" s="23">
        <f>IF('الإعدادات'!$A$10="","",IFERROR(IF(B14&lt;E14,"لم يتحقق",ROUNDUP(E14/I14,0)),""))</f>
        <v/>
      </c>
    </row>
    <row r="15">
      <c r="A15" s="11">
        <f>EDATE('الإعدادات'!$B$5,8)</f>
        <v/>
      </c>
      <c r="B15" s="20">
        <f>IF('الإعدادات'!$A$10="","",'قائمة الدخل'!J6)</f>
        <v/>
      </c>
      <c r="C15" s="20">
        <f>IF('الإعدادات'!$A$10="","",'قائمة الدخل'!J10)</f>
        <v/>
      </c>
      <c r="D15" s="21">
        <f>IF('الإعدادات'!$A$10="","",'قائمة الدخل'!J9)</f>
        <v/>
      </c>
      <c r="E15" s="20">
        <f>IF('الإعدادات'!$A$10="","",IFERROR(C15/D15,""))</f>
        <v/>
      </c>
      <c r="F15" s="23">
        <f>IF('الإعدادات'!$A$10="","",'الإعدادات'!$B$10)</f>
        <v/>
      </c>
      <c r="G15" s="23">
        <f>IF('الإعدادات'!$A$10="","",INDEX('الإعدادات'!$B$18:$B$29,9))</f>
        <v/>
      </c>
      <c r="H15" s="20">
        <f>IF('الإعدادات'!$A$10="","",IFERROR(E15/(F15*G15),""))</f>
        <v/>
      </c>
      <c r="I15" s="20">
        <f>IF('الإعدادات'!$A$10="","",IFERROR(B15/G15,""))</f>
        <v/>
      </c>
      <c r="J15" s="23">
        <f>IF('الإعدادات'!$A$10="","",IFERROR(IF(B15&lt;E15,"لم يتحقق",ROUNDUP(E15/I15,0)),""))</f>
        <v/>
      </c>
    </row>
    <row r="16">
      <c r="A16" s="11">
        <f>EDATE('الإعدادات'!$B$5,9)</f>
        <v/>
      </c>
      <c r="B16" s="20">
        <f>IF('الإعدادات'!$A$10="","",'قائمة الدخل'!K6)</f>
        <v/>
      </c>
      <c r="C16" s="20">
        <f>IF('الإعدادات'!$A$10="","",'قائمة الدخل'!K10)</f>
        <v/>
      </c>
      <c r="D16" s="21">
        <f>IF('الإعدادات'!$A$10="","",'قائمة الدخل'!K9)</f>
        <v/>
      </c>
      <c r="E16" s="20">
        <f>IF('الإعدادات'!$A$10="","",IFERROR(C16/D16,""))</f>
        <v/>
      </c>
      <c r="F16" s="23">
        <f>IF('الإعدادات'!$A$10="","",'الإعدادات'!$B$10)</f>
        <v/>
      </c>
      <c r="G16" s="23">
        <f>IF('الإعدادات'!$A$10="","",INDEX('الإعدادات'!$B$18:$B$29,10))</f>
        <v/>
      </c>
      <c r="H16" s="20">
        <f>IF('الإعدادات'!$A$10="","",IFERROR(E16/(F16*G16),""))</f>
        <v/>
      </c>
      <c r="I16" s="20">
        <f>IF('الإعدادات'!$A$10="","",IFERROR(B16/G16,""))</f>
        <v/>
      </c>
      <c r="J16" s="23">
        <f>IF('الإعدادات'!$A$10="","",IFERROR(IF(B16&lt;E16,"لم يتحقق",ROUNDUP(E16/I16,0)),""))</f>
        <v/>
      </c>
    </row>
    <row r="17">
      <c r="A17" s="11">
        <f>EDATE('الإعدادات'!$B$5,10)</f>
        <v/>
      </c>
      <c r="B17" s="20">
        <f>IF('الإعدادات'!$A$10="","",'قائمة الدخل'!L6)</f>
        <v/>
      </c>
      <c r="C17" s="20">
        <f>IF('الإعدادات'!$A$10="","",'قائمة الدخل'!L10)</f>
        <v/>
      </c>
      <c r="D17" s="21">
        <f>IF('الإعدادات'!$A$10="","",'قائمة الدخل'!L9)</f>
        <v/>
      </c>
      <c r="E17" s="20">
        <f>IF('الإعدادات'!$A$10="","",IFERROR(C17/D17,""))</f>
        <v/>
      </c>
      <c r="F17" s="23">
        <f>IF('الإعدادات'!$A$10="","",'الإعدادات'!$B$10)</f>
        <v/>
      </c>
      <c r="G17" s="23">
        <f>IF('الإعدادات'!$A$10="","",INDEX('الإعدادات'!$B$18:$B$29,11))</f>
        <v/>
      </c>
      <c r="H17" s="20">
        <f>IF('الإعدادات'!$A$10="","",IFERROR(E17/(F17*G17),""))</f>
        <v/>
      </c>
      <c r="I17" s="20">
        <f>IF('الإعدادات'!$A$10="","",IFERROR(B17/G17,""))</f>
        <v/>
      </c>
      <c r="J17" s="23">
        <f>IF('الإعدادات'!$A$10="","",IFERROR(IF(B17&lt;E17,"لم يتحقق",ROUNDUP(E17/I17,0)),""))</f>
        <v/>
      </c>
    </row>
    <row r="18">
      <c r="A18" s="11">
        <f>EDATE('الإعدادات'!$B$5,11)</f>
        <v/>
      </c>
      <c r="B18" s="20">
        <f>IF('الإعدادات'!$A$10="","",'قائمة الدخل'!M6)</f>
        <v/>
      </c>
      <c r="C18" s="20">
        <f>IF('الإعدادات'!$A$10="","",'قائمة الدخل'!M10)</f>
        <v/>
      </c>
      <c r="D18" s="21">
        <f>IF('الإعدادات'!$A$10="","",'قائمة الدخل'!M9)</f>
        <v/>
      </c>
      <c r="E18" s="20">
        <f>IF('الإعدادات'!$A$10="","",IFERROR(C18/D18,""))</f>
        <v/>
      </c>
      <c r="F18" s="23">
        <f>IF('الإعدادات'!$A$10="","",'الإعدادات'!$B$10)</f>
        <v/>
      </c>
      <c r="G18" s="23">
        <f>IF('الإعدادات'!$A$10="","",INDEX('الإعدادات'!$B$18:$B$29,12))</f>
        <v/>
      </c>
      <c r="H18" s="20">
        <f>IF('الإعدادات'!$A$10="","",IFERROR(E18/(F18*G18),""))</f>
        <v/>
      </c>
      <c r="I18" s="20">
        <f>IF('الإعدادات'!$A$10="","",IFERROR(B18/G18,""))</f>
        <v/>
      </c>
      <c r="J18" s="23">
        <f>IF('الإعدادات'!$A$10="","",IFERROR(IF(B18&lt;E18,"لم يتحقق",ROUNDUP(E18/I18,0)),""))</f>
        <v/>
      </c>
    </row>
    <row r="21">
      <c r="A21" s="10">
        <f>IF('الإعدادات'!$A$11="","",'الإعدادات'!$A$11)</f>
        <v/>
      </c>
    </row>
    <row r="22" ht="44" customHeight="1">
      <c r="A22" s="7" t="inlineStr">
        <is>
          <t>الشهر</t>
        </is>
      </c>
      <c r="B22" s="7" t="inlineStr">
        <is>
          <t>الإيراد</t>
        </is>
      </c>
      <c r="C22" s="7" t="inlineStr">
        <is>
          <t>التكاليف الثابتة</t>
        </is>
      </c>
      <c r="D22" s="7" t="inlineStr">
        <is>
          <t>نسبة هامش المساهمة</t>
        </is>
      </c>
      <c r="E22" s="7" t="inlineStr">
        <is>
          <t>إيراد التعادل</t>
        </is>
      </c>
      <c r="F22" s="7" t="inlineStr">
        <is>
          <t>الغرف</t>
        </is>
      </c>
      <c r="G22" s="7" t="inlineStr">
        <is>
          <t>أيام العمل</t>
        </is>
      </c>
      <c r="H22" s="7" t="inlineStr">
        <is>
          <t>التعادل لكل غرفة في يوم العمل</t>
        </is>
      </c>
      <c r="I22" s="7" t="inlineStr">
        <is>
          <t>متوسط الإيراد اليومي</t>
        </is>
      </c>
      <c r="J22" s="7" t="inlineStr">
        <is>
          <t>يوم التعادل</t>
        </is>
      </c>
    </row>
    <row r="23">
      <c r="A23" s="11">
        <f>EDATE('الإعدادات'!$B$5,0)</f>
        <v/>
      </c>
      <c r="B23" s="20">
        <f>IF('الإعدادات'!$A$11="","",'قائمة الدخل'!B16)</f>
        <v/>
      </c>
      <c r="C23" s="20">
        <f>IF('الإعدادات'!$A$11="","",'قائمة الدخل'!B20)</f>
        <v/>
      </c>
      <c r="D23" s="21">
        <f>IF('الإعدادات'!$A$11="","",'قائمة الدخل'!B19)</f>
        <v/>
      </c>
      <c r="E23" s="20">
        <f>IF('الإعدادات'!$A$11="","",IFERROR(C23/D23,""))</f>
        <v/>
      </c>
      <c r="F23" s="23">
        <f>IF('الإعدادات'!$A$11="","",'الإعدادات'!$B$11)</f>
        <v/>
      </c>
      <c r="G23" s="23">
        <f>IF('الإعدادات'!$A$11="","",INDEX('الإعدادات'!$C$18:$C$29,1))</f>
        <v/>
      </c>
      <c r="H23" s="20">
        <f>IF('الإعدادات'!$A$11="","",IFERROR(E23/(F23*G23),""))</f>
        <v/>
      </c>
      <c r="I23" s="20">
        <f>IF('الإعدادات'!$A$11="","",IFERROR(B23/G23,""))</f>
        <v/>
      </c>
      <c r="J23" s="23">
        <f>IF('الإعدادات'!$A$11="","",IFERROR(IF(B23&lt;E23,"لم يتحقق",ROUNDUP(E23/I23,0)),""))</f>
        <v/>
      </c>
    </row>
    <row r="24">
      <c r="A24" s="11">
        <f>EDATE('الإعدادات'!$B$5,1)</f>
        <v/>
      </c>
      <c r="B24" s="20">
        <f>IF('الإعدادات'!$A$11="","",'قائمة الدخل'!C16)</f>
        <v/>
      </c>
      <c r="C24" s="20">
        <f>IF('الإعدادات'!$A$11="","",'قائمة الدخل'!C20)</f>
        <v/>
      </c>
      <c r="D24" s="21">
        <f>IF('الإعدادات'!$A$11="","",'قائمة الدخل'!C19)</f>
        <v/>
      </c>
      <c r="E24" s="20">
        <f>IF('الإعدادات'!$A$11="","",IFERROR(C24/D24,""))</f>
        <v/>
      </c>
      <c r="F24" s="23">
        <f>IF('الإعدادات'!$A$11="","",'الإعدادات'!$B$11)</f>
        <v/>
      </c>
      <c r="G24" s="23">
        <f>IF('الإعدادات'!$A$11="","",INDEX('الإعدادات'!$C$18:$C$29,2))</f>
        <v/>
      </c>
      <c r="H24" s="20">
        <f>IF('الإعدادات'!$A$11="","",IFERROR(E24/(F24*G24),""))</f>
        <v/>
      </c>
      <c r="I24" s="20">
        <f>IF('الإعدادات'!$A$11="","",IFERROR(B24/G24,""))</f>
        <v/>
      </c>
      <c r="J24" s="23">
        <f>IF('الإعدادات'!$A$11="","",IFERROR(IF(B24&lt;E24,"لم يتحقق",ROUNDUP(E24/I24,0)),""))</f>
        <v/>
      </c>
    </row>
    <row r="25">
      <c r="A25" s="11">
        <f>EDATE('الإعدادات'!$B$5,2)</f>
        <v/>
      </c>
      <c r="B25" s="20">
        <f>IF('الإعدادات'!$A$11="","",'قائمة الدخل'!D16)</f>
        <v/>
      </c>
      <c r="C25" s="20">
        <f>IF('الإعدادات'!$A$11="","",'قائمة الدخل'!D20)</f>
        <v/>
      </c>
      <c r="D25" s="21">
        <f>IF('الإعدادات'!$A$11="","",'قائمة الدخل'!D19)</f>
        <v/>
      </c>
      <c r="E25" s="20">
        <f>IF('الإعدادات'!$A$11="","",IFERROR(C25/D25,""))</f>
        <v/>
      </c>
      <c r="F25" s="23">
        <f>IF('الإعدادات'!$A$11="","",'الإعدادات'!$B$11)</f>
        <v/>
      </c>
      <c r="G25" s="23">
        <f>IF('الإعدادات'!$A$11="","",INDEX('الإعدادات'!$C$18:$C$29,3))</f>
        <v/>
      </c>
      <c r="H25" s="20">
        <f>IF('الإعدادات'!$A$11="","",IFERROR(E25/(F25*G25),""))</f>
        <v/>
      </c>
      <c r="I25" s="20">
        <f>IF('الإعدادات'!$A$11="","",IFERROR(B25/G25,""))</f>
        <v/>
      </c>
      <c r="J25" s="23">
        <f>IF('الإعدادات'!$A$11="","",IFERROR(IF(B25&lt;E25,"لم يتحقق",ROUNDUP(E25/I25,0)),""))</f>
        <v/>
      </c>
    </row>
    <row r="26">
      <c r="A26" s="11">
        <f>EDATE('الإعدادات'!$B$5,3)</f>
        <v/>
      </c>
      <c r="B26" s="20">
        <f>IF('الإعدادات'!$A$11="","",'قائمة الدخل'!E16)</f>
        <v/>
      </c>
      <c r="C26" s="20">
        <f>IF('الإعدادات'!$A$11="","",'قائمة الدخل'!E20)</f>
        <v/>
      </c>
      <c r="D26" s="21">
        <f>IF('الإعدادات'!$A$11="","",'قائمة الدخل'!E19)</f>
        <v/>
      </c>
      <c r="E26" s="20">
        <f>IF('الإعدادات'!$A$11="","",IFERROR(C26/D26,""))</f>
        <v/>
      </c>
      <c r="F26" s="23">
        <f>IF('الإعدادات'!$A$11="","",'الإعدادات'!$B$11)</f>
        <v/>
      </c>
      <c r="G26" s="23">
        <f>IF('الإعدادات'!$A$11="","",INDEX('الإعدادات'!$C$18:$C$29,4))</f>
        <v/>
      </c>
      <c r="H26" s="20">
        <f>IF('الإعدادات'!$A$11="","",IFERROR(E26/(F26*G26),""))</f>
        <v/>
      </c>
      <c r="I26" s="20">
        <f>IF('الإعدادات'!$A$11="","",IFERROR(B26/G26,""))</f>
        <v/>
      </c>
      <c r="J26" s="23">
        <f>IF('الإعدادات'!$A$11="","",IFERROR(IF(B26&lt;E26,"لم يتحقق",ROUNDUP(E26/I26,0)),""))</f>
        <v/>
      </c>
    </row>
    <row r="27">
      <c r="A27" s="11">
        <f>EDATE('الإعدادات'!$B$5,4)</f>
        <v/>
      </c>
      <c r="B27" s="20">
        <f>IF('الإعدادات'!$A$11="","",'قائمة الدخل'!F16)</f>
        <v/>
      </c>
      <c r="C27" s="20">
        <f>IF('الإعدادات'!$A$11="","",'قائمة الدخل'!F20)</f>
        <v/>
      </c>
      <c r="D27" s="21">
        <f>IF('الإعدادات'!$A$11="","",'قائمة الدخل'!F19)</f>
        <v/>
      </c>
      <c r="E27" s="20">
        <f>IF('الإعدادات'!$A$11="","",IFERROR(C27/D27,""))</f>
        <v/>
      </c>
      <c r="F27" s="23">
        <f>IF('الإعدادات'!$A$11="","",'الإعدادات'!$B$11)</f>
        <v/>
      </c>
      <c r="G27" s="23">
        <f>IF('الإعدادات'!$A$11="","",INDEX('الإعدادات'!$C$18:$C$29,5))</f>
        <v/>
      </c>
      <c r="H27" s="20">
        <f>IF('الإعدادات'!$A$11="","",IFERROR(E27/(F27*G27),""))</f>
        <v/>
      </c>
      <c r="I27" s="20">
        <f>IF('الإعدادات'!$A$11="","",IFERROR(B27/G27,""))</f>
        <v/>
      </c>
      <c r="J27" s="23">
        <f>IF('الإعدادات'!$A$11="","",IFERROR(IF(B27&lt;E27,"لم يتحقق",ROUNDUP(E27/I27,0)),""))</f>
        <v/>
      </c>
    </row>
    <row r="28">
      <c r="A28" s="11">
        <f>EDATE('الإعدادات'!$B$5,5)</f>
        <v/>
      </c>
      <c r="B28" s="20">
        <f>IF('الإعدادات'!$A$11="","",'قائمة الدخل'!G16)</f>
        <v/>
      </c>
      <c r="C28" s="20">
        <f>IF('الإعدادات'!$A$11="","",'قائمة الدخل'!G20)</f>
        <v/>
      </c>
      <c r="D28" s="21">
        <f>IF('الإعدادات'!$A$11="","",'قائمة الدخل'!G19)</f>
        <v/>
      </c>
      <c r="E28" s="20">
        <f>IF('الإعدادات'!$A$11="","",IFERROR(C28/D28,""))</f>
        <v/>
      </c>
      <c r="F28" s="23">
        <f>IF('الإعدادات'!$A$11="","",'الإعدادات'!$B$11)</f>
        <v/>
      </c>
      <c r="G28" s="23">
        <f>IF('الإعدادات'!$A$11="","",INDEX('الإعدادات'!$C$18:$C$29,6))</f>
        <v/>
      </c>
      <c r="H28" s="20">
        <f>IF('الإعدادات'!$A$11="","",IFERROR(E28/(F28*G28),""))</f>
        <v/>
      </c>
      <c r="I28" s="20">
        <f>IF('الإعدادات'!$A$11="","",IFERROR(B28/G28,""))</f>
        <v/>
      </c>
      <c r="J28" s="23">
        <f>IF('الإعدادات'!$A$11="","",IFERROR(IF(B28&lt;E28,"لم يتحقق",ROUNDUP(E28/I28,0)),""))</f>
        <v/>
      </c>
    </row>
    <row r="29">
      <c r="A29" s="11">
        <f>EDATE('الإعدادات'!$B$5,6)</f>
        <v/>
      </c>
      <c r="B29" s="20">
        <f>IF('الإعدادات'!$A$11="","",'قائمة الدخل'!H16)</f>
        <v/>
      </c>
      <c r="C29" s="20">
        <f>IF('الإعدادات'!$A$11="","",'قائمة الدخل'!H20)</f>
        <v/>
      </c>
      <c r="D29" s="21">
        <f>IF('الإعدادات'!$A$11="","",'قائمة الدخل'!H19)</f>
        <v/>
      </c>
      <c r="E29" s="20">
        <f>IF('الإعدادات'!$A$11="","",IFERROR(C29/D29,""))</f>
        <v/>
      </c>
      <c r="F29" s="23">
        <f>IF('الإعدادات'!$A$11="","",'الإعدادات'!$B$11)</f>
        <v/>
      </c>
      <c r="G29" s="23">
        <f>IF('الإعدادات'!$A$11="","",INDEX('الإعدادات'!$C$18:$C$29,7))</f>
        <v/>
      </c>
      <c r="H29" s="20">
        <f>IF('الإعدادات'!$A$11="","",IFERROR(E29/(F29*G29),""))</f>
        <v/>
      </c>
      <c r="I29" s="20">
        <f>IF('الإعدادات'!$A$11="","",IFERROR(B29/G29,""))</f>
        <v/>
      </c>
      <c r="J29" s="23">
        <f>IF('الإعدادات'!$A$11="","",IFERROR(IF(B29&lt;E29,"لم يتحقق",ROUNDUP(E29/I29,0)),""))</f>
        <v/>
      </c>
    </row>
    <row r="30">
      <c r="A30" s="11">
        <f>EDATE('الإعدادات'!$B$5,7)</f>
        <v/>
      </c>
      <c r="B30" s="20">
        <f>IF('الإعدادات'!$A$11="","",'قائمة الدخل'!I16)</f>
        <v/>
      </c>
      <c r="C30" s="20">
        <f>IF('الإعدادات'!$A$11="","",'قائمة الدخل'!I20)</f>
        <v/>
      </c>
      <c r="D30" s="21">
        <f>IF('الإعدادات'!$A$11="","",'قائمة الدخل'!I19)</f>
        <v/>
      </c>
      <c r="E30" s="20">
        <f>IF('الإعدادات'!$A$11="","",IFERROR(C30/D30,""))</f>
        <v/>
      </c>
      <c r="F30" s="23">
        <f>IF('الإعدادات'!$A$11="","",'الإعدادات'!$B$11)</f>
        <v/>
      </c>
      <c r="G30" s="23">
        <f>IF('الإعدادات'!$A$11="","",INDEX('الإعدادات'!$C$18:$C$29,8))</f>
        <v/>
      </c>
      <c r="H30" s="20">
        <f>IF('الإعدادات'!$A$11="","",IFERROR(E30/(F30*G30),""))</f>
        <v/>
      </c>
      <c r="I30" s="20">
        <f>IF('الإعدادات'!$A$11="","",IFERROR(B30/G30,""))</f>
        <v/>
      </c>
      <c r="J30" s="23">
        <f>IF('الإعدادات'!$A$11="","",IFERROR(IF(B30&lt;E30,"لم يتحقق",ROUNDUP(E30/I30,0)),""))</f>
        <v/>
      </c>
    </row>
    <row r="31">
      <c r="A31" s="11">
        <f>EDATE('الإعدادات'!$B$5,8)</f>
        <v/>
      </c>
      <c r="B31" s="20">
        <f>IF('الإعدادات'!$A$11="","",'قائمة الدخل'!J16)</f>
        <v/>
      </c>
      <c r="C31" s="20">
        <f>IF('الإعدادات'!$A$11="","",'قائمة الدخل'!J20)</f>
        <v/>
      </c>
      <c r="D31" s="21">
        <f>IF('الإعدادات'!$A$11="","",'قائمة الدخل'!J19)</f>
        <v/>
      </c>
      <c r="E31" s="20">
        <f>IF('الإعدادات'!$A$11="","",IFERROR(C31/D31,""))</f>
        <v/>
      </c>
      <c r="F31" s="23">
        <f>IF('الإعدادات'!$A$11="","",'الإعدادات'!$B$11)</f>
        <v/>
      </c>
      <c r="G31" s="23">
        <f>IF('الإعدادات'!$A$11="","",INDEX('الإعدادات'!$C$18:$C$29,9))</f>
        <v/>
      </c>
      <c r="H31" s="20">
        <f>IF('الإعدادات'!$A$11="","",IFERROR(E31/(F31*G31),""))</f>
        <v/>
      </c>
      <c r="I31" s="20">
        <f>IF('الإعدادات'!$A$11="","",IFERROR(B31/G31,""))</f>
        <v/>
      </c>
      <c r="J31" s="23">
        <f>IF('الإعدادات'!$A$11="","",IFERROR(IF(B31&lt;E31,"لم يتحقق",ROUNDUP(E31/I31,0)),""))</f>
        <v/>
      </c>
    </row>
    <row r="32">
      <c r="A32" s="11">
        <f>EDATE('الإعدادات'!$B$5,9)</f>
        <v/>
      </c>
      <c r="B32" s="20">
        <f>IF('الإعدادات'!$A$11="","",'قائمة الدخل'!K16)</f>
        <v/>
      </c>
      <c r="C32" s="20">
        <f>IF('الإعدادات'!$A$11="","",'قائمة الدخل'!K20)</f>
        <v/>
      </c>
      <c r="D32" s="21">
        <f>IF('الإعدادات'!$A$11="","",'قائمة الدخل'!K19)</f>
        <v/>
      </c>
      <c r="E32" s="20">
        <f>IF('الإعدادات'!$A$11="","",IFERROR(C32/D32,""))</f>
        <v/>
      </c>
      <c r="F32" s="23">
        <f>IF('الإعدادات'!$A$11="","",'الإعدادات'!$B$11)</f>
        <v/>
      </c>
      <c r="G32" s="23">
        <f>IF('الإعدادات'!$A$11="","",INDEX('الإعدادات'!$C$18:$C$29,10))</f>
        <v/>
      </c>
      <c r="H32" s="20">
        <f>IF('الإعدادات'!$A$11="","",IFERROR(E32/(F32*G32),""))</f>
        <v/>
      </c>
      <c r="I32" s="20">
        <f>IF('الإعدادات'!$A$11="","",IFERROR(B32/G32,""))</f>
        <v/>
      </c>
      <c r="J32" s="23">
        <f>IF('الإعدادات'!$A$11="","",IFERROR(IF(B32&lt;E32,"لم يتحقق",ROUNDUP(E32/I32,0)),""))</f>
        <v/>
      </c>
    </row>
    <row r="33">
      <c r="A33" s="11">
        <f>EDATE('الإعدادات'!$B$5,10)</f>
        <v/>
      </c>
      <c r="B33" s="20">
        <f>IF('الإعدادات'!$A$11="","",'قائمة الدخل'!L16)</f>
        <v/>
      </c>
      <c r="C33" s="20">
        <f>IF('الإعدادات'!$A$11="","",'قائمة الدخل'!L20)</f>
        <v/>
      </c>
      <c r="D33" s="21">
        <f>IF('الإعدادات'!$A$11="","",'قائمة الدخل'!L19)</f>
        <v/>
      </c>
      <c r="E33" s="20">
        <f>IF('الإعدادات'!$A$11="","",IFERROR(C33/D33,""))</f>
        <v/>
      </c>
      <c r="F33" s="23">
        <f>IF('الإعدادات'!$A$11="","",'الإعدادات'!$B$11)</f>
        <v/>
      </c>
      <c r="G33" s="23">
        <f>IF('الإعدادات'!$A$11="","",INDEX('الإعدادات'!$C$18:$C$29,11))</f>
        <v/>
      </c>
      <c r="H33" s="20">
        <f>IF('الإعدادات'!$A$11="","",IFERROR(E33/(F33*G33),""))</f>
        <v/>
      </c>
      <c r="I33" s="20">
        <f>IF('الإعدادات'!$A$11="","",IFERROR(B33/G33,""))</f>
        <v/>
      </c>
      <c r="J33" s="23">
        <f>IF('الإعدادات'!$A$11="","",IFERROR(IF(B33&lt;E33,"لم يتحقق",ROUNDUP(E33/I33,0)),""))</f>
        <v/>
      </c>
    </row>
    <row r="34">
      <c r="A34" s="11">
        <f>EDATE('الإعدادات'!$B$5,11)</f>
        <v/>
      </c>
      <c r="B34" s="20">
        <f>IF('الإعدادات'!$A$11="","",'قائمة الدخل'!M16)</f>
        <v/>
      </c>
      <c r="C34" s="20">
        <f>IF('الإعدادات'!$A$11="","",'قائمة الدخل'!M20)</f>
        <v/>
      </c>
      <c r="D34" s="21">
        <f>IF('الإعدادات'!$A$11="","",'قائمة الدخل'!M19)</f>
        <v/>
      </c>
      <c r="E34" s="20">
        <f>IF('الإعدادات'!$A$11="","",IFERROR(C34/D34,""))</f>
        <v/>
      </c>
      <c r="F34" s="23">
        <f>IF('الإعدادات'!$A$11="","",'الإعدادات'!$B$11)</f>
        <v/>
      </c>
      <c r="G34" s="23">
        <f>IF('الإعدادات'!$A$11="","",INDEX('الإعدادات'!$C$18:$C$29,12))</f>
        <v/>
      </c>
      <c r="H34" s="20">
        <f>IF('الإعدادات'!$A$11="","",IFERROR(E34/(F34*G34),""))</f>
        <v/>
      </c>
      <c r="I34" s="20">
        <f>IF('الإعدادات'!$A$11="","",IFERROR(B34/G34,""))</f>
        <v/>
      </c>
      <c r="J34" s="23">
        <f>IF('الإعدادات'!$A$11="","",IFERROR(IF(B34&lt;E34,"لم يتحقق",ROUNDUP(E34/I34,0)),""))</f>
        <v/>
      </c>
    </row>
    <row r="37">
      <c r="A37" s="10">
        <f>IF('الإعدادات'!$A$12="","",'الإعدادات'!$A$12)</f>
        <v/>
      </c>
    </row>
    <row r="38" ht="44" customHeight="1">
      <c r="A38" s="7" t="inlineStr">
        <is>
          <t>الشهر</t>
        </is>
      </c>
      <c r="B38" s="7" t="inlineStr">
        <is>
          <t>الإيراد</t>
        </is>
      </c>
      <c r="C38" s="7" t="inlineStr">
        <is>
          <t>التكاليف الثابتة</t>
        </is>
      </c>
      <c r="D38" s="7" t="inlineStr">
        <is>
          <t>نسبة هامش المساهمة</t>
        </is>
      </c>
      <c r="E38" s="7" t="inlineStr">
        <is>
          <t>إيراد التعادل</t>
        </is>
      </c>
      <c r="F38" s="7" t="inlineStr">
        <is>
          <t>الغرف</t>
        </is>
      </c>
      <c r="G38" s="7" t="inlineStr">
        <is>
          <t>أيام العمل</t>
        </is>
      </c>
      <c r="H38" s="7" t="inlineStr">
        <is>
          <t>التعادل لكل غرفة في يوم العمل</t>
        </is>
      </c>
      <c r="I38" s="7" t="inlineStr">
        <is>
          <t>متوسط الإيراد اليومي</t>
        </is>
      </c>
      <c r="J38" s="7" t="inlineStr">
        <is>
          <t>يوم التعادل</t>
        </is>
      </c>
    </row>
    <row r="39">
      <c r="A39" s="11">
        <f>EDATE('الإعدادات'!$B$5,0)</f>
        <v/>
      </c>
      <c r="B39" s="20">
        <f>IF('الإعدادات'!$A$12="","",'قائمة الدخل'!B26)</f>
        <v/>
      </c>
      <c r="C39" s="20">
        <f>IF('الإعدادات'!$A$12="","",'قائمة الدخل'!B30)</f>
        <v/>
      </c>
      <c r="D39" s="21">
        <f>IF('الإعدادات'!$A$12="","",'قائمة الدخل'!B29)</f>
        <v/>
      </c>
      <c r="E39" s="20">
        <f>IF('الإعدادات'!$A$12="","",IFERROR(C39/D39,""))</f>
        <v/>
      </c>
      <c r="F39" s="23">
        <f>IF('الإعدادات'!$A$12="","",'الإعدادات'!$B$12)</f>
        <v/>
      </c>
      <c r="G39" s="23">
        <f>IF('الإعدادات'!$A$12="","",INDEX('الإعدادات'!$D$18:$D$29,1))</f>
        <v/>
      </c>
      <c r="H39" s="20">
        <f>IF('الإعدادات'!$A$12="","",IFERROR(E39/(F39*G39),""))</f>
        <v/>
      </c>
      <c r="I39" s="20">
        <f>IF('الإعدادات'!$A$12="","",IFERROR(B39/G39,""))</f>
        <v/>
      </c>
      <c r="J39" s="23">
        <f>IF('الإعدادات'!$A$12="","",IFERROR(IF(B39&lt;E39,"لم يتحقق",ROUNDUP(E39/I39,0)),""))</f>
        <v/>
      </c>
    </row>
    <row r="40">
      <c r="A40" s="11">
        <f>EDATE('الإعدادات'!$B$5,1)</f>
        <v/>
      </c>
      <c r="B40" s="20">
        <f>IF('الإعدادات'!$A$12="","",'قائمة الدخل'!C26)</f>
        <v/>
      </c>
      <c r="C40" s="20">
        <f>IF('الإعدادات'!$A$12="","",'قائمة الدخل'!C30)</f>
        <v/>
      </c>
      <c r="D40" s="21">
        <f>IF('الإعدادات'!$A$12="","",'قائمة الدخل'!C29)</f>
        <v/>
      </c>
      <c r="E40" s="20">
        <f>IF('الإعدادات'!$A$12="","",IFERROR(C40/D40,""))</f>
        <v/>
      </c>
      <c r="F40" s="23">
        <f>IF('الإعدادات'!$A$12="","",'الإعدادات'!$B$12)</f>
        <v/>
      </c>
      <c r="G40" s="23">
        <f>IF('الإعدادات'!$A$12="","",INDEX('الإعدادات'!$D$18:$D$29,2))</f>
        <v/>
      </c>
      <c r="H40" s="20">
        <f>IF('الإعدادات'!$A$12="","",IFERROR(E40/(F40*G40),""))</f>
        <v/>
      </c>
      <c r="I40" s="20">
        <f>IF('الإعدادات'!$A$12="","",IFERROR(B40/G40,""))</f>
        <v/>
      </c>
      <c r="J40" s="23">
        <f>IF('الإعدادات'!$A$12="","",IFERROR(IF(B40&lt;E40,"لم يتحقق",ROUNDUP(E40/I40,0)),""))</f>
        <v/>
      </c>
    </row>
    <row r="41">
      <c r="A41" s="11">
        <f>EDATE('الإعدادات'!$B$5,2)</f>
        <v/>
      </c>
      <c r="B41" s="20">
        <f>IF('الإعدادات'!$A$12="","",'قائمة الدخل'!D26)</f>
        <v/>
      </c>
      <c r="C41" s="20">
        <f>IF('الإعدادات'!$A$12="","",'قائمة الدخل'!D30)</f>
        <v/>
      </c>
      <c r="D41" s="21">
        <f>IF('الإعدادات'!$A$12="","",'قائمة الدخل'!D29)</f>
        <v/>
      </c>
      <c r="E41" s="20">
        <f>IF('الإعدادات'!$A$12="","",IFERROR(C41/D41,""))</f>
        <v/>
      </c>
      <c r="F41" s="23">
        <f>IF('الإعدادات'!$A$12="","",'الإعدادات'!$B$12)</f>
        <v/>
      </c>
      <c r="G41" s="23">
        <f>IF('الإعدادات'!$A$12="","",INDEX('الإعدادات'!$D$18:$D$29,3))</f>
        <v/>
      </c>
      <c r="H41" s="20">
        <f>IF('الإعدادات'!$A$12="","",IFERROR(E41/(F41*G41),""))</f>
        <v/>
      </c>
      <c r="I41" s="20">
        <f>IF('الإعدادات'!$A$12="","",IFERROR(B41/G41,""))</f>
        <v/>
      </c>
      <c r="J41" s="23">
        <f>IF('الإعدادات'!$A$12="","",IFERROR(IF(B41&lt;E41,"لم يتحقق",ROUNDUP(E41/I41,0)),""))</f>
        <v/>
      </c>
    </row>
    <row r="42">
      <c r="A42" s="11">
        <f>EDATE('الإعدادات'!$B$5,3)</f>
        <v/>
      </c>
      <c r="B42" s="20">
        <f>IF('الإعدادات'!$A$12="","",'قائمة الدخل'!E26)</f>
        <v/>
      </c>
      <c r="C42" s="20">
        <f>IF('الإعدادات'!$A$12="","",'قائمة الدخل'!E30)</f>
        <v/>
      </c>
      <c r="D42" s="21">
        <f>IF('الإعدادات'!$A$12="","",'قائمة الدخل'!E29)</f>
        <v/>
      </c>
      <c r="E42" s="20">
        <f>IF('الإعدادات'!$A$12="","",IFERROR(C42/D42,""))</f>
        <v/>
      </c>
      <c r="F42" s="23">
        <f>IF('الإعدادات'!$A$12="","",'الإعدادات'!$B$12)</f>
        <v/>
      </c>
      <c r="G42" s="23">
        <f>IF('الإعدادات'!$A$12="","",INDEX('الإعدادات'!$D$18:$D$29,4))</f>
        <v/>
      </c>
      <c r="H42" s="20">
        <f>IF('الإعدادات'!$A$12="","",IFERROR(E42/(F42*G42),""))</f>
        <v/>
      </c>
      <c r="I42" s="20">
        <f>IF('الإعدادات'!$A$12="","",IFERROR(B42/G42,""))</f>
        <v/>
      </c>
      <c r="J42" s="23">
        <f>IF('الإعدادات'!$A$12="","",IFERROR(IF(B42&lt;E42,"لم يتحقق",ROUNDUP(E42/I42,0)),""))</f>
        <v/>
      </c>
    </row>
    <row r="43">
      <c r="A43" s="11">
        <f>EDATE('الإعدادات'!$B$5,4)</f>
        <v/>
      </c>
      <c r="B43" s="20">
        <f>IF('الإعدادات'!$A$12="","",'قائمة الدخل'!F26)</f>
        <v/>
      </c>
      <c r="C43" s="20">
        <f>IF('الإعدادات'!$A$12="","",'قائمة الدخل'!F30)</f>
        <v/>
      </c>
      <c r="D43" s="21">
        <f>IF('الإعدادات'!$A$12="","",'قائمة الدخل'!F29)</f>
        <v/>
      </c>
      <c r="E43" s="20">
        <f>IF('الإعدادات'!$A$12="","",IFERROR(C43/D43,""))</f>
        <v/>
      </c>
      <c r="F43" s="23">
        <f>IF('الإعدادات'!$A$12="","",'الإعدادات'!$B$12)</f>
        <v/>
      </c>
      <c r="G43" s="23">
        <f>IF('الإعدادات'!$A$12="","",INDEX('الإعدادات'!$D$18:$D$29,5))</f>
        <v/>
      </c>
      <c r="H43" s="20">
        <f>IF('الإعدادات'!$A$12="","",IFERROR(E43/(F43*G43),""))</f>
        <v/>
      </c>
      <c r="I43" s="20">
        <f>IF('الإعدادات'!$A$12="","",IFERROR(B43/G43,""))</f>
        <v/>
      </c>
      <c r="J43" s="23">
        <f>IF('الإعدادات'!$A$12="","",IFERROR(IF(B43&lt;E43,"لم يتحقق",ROUNDUP(E43/I43,0)),""))</f>
        <v/>
      </c>
    </row>
    <row r="44">
      <c r="A44" s="11">
        <f>EDATE('الإعدادات'!$B$5,5)</f>
        <v/>
      </c>
      <c r="B44" s="20">
        <f>IF('الإعدادات'!$A$12="","",'قائمة الدخل'!G26)</f>
        <v/>
      </c>
      <c r="C44" s="20">
        <f>IF('الإعدادات'!$A$12="","",'قائمة الدخل'!G30)</f>
        <v/>
      </c>
      <c r="D44" s="21">
        <f>IF('الإعدادات'!$A$12="","",'قائمة الدخل'!G29)</f>
        <v/>
      </c>
      <c r="E44" s="20">
        <f>IF('الإعدادات'!$A$12="","",IFERROR(C44/D44,""))</f>
        <v/>
      </c>
      <c r="F44" s="23">
        <f>IF('الإعدادات'!$A$12="","",'الإعدادات'!$B$12)</f>
        <v/>
      </c>
      <c r="G44" s="23">
        <f>IF('الإعدادات'!$A$12="","",INDEX('الإعدادات'!$D$18:$D$29,6))</f>
        <v/>
      </c>
      <c r="H44" s="20">
        <f>IF('الإعدادات'!$A$12="","",IFERROR(E44/(F44*G44),""))</f>
        <v/>
      </c>
      <c r="I44" s="20">
        <f>IF('الإعدادات'!$A$12="","",IFERROR(B44/G44,""))</f>
        <v/>
      </c>
      <c r="J44" s="23">
        <f>IF('الإعدادات'!$A$12="","",IFERROR(IF(B44&lt;E44,"لم يتحقق",ROUNDUP(E44/I44,0)),""))</f>
        <v/>
      </c>
    </row>
    <row r="45">
      <c r="A45" s="11">
        <f>EDATE('الإعدادات'!$B$5,6)</f>
        <v/>
      </c>
      <c r="B45" s="20">
        <f>IF('الإعدادات'!$A$12="","",'قائمة الدخل'!H26)</f>
        <v/>
      </c>
      <c r="C45" s="20">
        <f>IF('الإعدادات'!$A$12="","",'قائمة الدخل'!H30)</f>
        <v/>
      </c>
      <c r="D45" s="21">
        <f>IF('الإعدادات'!$A$12="","",'قائمة الدخل'!H29)</f>
        <v/>
      </c>
      <c r="E45" s="20">
        <f>IF('الإعدادات'!$A$12="","",IFERROR(C45/D45,""))</f>
        <v/>
      </c>
      <c r="F45" s="23">
        <f>IF('الإعدادات'!$A$12="","",'الإعدادات'!$B$12)</f>
        <v/>
      </c>
      <c r="G45" s="23">
        <f>IF('الإعدادات'!$A$12="","",INDEX('الإعدادات'!$D$18:$D$29,7))</f>
        <v/>
      </c>
      <c r="H45" s="20">
        <f>IF('الإعدادات'!$A$12="","",IFERROR(E45/(F45*G45),""))</f>
        <v/>
      </c>
      <c r="I45" s="20">
        <f>IF('الإعدادات'!$A$12="","",IFERROR(B45/G45,""))</f>
        <v/>
      </c>
      <c r="J45" s="23">
        <f>IF('الإعدادات'!$A$12="","",IFERROR(IF(B45&lt;E45,"لم يتحقق",ROUNDUP(E45/I45,0)),""))</f>
        <v/>
      </c>
    </row>
    <row r="46">
      <c r="A46" s="11">
        <f>EDATE('الإعدادات'!$B$5,7)</f>
        <v/>
      </c>
      <c r="B46" s="20">
        <f>IF('الإعدادات'!$A$12="","",'قائمة الدخل'!I26)</f>
        <v/>
      </c>
      <c r="C46" s="20">
        <f>IF('الإعدادات'!$A$12="","",'قائمة الدخل'!I30)</f>
        <v/>
      </c>
      <c r="D46" s="21">
        <f>IF('الإعدادات'!$A$12="","",'قائمة الدخل'!I29)</f>
        <v/>
      </c>
      <c r="E46" s="20">
        <f>IF('الإعدادات'!$A$12="","",IFERROR(C46/D46,""))</f>
        <v/>
      </c>
      <c r="F46" s="23">
        <f>IF('الإعدادات'!$A$12="","",'الإعدادات'!$B$12)</f>
        <v/>
      </c>
      <c r="G46" s="23">
        <f>IF('الإعدادات'!$A$12="","",INDEX('الإعدادات'!$D$18:$D$29,8))</f>
        <v/>
      </c>
      <c r="H46" s="20">
        <f>IF('الإعدادات'!$A$12="","",IFERROR(E46/(F46*G46),""))</f>
        <v/>
      </c>
      <c r="I46" s="20">
        <f>IF('الإعدادات'!$A$12="","",IFERROR(B46/G46,""))</f>
        <v/>
      </c>
      <c r="J46" s="23">
        <f>IF('الإعدادات'!$A$12="","",IFERROR(IF(B46&lt;E46,"لم يتحقق",ROUNDUP(E46/I46,0)),""))</f>
        <v/>
      </c>
    </row>
    <row r="47">
      <c r="A47" s="11">
        <f>EDATE('الإعدادات'!$B$5,8)</f>
        <v/>
      </c>
      <c r="B47" s="20">
        <f>IF('الإعدادات'!$A$12="","",'قائمة الدخل'!J26)</f>
        <v/>
      </c>
      <c r="C47" s="20">
        <f>IF('الإعدادات'!$A$12="","",'قائمة الدخل'!J30)</f>
        <v/>
      </c>
      <c r="D47" s="21">
        <f>IF('الإعدادات'!$A$12="","",'قائمة الدخل'!J29)</f>
        <v/>
      </c>
      <c r="E47" s="20">
        <f>IF('الإعدادات'!$A$12="","",IFERROR(C47/D47,""))</f>
        <v/>
      </c>
      <c r="F47" s="23">
        <f>IF('الإعدادات'!$A$12="","",'الإعدادات'!$B$12)</f>
        <v/>
      </c>
      <c r="G47" s="23">
        <f>IF('الإعدادات'!$A$12="","",INDEX('الإعدادات'!$D$18:$D$29,9))</f>
        <v/>
      </c>
      <c r="H47" s="20">
        <f>IF('الإعدادات'!$A$12="","",IFERROR(E47/(F47*G47),""))</f>
        <v/>
      </c>
      <c r="I47" s="20">
        <f>IF('الإعدادات'!$A$12="","",IFERROR(B47/G47,""))</f>
        <v/>
      </c>
      <c r="J47" s="23">
        <f>IF('الإعدادات'!$A$12="","",IFERROR(IF(B47&lt;E47,"لم يتحقق",ROUNDUP(E47/I47,0)),""))</f>
        <v/>
      </c>
    </row>
    <row r="48">
      <c r="A48" s="11">
        <f>EDATE('الإعدادات'!$B$5,9)</f>
        <v/>
      </c>
      <c r="B48" s="20">
        <f>IF('الإعدادات'!$A$12="","",'قائمة الدخل'!K26)</f>
        <v/>
      </c>
      <c r="C48" s="20">
        <f>IF('الإعدادات'!$A$12="","",'قائمة الدخل'!K30)</f>
        <v/>
      </c>
      <c r="D48" s="21">
        <f>IF('الإعدادات'!$A$12="","",'قائمة الدخل'!K29)</f>
        <v/>
      </c>
      <c r="E48" s="20">
        <f>IF('الإعدادات'!$A$12="","",IFERROR(C48/D48,""))</f>
        <v/>
      </c>
      <c r="F48" s="23">
        <f>IF('الإعدادات'!$A$12="","",'الإعدادات'!$B$12)</f>
        <v/>
      </c>
      <c r="G48" s="23">
        <f>IF('الإعدادات'!$A$12="","",INDEX('الإعدادات'!$D$18:$D$29,10))</f>
        <v/>
      </c>
      <c r="H48" s="20">
        <f>IF('الإعدادات'!$A$12="","",IFERROR(E48/(F48*G48),""))</f>
        <v/>
      </c>
      <c r="I48" s="20">
        <f>IF('الإعدادات'!$A$12="","",IFERROR(B48/G48,""))</f>
        <v/>
      </c>
      <c r="J48" s="23">
        <f>IF('الإعدادات'!$A$12="","",IFERROR(IF(B48&lt;E48,"لم يتحقق",ROUNDUP(E48/I48,0)),""))</f>
        <v/>
      </c>
    </row>
    <row r="49">
      <c r="A49" s="11">
        <f>EDATE('الإعدادات'!$B$5,10)</f>
        <v/>
      </c>
      <c r="B49" s="20">
        <f>IF('الإعدادات'!$A$12="","",'قائمة الدخل'!L26)</f>
        <v/>
      </c>
      <c r="C49" s="20">
        <f>IF('الإعدادات'!$A$12="","",'قائمة الدخل'!L30)</f>
        <v/>
      </c>
      <c r="D49" s="21">
        <f>IF('الإعدادات'!$A$12="","",'قائمة الدخل'!L29)</f>
        <v/>
      </c>
      <c r="E49" s="20">
        <f>IF('الإعدادات'!$A$12="","",IFERROR(C49/D49,""))</f>
        <v/>
      </c>
      <c r="F49" s="23">
        <f>IF('الإعدادات'!$A$12="","",'الإعدادات'!$B$12)</f>
        <v/>
      </c>
      <c r="G49" s="23">
        <f>IF('الإعدادات'!$A$12="","",INDEX('الإعدادات'!$D$18:$D$29,11))</f>
        <v/>
      </c>
      <c r="H49" s="20">
        <f>IF('الإعدادات'!$A$12="","",IFERROR(E49/(F49*G49),""))</f>
        <v/>
      </c>
      <c r="I49" s="20">
        <f>IF('الإعدادات'!$A$12="","",IFERROR(B49/G49,""))</f>
        <v/>
      </c>
      <c r="J49" s="23">
        <f>IF('الإعدادات'!$A$12="","",IFERROR(IF(B49&lt;E49,"لم يتحقق",ROUNDUP(E49/I49,0)),""))</f>
        <v/>
      </c>
    </row>
    <row r="50">
      <c r="A50" s="11">
        <f>EDATE('الإعدادات'!$B$5,11)</f>
        <v/>
      </c>
      <c r="B50" s="20">
        <f>IF('الإعدادات'!$A$12="","",'قائمة الدخل'!M26)</f>
        <v/>
      </c>
      <c r="C50" s="20">
        <f>IF('الإعدادات'!$A$12="","",'قائمة الدخل'!M30)</f>
        <v/>
      </c>
      <c r="D50" s="21">
        <f>IF('الإعدادات'!$A$12="","",'قائمة الدخل'!M29)</f>
        <v/>
      </c>
      <c r="E50" s="20">
        <f>IF('الإعدادات'!$A$12="","",IFERROR(C50/D50,""))</f>
        <v/>
      </c>
      <c r="F50" s="23">
        <f>IF('الإعدادات'!$A$12="","",'الإعدادات'!$B$12)</f>
        <v/>
      </c>
      <c r="G50" s="23">
        <f>IF('الإعدادات'!$A$12="","",INDEX('الإعدادات'!$D$18:$D$29,12))</f>
        <v/>
      </c>
      <c r="H50" s="20">
        <f>IF('الإعدادات'!$A$12="","",IFERROR(E50/(F50*G50),""))</f>
        <v/>
      </c>
      <c r="I50" s="20">
        <f>IF('الإعدادات'!$A$12="","",IFERROR(B50/G50,""))</f>
        <v/>
      </c>
      <c r="J50" s="23">
        <f>IF('الإعدادات'!$A$12="","",IFERROR(IF(B50&lt;E50,"لم يتحقق",ROUNDUP(E50/I50,0)),""))</f>
        <v/>
      </c>
    </row>
    <row r="52">
      <c r="A52" s="2" t="inlineStr">
        <is>
          <t>الأصفر: التعادل بعد 80% من أيام العمل أو لم يتحقق. الأخضر: قبل ذلك.</t>
        </is>
      </c>
    </row>
    <row r="54">
      <c r="A54" s="7" t="inlineStr">
        <is>
          <t>الشهر</t>
        </is>
      </c>
      <c r="B54" s="7">
        <f>'الإعدادات'!$A$10</f>
        <v/>
      </c>
      <c r="C54" s="7">
        <f>'الإعدادات'!$A$11</f>
        <v/>
      </c>
    </row>
    <row r="55">
      <c r="A55" s="24">
        <f>A7</f>
        <v/>
      </c>
      <c r="B55" s="23">
        <f>IF(ISNUMBER(J7),J7,G7)</f>
        <v/>
      </c>
      <c r="C55" s="23">
        <f>IF(ISNUMBER(J23),J23,G23)</f>
        <v/>
      </c>
    </row>
    <row r="56">
      <c r="A56" s="24">
        <f>A8</f>
        <v/>
      </c>
      <c r="B56" s="23">
        <f>IF(ISNUMBER(J8),J8,G8)</f>
        <v/>
      </c>
      <c r="C56" s="23">
        <f>IF(ISNUMBER(J24),J24,G24)</f>
        <v/>
      </c>
    </row>
    <row r="57">
      <c r="A57" s="24">
        <f>A9</f>
        <v/>
      </c>
      <c r="B57" s="23">
        <f>IF(ISNUMBER(J9),J9,G9)</f>
        <v/>
      </c>
      <c r="C57" s="23">
        <f>IF(ISNUMBER(J25),J25,G25)</f>
        <v/>
      </c>
    </row>
    <row r="58">
      <c r="A58" s="24">
        <f>A10</f>
        <v/>
      </c>
      <c r="B58" s="23">
        <f>IF(ISNUMBER(J10),J10,G10)</f>
        <v/>
      </c>
      <c r="C58" s="23">
        <f>IF(ISNUMBER(J26),J26,G26)</f>
        <v/>
      </c>
    </row>
    <row r="59">
      <c r="A59" s="24">
        <f>A11</f>
        <v/>
      </c>
      <c r="B59" s="23">
        <f>IF(ISNUMBER(J11),J11,G11)</f>
        <v/>
      </c>
      <c r="C59" s="23">
        <f>IF(ISNUMBER(J27),J27,G27)</f>
        <v/>
      </c>
    </row>
    <row r="60">
      <c r="A60" s="24">
        <f>A12</f>
        <v/>
      </c>
      <c r="B60" s="23">
        <f>IF(ISNUMBER(J12),J12,G12)</f>
        <v/>
      </c>
      <c r="C60" s="23">
        <f>IF(ISNUMBER(J28),J28,G28)</f>
        <v/>
      </c>
    </row>
    <row r="61">
      <c r="A61" s="24">
        <f>A13</f>
        <v/>
      </c>
      <c r="B61" s="23">
        <f>IF(ISNUMBER(J13),J13,G13)</f>
        <v/>
      </c>
      <c r="C61" s="23">
        <f>IF(ISNUMBER(J29),J29,G29)</f>
        <v/>
      </c>
    </row>
    <row r="62">
      <c r="A62" s="24">
        <f>A14</f>
        <v/>
      </c>
      <c r="B62" s="23">
        <f>IF(ISNUMBER(J14),J14,G14)</f>
        <v/>
      </c>
      <c r="C62" s="23">
        <f>IF(ISNUMBER(J30),J30,G30)</f>
        <v/>
      </c>
    </row>
    <row r="63">
      <c r="A63" s="24">
        <f>A15</f>
        <v/>
      </c>
      <c r="B63" s="23">
        <f>IF(ISNUMBER(J15),J15,G15)</f>
        <v/>
      </c>
      <c r="C63" s="23">
        <f>IF(ISNUMBER(J31),J31,G31)</f>
        <v/>
      </c>
    </row>
    <row r="64">
      <c r="A64" s="24">
        <f>A16</f>
        <v/>
      </c>
      <c r="B64" s="23">
        <f>IF(ISNUMBER(J16),J16,G16)</f>
        <v/>
      </c>
      <c r="C64" s="23">
        <f>IF(ISNUMBER(J32),J32,G32)</f>
        <v/>
      </c>
    </row>
    <row r="65">
      <c r="A65" s="24">
        <f>A17</f>
        <v/>
      </c>
      <c r="B65" s="23">
        <f>IF(ISNUMBER(J17),J17,G17)</f>
        <v/>
      </c>
      <c r="C65" s="23">
        <f>IF(ISNUMBER(J33),J33,G33)</f>
        <v/>
      </c>
    </row>
    <row r="66">
      <c r="A66" s="24">
        <f>A18</f>
        <v/>
      </c>
      <c r="B66" s="23">
        <f>IF(ISNUMBER(J18),J18,G18)</f>
        <v/>
      </c>
      <c r="C66" s="23">
        <f>IF(ISNUMBER(J34),J34,G34)</f>
        <v/>
      </c>
    </row>
    <row r="72">
      <c r="A72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72:H72"/>
  </mergeCells>
  <conditionalFormatting sqref="J7:J18">
    <cfRule type="expression" priority="1" dxfId="1">
      <formula>OR(J7="لم يتحقق",AND(ISNUMBER(J7),J7&gt;=0.8*G7))</formula>
    </cfRule>
    <cfRule type="expression" priority="2" dxfId="2">
      <formula>AND(ISNUMBER(J7),J7&lt;0.8*G7)</formula>
    </cfRule>
  </conditionalFormatting>
  <conditionalFormatting sqref="J23:J34">
    <cfRule type="expression" priority="3" dxfId="1">
      <formula>OR(J23="لم يتحقق",AND(ISNUMBER(J23),J23&gt;=0.8*G23))</formula>
    </cfRule>
    <cfRule type="expression" priority="4" dxfId="2">
      <formula>AND(ISNUMBER(J23),J23&lt;0.8*G23)</formula>
    </cfRule>
  </conditionalFormatting>
  <conditionalFormatting sqref="J39:J50">
    <cfRule type="expression" priority="5" dxfId="1">
      <formula>OR(J39="لم يتحقق",AND(ISNUMBER(J39),J39&gt;=0.8*G39))</formula>
    </cfRule>
    <cfRule type="expression" priority="6" dxfId="2">
      <formula>AND(ISNUMBER(J39),J39&lt;0.8*G39)</formula>
    </cfRule>
  </conditionalFormatting>
  <hyperlinks>
    <hyperlink xmlns:r="http://schemas.openxmlformats.org/officeDocument/2006/relationships" ref="A72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clinic-profit-and-loss</dc:title>
  <dcterms:created xmlns:dcterms="http://purl.org/dc/terms/" xmlns:xsi="http://www.w3.org/2001/XMLSchema-instance" xsi:type="dcterms:W3CDTF">2026-10-05T11:08:41Z</dcterms:created>
  <dcterms:modified xmlns:dcterms="http://purl.org/dc/terms/" xmlns:xsi="http://www.w3.org/2001/XMLSchema-instance" xsi:type="dcterms:W3CDTF">2026-10-05T11:08:41Z</dcterms:modified>
</cp:coreProperties>
</file>