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تجهيز" sheetId="3" state="visible" r:id="rId3"/>
    <sheet xmlns:r="http://schemas.openxmlformats.org/officeDocument/2006/relationships" name="التشغيل الشهري" sheetId="4" state="visible" r:id="rId4"/>
    <sheet xmlns:r="http://schemas.openxmlformats.org/officeDocument/2006/relationships" name="التوقعات" sheetId="5" state="visible" r:id="rId5"/>
    <sheet xmlns:r="http://schemas.openxmlformats.org/officeDocument/2006/relationships" name="الملخص" sheetId="6" state="visible" r:id="rId6"/>
  </sheets>
  <definedNames>
    <definedName name="Rooms">'الإعدادات'!$A$13:$A$32</definedName>
    <definedName name="Categories">'الإعدادات'!$C$13:$C$32</definedName>
    <definedName name="Services">'الإعدادات'!$E$13:$E$32</definedName>
    <definedName name="_xlnm.Print_Area" localSheetId="5">'الملخص'!$A$1:$F$24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 yyyy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3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8A3B12"/>
      <sz val="13"/>
    </font>
    <font>
      <name val="Arial"/>
      <b val="1"/>
      <color rgb="005B2A6E"/>
      <sz val="10"/>
    </font>
  </fonts>
  <fills count="9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  <fill>
      <patternFill patternType="solid">
        <fgColor rgb="00FFF0C2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8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4" fontId="3" fillId="4" borderId="1" applyAlignment="1" pivotButton="0" quotePrefix="0" xfId="9">
      <alignment horizontal="center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10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4" fontId="2" fillId="4" borderId="1" applyAlignment="1" pivotButton="0" quotePrefix="0" xfId="9">
      <alignment horizontal="center" vertical="center" readingOrder="2"/>
    </xf>
    <xf numFmtId="164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3" fontId="3" fillId="4" borderId="1" applyAlignment="1" pivotButton="0" quotePrefix="0" xfId="10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  <xf numFmtId="4" fontId="3" fillId="7" borderId="1" applyAlignment="1" pivotButton="0" quotePrefix="0" xfId="9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167" fontId="2" fillId="4" borderId="1" applyAlignment="1" pivotButton="0" quotePrefix="0" xfId="12">
      <alignment horizontal="center" vertical="center" readingOrder="2"/>
    </xf>
    <xf numFmtId="0" fontId="7" fillId="0" borderId="2" applyAlignment="1" pivotButton="0" quotePrefix="0" xfId="14">
      <alignment horizontal="right" vertical="center" readingOrder="2"/>
    </xf>
    <xf numFmtId="0" fontId="8" fillId="0" borderId="2" applyAlignment="1" pivotButton="0" quotePrefix="0" xfId="14">
      <alignment horizontal="right" vertical="center" readingOrder="2"/>
    </xf>
    <xf numFmtId="166" fontId="2" fillId="4" borderId="1" applyAlignment="1" pivotButton="0" quotePrefix="0" xfId="11">
      <alignment horizontal="center" vertical="center" readingOrder="2"/>
    </xf>
    <xf numFmtId="4" fontId="9" fillId="8" borderId="1" applyAlignment="1" pivotButton="0" quotePrefix="0" xfId="9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FF0C2"/>
        </patternFill>
      </fill>
    </dxf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النقد التراكمي</a:t>
            </a:r>
          </a:p>
        </rich>
      </tx>
    </title>
    <plotArea>
      <lineChart>
        <grouping val="standard"/>
        <ser>
          <idx val="0"/>
          <order val="0"/>
          <tx>
            <strRef>
              <f>'التوقعات'!O2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'التوقعات'!$A$3:$A$20</f>
            </numRef>
          </cat>
          <val>
            <numRef>
              <f>'التوقعات'!$O$3:$O$20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linic-opening-budget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linic-opening-budget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G34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0" customWidth="1" min="3" max="3"/>
    <col width="26" customWidth="1" min="5" max="5"/>
    <col width="13" customWidth="1" min="6" max="6"/>
    <col width="13" customWidth="1" min="7" max="7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مجمع النور الطبي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الدولة</t>
        </is>
      </c>
      <c r="B6" s="4" t="inlineStr">
        <is>
          <t>السعودية</t>
        </is>
      </c>
    </row>
    <row r="7">
      <c r="A7" s="3" t="inlineStr">
        <is>
          <t>المدينة</t>
        </is>
      </c>
      <c r="B7" s="4" t="inlineStr">
        <is>
          <t>الرياض</t>
        </is>
      </c>
    </row>
    <row r="8">
      <c r="A8" s="3" t="inlineStr">
        <is>
          <t>شهر الافتتاح (أول يوم فيه)</t>
        </is>
      </c>
      <c r="B8" s="5" t="n">
        <v>46357</v>
      </c>
    </row>
    <row r="9">
      <c r="A9" s="3" t="inlineStr">
        <is>
          <t>أيام العمل في الشهر</t>
        </is>
      </c>
      <c r="B9" s="6" t="n">
        <v>26</v>
      </c>
    </row>
    <row r="10">
      <c r="A10" s="3" t="inlineStr">
        <is>
          <t>هامش أمان على النقد المطلوب</t>
        </is>
      </c>
      <c r="B10" s="7" t="n">
        <v>0.15</v>
      </c>
    </row>
    <row r="12" ht="30" customHeight="1">
      <c r="A12" s="8" t="inlineStr">
        <is>
          <t>الغرف والمناطق</t>
        </is>
      </c>
      <c r="C12" s="8" t="inlineStr">
        <is>
          <t>بنود التجهيز</t>
        </is>
      </c>
      <c r="E12" s="8" t="inlineStr">
        <is>
          <t>الخدمة</t>
        </is>
      </c>
      <c r="F12" s="8" t="inlineStr">
        <is>
          <t>السعر</t>
        </is>
      </c>
      <c r="G12" s="8" t="inlineStr">
        <is>
          <t>نسبتها من الزيارات</t>
        </is>
      </c>
    </row>
    <row r="13">
      <c r="A13" s="4" t="inlineStr">
        <is>
          <t>عام</t>
        </is>
      </c>
      <c r="C13" s="9" t="inlineStr">
        <is>
          <t>التشطيبات</t>
        </is>
      </c>
      <c r="E13" s="4" t="inlineStr">
        <is>
          <t>كشف</t>
        </is>
      </c>
      <c r="F13" s="10" t="n">
        <v>300</v>
      </c>
      <c r="G13" s="7" t="n">
        <v>0.25</v>
      </c>
    </row>
    <row r="14">
      <c r="A14" s="4" t="inlineStr">
        <is>
          <t>الاستقبال</t>
        </is>
      </c>
      <c r="C14" s="9" t="inlineStr">
        <is>
          <t>الأجهزة الطبية</t>
        </is>
      </c>
      <c r="E14" s="4" t="inlineStr">
        <is>
          <t>جلسة ليزر إزالة الشعر</t>
        </is>
      </c>
      <c r="F14" s="10" t="n">
        <v>650</v>
      </c>
      <c r="G14" s="7" t="n">
        <v>0.3</v>
      </c>
    </row>
    <row r="15">
      <c r="A15" s="4" t="inlineStr">
        <is>
          <t>غرفة 1: ليزر</t>
        </is>
      </c>
      <c r="C15" s="9" t="inlineStr">
        <is>
          <t>الأثاث</t>
        </is>
      </c>
      <c r="E15" s="4" t="inlineStr">
        <is>
          <t>جلسة ليزر للبشرة</t>
        </is>
      </c>
      <c r="F15" s="10" t="n">
        <v>1200</v>
      </c>
      <c r="G15" s="7" t="n">
        <v>0.1</v>
      </c>
    </row>
    <row r="16">
      <c r="A16" s="4" t="inlineStr">
        <is>
          <t>غرفة 2: ليزر</t>
        </is>
      </c>
      <c r="C16" s="9" t="inlineStr">
        <is>
          <t>التقنية والبرامج</t>
        </is>
      </c>
      <c r="E16" s="4" t="inlineStr">
        <is>
          <t>هيدرافيشل</t>
        </is>
      </c>
      <c r="F16" s="10" t="n">
        <v>550</v>
      </c>
      <c r="G16" s="7" t="n">
        <v>0.15</v>
      </c>
    </row>
    <row r="17">
      <c r="A17" s="4" t="inlineStr">
        <is>
          <t>غرفة 3: العناية بالبشرة</t>
        </is>
      </c>
      <c r="C17" s="9" t="inlineStr">
        <is>
          <t>التراخيص والرسوم</t>
        </is>
      </c>
      <c r="E17" s="4" t="inlineStr">
        <is>
          <t>تقشير كيميائي</t>
        </is>
      </c>
      <c r="F17" s="10" t="n">
        <v>600</v>
      </c>
      <c r="G17" s="7" t="n">
        <v>0.1</v>
      </c>
    </row>
    <row r="18">
      <c r="A18" s="4" t="inlineStr">
        <is>
          <t>غرفة 4: الكشف والإجراءات</t>
        </is>
      </c>
      <c r="C18" s="9" t="inlineStr">
        <is>
          <t>اللوحات</t>
        </is>
      </c>
      <c r="E18" s="4" t="inlineStr">
        <is>
          <t>حقن تجميلية</t>
        </is>
      </c>
      <c r="F18" s="10" t="n">
        <v>1500</v>
      </c>
      <c r="G18" s="7" t="n">
        <v>0.1</v>
      </c>
    </row>
    <row r="19">
      <c r="A19" s="4" t="n"/>
      <c r="C19" s="9" t="inlineStr">
        <is>
          <t>المخزون الأولي</t>
        </is>
      </c>
      <c r="E19" s="4" t="n"/>
      <c r="F19" s="10" t="n"/>
      <c r="G19" s="7" t="n"/>
    </row>
    <row r="20">
      <c r="A20" s="4" t="n"/>
      <c r="C20" s="9" t="n"/>
      <c r="E20" s="4" t="n"/>
      <c r="F20" s="10" t="n"/>
      <c r="G20" s="7" t="n"/>
    </row>
    <row r="21">
      <c r="A21" s="4" t="n"/>
      <c r="C21" s="9" t="n"/>
      <c r="E21" s="4" t="n"/>
      <c r="F21" s="10" t="n"/>
      <c r="G21" s="7" t="n"/>
    </row>
    <row r="22">
      <c r="A22" s="4" t="n"/>
      <c r="C22" s="9" t="n"/>
      <c r="E22" s="4" t="n"/>
      <c r="F22" s="10" t="n"/>
      <c r="G22" s="7" t="n"/>
    </row>
    <row r="23">
      <c r="A23" s="4" t="n"/>
      <c r="C23" s="9" t="n"/>
      <c r="E23" s="4" t="n"/>
      <c r="F23" s="10" t="n"/>
      <c r="G23" s="7" t="n"/>
    </row>
    <row r="24">
      <c r="A24" s="4" t="n"/>
      <c r="C24" s="9" t="n"/>
      <c r="E24" s="4" t="n"/>
      <c r="F24" s="10" t="n"/>
      <c r="G24" s="7" t="n"/>
    </row>
    <row r="25">
      <c r="A25" s="4" t="n"/>
      <c r="C25" s="9" t="n"/>
      <c r="E25" s="4" t="n"/>
      <c r="F25" s="10" t="n"/>
      <c r="G25" s="7" t="n"/>
    </row>
    <row r="26">
      <c r="A26" s="4" t="n"/>
      <c r="C26" s="9" t="n"/>
      <c r="E26" s="4" t="n"/>
      <c r="F26" s="10" t="n"/>
      <c r="G26" s="7" t="n"/>
    </row>
    <row r="27">
      <c r="A27" s="4" t="n"/>
      <c r="C27" s="9" t="n"/>
      <c r="E27" s="4" t="n"/>
      <c r="F27" s="10" t="n"/>
      <c r="G27" s="7" t="n"/>
    </row>
    <row r="28">
      <c r="A28" s="4" t="n"/>
      <c r="C28" s="9" t="n"/>
      <c r="E28" s="4" t="n"/>
      <c r="F28" s="10" t="n"/>
      <c r="G28" s="7" t="n"/>
    </row>
    <row r="29">
      <c r="A29" s="4" t="n"/>
      <c r="C29" s="9" t="n"/>
      <c r="E29" s="4" t="n"/>
      <c r="F29" s="10" t="n"/>
      <c r="G29" s="7" t="n"/>
    </row>
    <row r="30">
      <c r="A30" s="4" t="n"/>
      <c r="C30" s="9" t="n"/>
      <c r="E30" s="4" t="n"/>
      <c r="F30" s="10" t="n"/>
      <c r="G30" s="7" t="n"/>
    </row>
    <row r="31">
      <c r="A31" s="4" t="n"/>
      <c r="C31" s="9" t="n"/>
      <c r="E31" s="4" t="n"/>
      <c r="F31" s="10" t="n"/>
      <c r="G31" s="7" t="n"/>
    </row>
    <row r="32">
      <c r="A32" s="4" t="n"/>
      <c r="C32" s="9" t="n"/>
      <c r="E32" s="4" t="n"/>
      <c r="F32" s="10" t="n"/>
      <c r="G32" s="7" t="n"/>
    </row>
    <row r="33">
      <c r="E33" s="3" t="inlineStr">
        <is>
          <t>متوسط قيمة الزيارة</t>
        </is>
      </c>
      <c r="F33" s="3" t="n"/>
      <c r="G33" s="11">
        <f>IFERROR(SUMPRODUCT(F13:F32,G13:G32)/SUM(G13:G32),0)</f>
        <v/>
      </c>
    </row>
    <row r="34">
      <c r="E34" s="2" t="inlineStr">
        <is>
          <t>مجموع النسب يُفضل أن يكون 100%.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2">
    <dataValidation sqref="B5" showDropDown="0" showInputMessage="0" showErrorMessage="0" allowBlank="1" errorTitle="قيمة غير صحيحة" error="اختر من القائمة." type="list">
      <formula1>"ر.س,ج.م,د.ك,د.إ,د.ب"</formula1>
    </dataValidation>
    <dataValidation sqref="B6" showDropDown="0" showInputMessage="0" showErrorMessage="0" allowBlank="1" errorTitle="قيمة غير صحيحة" error="اختر من القائمة." type="list">
      <formula1>"السعودية,مصر"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12" t="inlineStr">
        <is>
          <t>في الإعدادات اكتب الدولة والمدينة وشهر الافتتاح وأيام العمل، وخدماتك بأسعارها ونسبة كل منها من الزيارات.</t>
        </is>
      </c>
    </row>
    <row r="4" ht="30" customHeight="1">
      <c r="A4" s="3" t="n">
        <v>2</v>
      </c>
      <c r="B4" s="12" t="inlineStr">
        <is>
          <t>في «التجهيز» اكتب كل بند: الكمية والسعر ومدة التوريد، فيظهر تاريخ الطلب. أكمل جدول التراخيص من عروض أسعار حالية.</t>
        </is>
      </c>
    </row>
    <row r="5" ht="30" customHeight="1">
      <c r="A5" s="3" t="n">
        <v>3</v>
      </c>
      <c r="B5" s="12" t="inlineStr">
        <is>
          <t>في «التشغيل الشهري» اكتب الإيجار والرواتب حسب الوظيفة والتسويق والمرافق، ونسب الأطباء والمستهلكات ورسوم الدفع من الإيراد.</t>
        </is>
      </c>
    </row>
    <row r="6" ht="30" customHeight="1">
      <c r="A6" s="3" t="n">
        <v>4</v>
      </c>
      <c r="B6" s="12" t="inlineStr">
        <is>
          <t>في «التوقعات» عدّل زيارات اليوم لكل شهر. «الملخص» يعطي الاستثمار وشهر التعادل وأكبر احتياج نقدي والنقد المطلوب مع هامش الأمان.</t>
        </is>
      </c>
    </row>
    <row r="7" ht="30" customHeight="1">
      <c r="A7" s="3" t="n">
        <v>5</v>
      </c>
      <c r="B7" s="12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3" t="inlineStr">
        <is>
          <t>مسح البيانات التجريبية</t>
        </is>
      </c>
    </row>
    <row r="10" ht="30" customHeight="1">
      <c r="B10" s="12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4" t="inlineStr">
        <is>
          <t>«التجهيز» A3:E30</t>
        </is>
      </c>
    </row>
    <row r="12">
      <c r="B12" s="14" t="inlineStr">
        <is>
          <t>«التجهيز» G3:G30</t>
        </is>
      </c>
    </row>
    <row r="13">
      <c r="B13" s="14" t="inlineStr">
        <is>
          <t>«التشغيل الشهري» A4:D13</t>
        </is>
      </c>
    </row>
    <row r="14">
      <c r="B14" s="14" t="inlineStr">
        <is>
          <t>«التشغيل الشهري» A17:C30</t>
        </is>
      </c>
    </row>
    <row r="15">
      <c r="B15" s="14" t="inlineStr">
        <is>
          <t>«التوقعات» C3:C20</t>
        </is>
      </c>
    </row>
    <row r="16">
      <c r="B16" s="14" t="inlineStr">
        <is>
          <t>«التوقعات» L3:L20</t>
        </is>
      </c>
    </row>
    <row r="18">
      <c r="B18" s="13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8"/>
  </mergeCells>
  <hyperlinks>
    <hyperlink xmlns:r="http://schemas.openxmlformats.org/officeDocument/2006/relationships" ref="B18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N153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6" customWidth="1" min="2" max="2"/>
    <col width="26" customWidth="1" min="3" max="3"/>
    <col width="7" customWidth="1" min="4" max="4"/>
    <col width="12" customWidth="1" min="5" max="5"/>
    <col width="13" customWidth="1" min="6" max="6"/>
    <col width="10" customWidth="1" min="7" max="7"/>
    <col width="12" customWidth="1" min="8" max="8"/>
    <col width="18" customWidth="1" min="9" max="9"/>
    <col width="3" customWidth="1" min="10" max="10"/>
    <col width="40" customWidth="1" min="11" max="11"/>
    <col width="13" customWidth="1" min="12" max="12"/>
    <col width="13" customWidth="1" min="13" max="13"/>
    <col width="13" customWidth="1" min="14" max="14"/>
  </cols>
  <sheetData>
    <row r="1" ht="22" customHeight="1">
      <c r="A1" s="15" t="inlineStr">
        <is>
          <t>بيانات تجريبية، احذفها وابدأ. طريقة المسح في ورقة «كيف تستخدمه».</t>
        </is>
      </c>
    </row>
    <row r="2" ht="32" customHeight="1">
      <c r="A2" s="8" t="inlineStr">
        <is>
          <t>البند</t>
        </is>
      </c>
      <c r="B2" s="8" t="inlineStr">
        <is>
          <t>الصنف</t>
        </is>
      </c>
      <c r="C2" s="8" t="inlineStr">
        <is>
          <t>الغرفة</t>
        </is>
      </c>
      <c r="D2" s="8" t="inlineStr">
        <is>
          <t>الكمية</t>
        </is>
      </c>
      <c r="E2" s="8" t="inlineStr">
        <is>
          <t>سعر الوحدة</t>
        </is>
      </c>
      <c r="F2" s="8" t="inlineStr">
        <is>
          <t>الإجمالي</t>
        </is>
      </c>
      <c r="G2" s="8" t="inlineStr">
        <is>
          <t>مدة التوريد (أسابيع)</t>
        </is>
      </c>
      <c r="H2" s="8" t="inlineStr">
        <is>
          <t>اطلبه قبل</t>
        </is>
      </c>
      <c r="I2" s="8" t="inlineStr">
        <is>
          <t>المورد / ملاحظات</t>
        </is>
      </c>
      <c r="K2" s="8" t="inlineStr">
        <is>
          <t>الترخيص أو الرسم</t>
        </is>
      </c>
      <c r="L2" s="8" t="inlineStr">
        <is>
          <t>مصر</t>
        </is>
      </c>
      <c r="M2" s="8" t="inlineStr">
        <is>
          <t>السعودية</t>
        </is>
      </c>
      <c r="N2" s="8" t="inlineStr">
        <is>
          <t>المستخدم</t>
        </is>
      </c>
    </row>
    <row r="3">
      <c r="A3" s="4" t="inlineStr">
        <is>
          <t>التشطيبات</t>
        </is>
      </c>
      <c r="B3" s="4" t="inlineStr">
        <is>
          <t>قواطع وتشطيبات داخلية</t>
        </is>
      </c>
      <c r="C3" s="4" t="inlineStr">
        <is>
          <t>عام</t>
        </is>
      </c>
      <c r="D3" s="6" t="n">
        <v>1</v>
      </c>
      <c r="E3" s="10" t="n">
        <v>180000</v>
      </c>
      <c r="F3" s="16">
        <f>IF(AND($D3="",$E3=""),"",$D3*$E3)</f>
        <v/>
      </c>
      <c r="G3" s="6" t="n">
        <v>10</v>
      </c>
      <c r="H3" s="17">
        <f>IF($G3="","",'الإعدادات'!$B$8-$G3*7)</f>
        <v/>
      </c>
      <c r="I3" s="4" t="n"/>
      <c r="K3" s="4" t="inlineStr">
        <is>
          <t>ترخيص المنشأة الصحية</t>
        </is>
      </c>
      <c r="L3" s="10" t="n"/>
      <c r="M3" s="10" t="n"/>
      <c r="N3" s="16">
        <f>IF($K3="","",IF('الإعدادات'!$B$6="مصر",N($L3),N($M3)))</f>
        <v/>
      </c>
    </row>
    <row r="4">
      <c r="A4" s="4" t="inlineStr">
        <is>
          <t>التشطيبات</t>
        </is>
      </c>
      <c r="B4" s="4" t="inlineStr">
        <is>
          <t>كهرباء وإنارة</t>
        </is>
      </c>
      <c r="C4" s="4" t="inlineStr">
        <is>
          <t>عام</t>
        </is>
      </c>
      <c r="D4" s="6" t="n">
        <v>1</v>
      </c>
      <c r="E4" s="10" t="n">
        <v>45000</v>
      </c>
      <c r="F4" s="16">
        <f>IF(AND($D4="",$E4=""),"",$D4*$E4)</f>
        <v/>
      </c>
      <c r="G4" s="6" t="n">
        <v>8</v>
      </c>
      <c r="H4" s="17">
        <f>IF($G4="","",'الإعدادات'!$B$8-$G4*7)</f>
        <v/>
      </c>
      <c r="I4" s="4" t="n"/>
      <c r="K4" s="4" t="inlineStr">
        <is>
          <t>السجل التجاري</t>
        </is>
      </c>
      <c r="L4" s="10" t="n"/>
      <c r="M4" s="10" t="n"/>
      <c r="N4" s="16">
        <f>IF($K4="","",IF('الإعدادات'!$B$6="مصر",N($L4),N($M4)))</f>
        <v/>
      </c>
    </row>
    <row r="5">
      <c r="A5" s="4" t="inlineStr">
        <is>
          <t>التشطيبات</t>
        </is>
      </c>
      <c r="B5" s="4" t="inlineStr">
        <is>
          <t>تكييف وتهوية</t>
        </is>
      </c>
      <c r="C5" s="4" t="inlineStr">
        <is>
          <t>عام</t>
        </is>
      </c>
      <c r="D5" s="6" t="n">
        <v>1</v>
      </c>
      <c r="E5" s="10" t="n">
        <v>60000</v>
      </c>
      <c r="F5" s="16">
        <f>IF(AND($D5="",$E5=""),"",$D5*$E5)</f>
        <v/>
      </c>
      <c r="G5" s="6" t="n">
        <v>8</v>
      </c>
      <c r="H5" s="17">
        <f>IF($G5="","",'الإعدادات'!$B$8-$G5*7)</f>
        <v/>
      </c>
      <c r="I5" s="4" t="n"/>
      <c r="K5" s="4" t="inlineStr">
        <is>
          <t>رخصة البلدية</t>
        </is>
      </c>
      <c r="L5" s="10" t="n"/>
      <c r="M5" s="10" t="n"/>
      <c r="N5" s="16">
        <f>IF($K5="","",IF('الإعدادات'!$B$6="مصر",N($L5),N($M5)))</f>
        <v/>
      </c>
    </row>
    <row r="6">
      <c r="A6" s="4" t="inlineStr">
        <is>
          <t>التشطيبات</t>
        </is>
      </c>
      <c r="B6" s="4" t="inlineStr">
        <is>
          <t>سباكة ومغاسل</t>
        </is>
      </c>
      <c r="C6" s="4" t="inlineStr">
        <is>
          <t>عام</t>
        </is>
      </c>
      <c r="D6" s="6" t="n">
        <v>1</v>
      </c>
      <c r="E6" s="10" t="n">
        <v>25000</v>
      </c>
      <c r="F6" s="16">
        <f>IF(AND($D6="",$E6=""),"",$D6*$E6)</f>
        <v/>
      </c>
      <c r="G6" s="6" t="n">
        <v>6</v>
      </c>
      <c r="H6" s="17">
        <f>IF($G6="","",'الإعدادات'!$B$8-$G6*7)</f>
        <v/>
      </c>
      <c r="I6" s="4" t="n"/>
      <c r="K6" s="4" t="inlineStr">
        <is>
          <t>شهادة السلامة والدفاع المدني</t>
        </is>
      </c>
      <c r="L6" s="10" t="n"/>
      <c r="M6" s="10" t="n"/>
      <c r="N6" s="16">
        <f>IF($K6="","",IF('الإعدادات'!$B$6="مصر",N($L6),N($M6)))</f>
        <v/>
      </c>
    </row>
    <row r="7">
      <c r="A7" s="4" t="inlineStr">
        <is>
          <t>التشطيبات</t>
        </is>
      </c>
      <c r="B7" s="4" t="inlineStr">
        <is>
          <t>أرضيات</t>
        </is>
      </c>
      <c r="C7" s="4" t="inlineStr">
        <is>
          <t>عام</t>
        </is>
      </c>
      <c r="D7" s="6" t="n">
        <v>1</v>
      </c>
      <c r="E7" s="10" t="n">
        <v>30000</v>
      </c>
      <c r="F7" s="16">
        <f>IF(AND($D7="",$E7=""),"",$D7*$E7)</f>
        <v/>
      </c>
      <c r="G7" s="6" t="n">
        <v>6</v>
      </c>
      <c r="H7" s="17">
        <f>IF($G7="","",'الإعدادات'!$B$8-$G7*7)</f>
        <v/>
      </c>
      <c r="I7" s="4" t="n"/>
      <c r="K7" s="4" t="inlineStr">
        <is>
          <t>تراخيص مزاولة المهنة للأطباء والفنيين</t>
        </is>
      </c>
      <c r="L7" s="10" t="n"/>
      <c r="M7" s="10" t="n"/>
      <c r="N7" s="16">
        <f>IF($K7="","",IF('الإعدادات'!$B$6="مصر",N($L7),N($M7)))</f>
        <v/>
      </c>
    </row>
    <row r="8">
      <c r="A8" s="4" t="inlineStr">
        <is>
          <t>الأجهزة الطبية</t>
        </is>
      </c>
      <c r="B8" s="4" t="inlineStr">
        <is>
          <t>جهاز ليزر دايود لإزالة الشعر</t>
        </is>
      </c>
      <c r="C8" s="4" t="inlineStr">
        <is>
          <t>غرفة 1: ليزر</t>
        </is>
      </c>
      <c r="D8" s="6" t="n">
        <v>1</v>
      </c>
      <c r="E8" s="10" t="n">
        <v>185000</v>
      </c>
      <c r="F8" s="16">
        <f>IF(AND($D8="",$E8=""),"",$D8*$E8)</f>
        <v/>
      </c>
      <c r="G8" s="6" t="n">
        <v>10</v>
      </c>
      <c r="H8" s="17">
        <f>IF($G8="","",'الإعدادات'!$B$8-$G8*7)</f>
        <v/>
      </c>
      <c r="I8" s="4" t="n"/>
      <c r="K8" s="4" t="inlineStr">
        <is>
          <t>تصريح أجهزة الليزر</t>
        </is>
      </c>
      <c r="L8" s="10" t="n"/>
      <c r="M8" s="10" t="n"/>
      <c r="N8" s="16">
        <f>IF($K8="","",IF('الإعدادات'!$B$6="مصر",N($L8),N($M8)))</f>
        <v/>
      </c>
    </row>
    <row r="9">
      <c r="A9" s="4" t="inlineStr">
        <is>
          <t>الأجهزة الطبية</t>
        </is>
      </c>
      <c r="B9" s="4" t="inlineStr">
        <is>
          <t>جهاز ليزر للبشرة</t>
        </is>
      </c>
      <c r="C9" s="4" t="inlineStr">
        <is>
          <t>غرفة 2: ليزر</t>
        </is>
      </c>
      <c r="D9" s="6" t="n">
        <v>1</v>
      </c>
      <c r="E9" s="10" t="n">
        <v>210000</v>
      </c>
      <c r="F9" s="16">
        <f>IF(AND($D9="",$E9=""),"",$D9*$E9)</f>
        <v/>
      </c>
      <c r="G9" s="6" t="n">
        <v>12</v>
      </c>
      <c r="H9" s="17">
        <f>IF($G9="","",'الإعدادات'!$B$8-$G9*7)</f>
        <v/>
      </c>
      <c r="I9" s="4" t="n"/>
      <c r="K9" s="4" t="inlineStr">
        <is>
          <t>عقد النفايات الطبية</t>
        </is>
      </c>
      <c r="L9" s="10" t="n"/>
      <c r="M9" s="10" t="n"/>
      <c r="N9" s="16">
        <f>IF($K9="","",IF('الإعدادات'!$B$6="مصر",N($L9),N($M9)))</f>
        <v/>
      </c>
    </row>
    <row r="10">
      <c r="A10" s="4" t="inlineStr">
        <is>
          <t>الأجهزة الطبية</t>
        </is>
      </c>
      <c r="B10" s="4" t="inlineStr">
        <is>
          <t>جهاز هيدرافيشل</t>
        </is>
      </c>
      <c r="C10" s="4" t="inlineStr">
        <is>
          <t>غرفة 3: العناية بالبشرة</t>
        </is>
      </c>
      <c r="D10" s="6" t="n">
        <v>1</v>
      </c>
      <c r="E10" s="10" t="n">
        <v>85000</v>
      </c>
      <c r="F10" s="16">
        <f>IF(AND($D10="",$E10=""),"",$D10*$E10)</f>
        <v/>
      </c>
      <c r="G10" s="6" t="n">
        <v>6</v>
      </c>
      <c r="H10" s="17">
        <f>IF($G10="","",'الإعدادات'!$B$8-$G10*7)</f>
        <v/>
      </c>
      <c r="I10" s="4" t="n"/>
      <c r="K10" s="4" t="inlineStr">
        <is>
          <t>تصريح اللوحة الخارجية</t>
        </is>
      </c>
      <c r="L10" s="10" t="n"/>
      <c r="M10" s="10" t="n"/>
      <c r="N10" s="16">
        <f>IF($K10="","",IF('الإعدادات'!$B$6="مصر",N($L10),N($M10)))</f>
        <v/>
      </c>
    </row>
    <row r="11">
      <c r="A11" s="4" t="inlineStr">
        <is>
          <t>الأجهزة الطبية</t>
        </is>
      </c>
      <c r="B11" s="4" t="inlineStr">
        <is>
          <t>كاميرا تحليل البشرة</t>
        </is>
      </c>
      <c r="C11" s="4" t="inlineStr">
        <is>
          <t>غرفة 3: العناية بالبشرة</t>
        </is>
      </c>
      <c r="D11" s="6" t="n">
        <v>1</v>
      </c>
      <c r="E11" s="10" t="n">
        <v>35000</v>
      </c>
      <c r="F11" s="16">
        <f>IF(AND($D11="",$E11=""),"",$D11*$E11)</f>
        <v/>
      </c>
      <c r="G11" s="6" t="n">
        <v>4</v>
      </c>
      <c r="H11" s="17">
        <f>IF($G11="","",'الإعدادات'!$B$8-$G11*7)</f>
        <v/>
      </c>
      <c r="I11" s="4" t="n"/>
      <c r="K11" s="4" t="inlineStr">
        <is>
          <t>تأمين المنشأة والمسؤولية المهنية</t>
        </is>
      </c>
      <c r="L11" s="10" t="n"/>
      <c r="M11" s="10" t="n"/>
      <c r="N11" s="16">
        <f>IF($K11="","",IF('الإعدادات'!$B$6="مصر",N($L11),N($M11)))</f>
        <v/>
      </c>
    </row>
    <row r="12">
      <c r="A12" s="4" t="inlineStr">
        <is>
          <t>الأجهزة الطبية</t>
        </is>
      </c>
      <c r="B12" s="4" t="inlineStr">
        <is>
          <t>منظار الجلد</t>
        </is>
      </c>
      <c r="C12" s="4" t="inlineStr">
        <is>
          <t>غرفة 4: الكشف والإجراءات</t>
        </is>
      </c>
      <c r="D12" s="6" t="n">
        <v>1</v>
      </c>
      <c r="E12" s="10" t="n">
        <v>12000</v>
      </c>
      <c r="F12" s="16">
        <f>IF(AND($D12="",$E12=""),"",$D12*$E12)</f>
        <v/>
      </c>
      <c r="G12" s="6" t="n">
        <v>3</v>
      </c>
      <c r="H12" s="17">
        <f>IF($G12="","",'الإعدادات'!$B$8-$G12*7)</f>
        <v/>
      </c>
      <c r="I12" s="4" t="n"/>
      <c r="K12" s="4" t="n"/>
      <c r="L12" s="10" t="n"/>
      <c r="M12" s="10" t="n"/>
      <c r="N12" s="16">
        <f>IF($K12="","",IF('الإعدادات'!$B$6="مصر",N($L12),N($M12)))</f>
        <v/>
      </c>
    </row>
    <row r="13">
      <c r="A13" s="4" t="inlineStr">
        <is>
          <t>الأجهزة الطبية</t>
        </is>
      </c>
      <c r="B13" s="4" t="inlineStr">
        <is>
          <t>سرير إجراءات</t>
        </is>
      </c>
      <c r="C13" s="4" t="inlineStr">
        <is>
          <t>عام</t>
        </is>
      </c>
      <c r="D13" s="6" t="n">
        <v>4</v>
      </c>
      <c r="E13" s="10" t="n">
        <v>7500</v>
      </c>
      <c r="F13" s="16">
        <f>IF(AND($D13="",$E13=""),"",$D13*$E13)</f>
        <v/>
      </c>
      <c r="G13" s="6" t="n">
        <v>4</v>
      </c>
      <c r="H13" s="17">
        <f>IF($G13="","",'الإعدادات'!$B$8-$G13*7)</f>
        <v/>
      </c>
      <c r="I13" s="4" t="n"/>
      <c r="K13" s="4" t="n"/>
      <c r="L13" s="10" t="n"/>
      <c r="M13" s="10" t="n"/>
      <c r="N13" s="16">
        <f>IF($K13="","",IF('الإعدادات'!$B$6="مصر",N($L13),N($M13)))</f>
        <v/>
      </c>
    </row>
    <row r="14">
      <c r="A14" s="4" t="inlineStr">
        <is>
          <t>الأجهزة الطبية</t>
        </is>
      </c>
      <c r="B14" s="4" t="inlineStr">
        <is>
          <t>جهاز تعقيم (أوتوكليف)</t>
        </is>
      </c>
      <c r="C14" s="4" t="inlineStr">
        <is>
          <t>عام</t>
        </is>
      </c>
      <c r="D14" s="6" t="n">
        <v>1</v>
      </c>
      <c r="E14" s="10" t="n">
        <v>28000</v>
      </c>
      <c r="F14" s="16">
        <f>IF(AND($D14="",$E14=""),"",$D14*$E14)</f>
        <v/>
      </c>
      <c r="G14" s="6" t="n">
        <v>5</v>
      </c>
      <c r="H14" s="17">
        <f>IF($G14="","",'الإعدادات'!$B$8-$G14*7)</f>
        <v/>
      </c>
      <c r="I14" s="4" t="n"/>
      <c r="K14" s="4" t="n"/>
      <c r="L14" s="10" t="n"/>
      <c r="M14" s="10" t="n"/>
      <c r="N14" s="16">
        <f>IF($K14="","",IF('الإعدادات'!$B$6="مصر",N($L14),N($M14)))</f>
        <v/>
      </c>
    </row>
    <row r="15">
      <c r="A15" s="4" t="inlineStr">
        <is>
          <t>الأجهزة الطبية</t>
        </is>
      </c>
      <c r="B15" s="4" t="inlineStr">
        <is>
          <t>إضاءة إجراءات</t>
        </is>
      </c>
      <c r="C15" s="4" t="inlineStr">
        <is>
          <t>غرفة 4: الكشف والإجراءات</t>
        </is>
      </c>
      <c r="D15" s="6" t="n">
        <v>2</v>
      </c>
      <c r="E15" s="10" t="n">
        <v>6000</v>
      </c>
      <c r="F15" s="16">
        <f>IF(AND($D15="",$E15=""),"",$D15*$E15)</f>
        <v/>
      </c>
      <c r="G15" s="6" t="n">
        <v>3</v>
      </c>
      <c r="H15" s="17">
        <f>IF($G15="","",'الإعدادات'!$B$8-$G15*7)</f>
        <v/>
      </c>
      <c r="I15" s="4" t="n"/>
      <c r="K15" s="4" t="n"/>
      <c r="L15" s="10" t="n"/>
      <c r="M15" s="10" t="n"/>
      <c r="N15" s="16">
        <f>IF($K15="","",IF('الإعدادات'!$B$6="مصر",N($L15),N($M15)))</f>
        <v/>
      </c>
    </row>
    <row r="16">
      <c r="A16" s="4" t="inlineStr">
        <is>
          <t>الأجهزة الطبية</t>
        </is>
      </c>
      <c r="B16" s="4" t="inlineStr">
        <is>
          <t>ثلاجة طبية</t>
        </is>
      </c>
      <c r="C16" s="4" t="inlineStr">
        <is>
          <t>عام</t>
        </is>
      </c>
      <c r="D16" s="6" t="n">
        <v>1</v>
      </c>
      <c r="E16" s="10" t="n">
        <v>6500</v>
      </c>
      <c r="F16" s="16">
        <f>IF(AND($D16="",$E16=""),"",$D16*$E16)</f>
        <v/>
      </c>
      <c r="G16" s="6" t="n">
        <v>2</v>
      </c>
      <c r="H16" s="17">
        <f>IF($G16="","",'الإعدادات'!$B$8-$G16*7)</f>
        <v/>
      </c>
      <c r="I16" s="4" t="n"/>
      <c r="K16" s="4" t="n"/>
      <c r="L16" s="10" t="n"/>
      <c r="M16" s="10" t="n"/>
      <c r="N16" s="16">
        <f>IF($K16="","",IF('الإعدادات'!$B$6="مصر",N($L16),N($M16)))</f>
        <v/>
      </c>
    </row>
    <row r="17">
      <c r="A17" s="4" t="inlineStr">
        <is>
          <t>الأثاث</t>
        </is>
      </c>
      <c r="B17" s="4" t="inlineStr">
        <is>
          <t>كاونتر الاستقبال</t>
        </is>
      </c>
      <c r="C17" s="4" t="inlineStr">
        <is>
          <t>الاستقبال</t>
        </is>
      </c>
      <c r="D17" s="6" t="n">
        <v>1</v>
      </c>
      <c r="E17" s="10" t="n">
        <v>22000</v>
      </c>
      <c r="F17" s="16">
        <f>IF(AND($D17="",$E17=""),"",$D17*$E17)</f>
        <v/>
      </c>
      <c r="G17" s="6" t="n">
        <v>5</v>
      </c>
      <c r="H17" s="17">
        <f>IF($G17="","",'الإعدادات'!$B$8-$G17*7)</f>
        <v/>
      </c>
      <c r="I17" s="4" t="n"/>
      <c r="K17" s="4" t="n"/>
      <c r="L17" s="10" t="n"/>
      <c r="M17" s="10" t="n"/>
      <c r="N17" s="16">
        <f>IF($K17="","",IF('الإعدادات'!$B$6="مصر",N($L17),N($M17)))</f>
        <v/>
      </c>
    </row>
    <row r="18">
      <c r="A18" s="4" t="inlineStr">
        <is>
          <t>الأثاث</t>
        </is>
      </c>
      <c r="B18" s="4" t="inlineStr">
        <is>
          <t>مقاعد الانتظار</t>
        </is>
      </c>
      <c r="C18" s="4" t="inlineStr">
        <is>
          <t>الاستقبال</t>
        </is>
      </c>
      <c r="D18" s="6" t="n">
        <v>1</v>
      </c>
      <c r="E18" s="10" t="n">
        <v>18000</v>
      </c>
      <c r="F18" s="16">
        <f>IF(AND($D18="",$E18=""),"",$D18*$E18)</f>
        <v/>
      </c>
      <c r="G18" s="6" t="n">
        <v>4</v>
      </c>
      <c r="H18" s="17">
        <f>IF($G18="","",'الإعدادات'!$B$8-$G18*7)</f>
        <v/>
      </c>
      <c r="I18" s="4" t="n"/>
      <c r="K18" s="4" t="n"/>
      <c r="L18" s="10" t="n"/>
      <c r="M18" s="10" t="n"/>
      <c r="N18" s="16">
        <f>IF($K18="","",IF('الإعدادات'!$B$6="مصر",N($L18),N($M18)))</f>
        <v/>
      </c>
    </row>
    <row r="19">
      <c r="A19" s="4" t="inlineStr">
        <is>
          <t>الأثاث</t>
        </is>
      </c>
      <c r="B19" s="4" t="inlineStr">
        <is>
          <t>مكتب وكرسي طبيب</t>
        </is>
      </c>
      <c r="C19" s="4" t="inlineStr">
        <is>
          <t>غرفة 4: الكشف والإجراءات</t>
        </is>
      </c>
      <c r="D19" s="6" t="n">
        <v>2</v>
      </c>
      <c r="E19" s="10" t="n">
        <v>6000</v>
      </c>
      <c r="F19" s="16">
        <f>IF(AND($D19="",$E19=""),"",$D19*$E19)</f>
        <v/>
      </c>
      <c r="G19" s="6" t="n">
        <v>3</v>
      </c>
      <c r="H19" s="17">
        <f>IF($G19="","",'الإعدادات'!$B$8-$G19*7)</f>
        <v/>
      </c>
      <c r="I19" s="4" t="n"/>
      <c r="K19" s="4" t="n"/>
      <c r="L19" s="10" t="n"/>
      <c r="M19" s="10" t="n"/>
      <c r="N19" s="16">
        <f>IF($K19="","",IF('الإعدادات'!$B$6="مصر",N($L19),N($M19)))</f>
        <v/>
      </c>
    </row>
    <row r="20">
      <c r="A20" s="4" t="inlineStr">
        <is>
          <t>الأثاث</t>
        </is>
      </c>
      <c r="B20" s="4" t="inlineStr">
        <is>
          <t>خزائن الموظفين</t>
        </is>
      </c>
      <c r="C20" s="4" t="inlineStr">
        <is>
          <t>عام</t>
        </is>
      </c>
      <c r="D20" s="6" t="n">
        <v>1</v>
      </c>
      <c r="E20" s="10" t="n">
        <v>5000</v>
      </c>
      <c r="F20" s="16">
        <f>IF(AND($D20="",$E20=""),"",$D20*$E20)</f>
        <v/>
      </c>
      <c r="G20" s="6" t="n">
        <v>3</v>
      </c>
      <c r="H20" s="17">
        <f>IF($G20="","",'الإعدادات'!$B$8-$G20*7)</f>
        <v/>
      </c>
      <c r="I20" s="4" t="n"/>
      <c r="K20" s="4" t="n"/>
      <c r="L20" s="10" t="n"/>
      <c r="M20" s="10" t="n"/>
      <c r="N20" s="16">
        <f>IF($K20="","",IF('الإعدادات'!$B$6="مصر",N($L20),N($M20)))</f>
        <v/>
      </c>
    </row>
    <row r="21">
      <c r="A21" s="4" t="inlineStr">
        <is>
          <t>الأثاث</t>
        </is>
      </c>
      <c r="B21" s="4" t="inlineStr">
        <is>
          <t>خزائن تخزين</t>
        </is>
      </c>
      <c r="C21" s="4" t="inlineStr">
        <is>
          <t>عام</t>
        </is>
      </c>
      <c r="D21" s="6" t="n">
        <v>4</v>
      </c>
      <c r="E21" s="10" t="n">
        <v>2500</v>
      </c>
      <c r="F21" s="16">
        <f>IF(AND($D21="",$E21=""),"",$D21*$E21)</f>
        <v/>
      </c>
      <c r="G21" s="6" t="n">
        <v>3</v>
      </c>
      <c r="H21" s="17">
        <f>IF($G21="","",'الإعدادات'!$B$8-$G21*7)</f>
        <v/>
      </c>
      <c r="I21" s="4" t="n"/>
      <c r="K21" s="4" t="n"/>
      <c r="L21" s="10" t="n"/>
      <c r="M21" s="10" t="n"/>
      <c r="N21" s="16">
        <f>IF($K21="","",IF('الإعدادات'!$B$6="مصر",N($L21),N($M21)))</f>
        <v/>
      </c>
    </row>
    <row r="22">
      <c r="A22" s="4" t="inlineStr">
        <is>
          <t>التقنية والبرامج</t>
        </is>
      </c>
      <c r="B22" s="4" t="inlineStr">
        <is>
          <t>أجهزة كمبيوتر</t>
        </is>
      </c>
      <c r="C22" s="4" t="inlineStr">
        <is>
          <t>عام</t>
        </is>
      </c>
      <c r="D22" s="6" t="n">
        <v>6</v>
      </c>
      <c r="E22" s="10" t="n">
        <v>4000</v>
      </c>
      <c r="F22" s="16">
        <f>IF(AND($D22="",$E22=""),"",$D22*$E22)</f>
        <v/>
      </c>
      <c r="G22" s="6" t="n">
        <v>2</v>
      </c>
      <c r="H22" s="17">
        <f>IF($G22="","",'الإعدادات'!$B$8-$G22*7)</f>
        <v/>
      </c>
      <c r="I22" s="4" t="n"/>
      <c r="K22" s="4" t="n"/>
      <c r="L22" s="10" t="n"/>
      <c r="M22" s="10" t="n"/>
      <c r="N22" s="16">
        <f>IF($K22="","",IF('الإعدادات'!$B$6="مصر",N($L22),N($M22)))</f>
        <v/>
      </c>
    </row>
    <row r="23">
      <c r="A23" s="4" t="inlineStr">
        <is>
          <t>التقنية والبرامج</t>
        </is>
      </c>
      <c r="B23" s="4" t="inlineStr">
        <is>
          <t>طابعات</t>
        </is>
      </c>
      <c r="C23" s="4" t="inlineStr">
        <is>
          <t>الاستقبال</t>
        </is>
      </c>
      <c r="D23" s="6" t="n">
        <v>2</v>
      </c>
      <c r="E23" s="10" t="n">
        <v>1500</v>
      </c>
      <c r="F23" s="16">
        <f>IF(AND($D23="",$E23=""),"",$D23*$E23)</f>
        <v/>
      </c>
      <c r="G23" s="6" t="n">
        <v>1</v>
      </c>
      <c r="H23" s="17">
        <f>IF($G23="","",'الإعدادات'!$B$8-$G23*7)</f>
        <v/>
      </c>
      <c r="I23" s="4" t="n"/>
      <c r="K23" s="3" t="inlineStr">
        <is>
          <t>مجموع التراخيص والرسوم</t>
        </is>
      </c>
      <c r="N23" s="11">
        <f>SUM(N3:N22)</f>
        <v/>
      </c>
    </row>
    <row r="24">
      <c r="A24" s="4" t="inlineStr">
        <is>
          <t>التقنية والبرامج</t>
        </is>
      </c>
      <c r="B24" s="4" t="inlineStr">
        <is>
          <t>شبكة وواي فاي</t>
        </is>
      </c>
      <c r="C24" s="4" t="inlineStr">
        <is>
          <t>عام</t>
        </is>
      </c>
      <c r="D24" s="6" t="n">
        <v>1</v>
      </c>
      <c r="E24" s="10" t="n">
        <v>8000</v>
      </c>
      <c r="F24" s="16">
        <f>IF(AND($D24="",$E24=""),"",$D24*$E24)</f>
        <v/>
      </c>
      <c r="G24" s="6" t="n">
        <v>2</v>
      </c>
      <c r="H24" s="17">
        <f>IF($G24="","",'الإعدادات'!$B$8-$G24*7)</f>
        <v/>
      </c>
      <c r="I24" s="4" t="n"/>
      <c r="K24" s="2" t="inlineStr">
        <is>
          <t>المبالغ متروكة لك عمدًا: الرسوم تختلف بين الدول وتتغير.</t>
        </is>
      </c>
    </row>
    <row r="25">
      <c r="A25" s="4" t="inlineStr">
        <is>
          <t>التقنية والبرامج</t>
        </is>
      </c>
      <c r="B25" s="4" t="inlineStr">
        <is>
          <t>كاميرات مراقبة</t>
        </is>
      </c>
      <c r="C25" s="4" t="inlineStr">
        <is>
          <t>عام</t>
        </is>
      </c>
      <c r="D25" s="6" t="n">
        <v>1</v>
      </c>
      <c r="E25" s="10" t="n">
        <v>9000</v>
      </c>
      <c r="F25" s="16">
        <f>IF(AND($D25="",$E25=""),"",$D25*$E25)</f>
        <v/>
      </c>
      <c r="G25" s="6" t="n">
        <v>2</v>
      </c>
      <c r="H25" s="17">
        <f>IF($G25="","",'الإعدادات'!$B$8-$G25*7)</f>
        <v/>
      </c>
      <c r="I25" s="4" t="n"/>
      <c r="K25" s="2" t="inlineStr">
        <is>
          <t>اكتبها من عروض أسعار حالية أو من مستشارك قبل الاعتماد على الإجمالي.</t>
        </is>
      </c>
    </row>
    <row r="26">
      <c r="A26" s="4" t="inlineStr">
        <is>
          <t>التقنية والبرامج</t>
        </is>
      </c>
      <c r="B26" s="4" t="inlineStr">
        <is>
          <t>برنامج إدارة العيادة، الإعداد والسنة الأولى</t>
        </is>
      </c>
      <c r="C26" s="4" t="inlineStr">
        <is>
          <t>عام</t>
        </is>
      </c>
      <c r="D26" s="6" t="n">
        <v>1</v>
      </c>
      <c r="E26" s="10" t="n">
        <v>12000</v>
      </c>
      <c r="F26" s="16">
        <f>IF(AND($D26="",$E26=""),"",$D26*$E26)</f>
        <v/>
      </c>
      <c r="G26" s="6" t="n">
        <v>1</v>
      </c>
      <c r="H26" s="17">
        <f>IF($G26="","",'الإعدادات'!$B$8-$G26*7)</f>
        <v/>
      </c>
      <c r="I26" s="4" t="n"/>
    </row>
    <row r="27">
      <c r="A27" s="4" t="inlineStr">
        <is>
          <t>اللوحات</t>
        </is>
      </c>
      <c r="B27" s="4" t="inlineStr">
        <is>
          <t>لوحة خارجية</t>
        </is>
      </c>
      <c r="C27" s="4" t="inlineStr">
        <is>
          <t>عام</t>
        </is>
      </c>
      <c r="D27" s="6" t="n">
        <v>1</v>
      </c>
      <c r="E27" s="10" t="n">
        <v>18000</v>
      </c>
      <c r="F27" s="16">
        <f>IF(AND($D27="",$E27=""),"",$D27*$E27)</f>
        <v/>
      </c>
      <c r="G27" s="6" t="n">
        <v>4</v>
      </c>
      <c r="H27" s="17">
        <f>IF($G27="","",'الإعدادات'!$B$8-$G27*7)</f>
        <v/>
      </c>
      <c r="I27" s="4" t="n"/>
    </row>
    <row r="28">
      <c r="A28" s="4" t="inlineStr">
        <is>
          <t>اللوحات</t>
        </is>
      </c>
      <c r="B28" s="4" t="inlineStr">
        <is>
          <t>لوحات داخلية</t>
        </is>
      </c>
      <c r="C28" s="4" t="inlineStr">
        <is>
          <t>عام</t>
        </is>
      </c>
      <c r="D28" s="6" t="n">
        <v>1</v>
      </c>
      <c r="E28" s="10" t="n">
        <v>6000</v>
      </c>
      <c r="F28" s="16">
        <f>IF(AND($D28="",$E28=""),"",$D28*$E28)</f>
        <v/>
      </c>
      <c r="G28" s="6" t="n">
        <v>2</v>
      </c>
      <c r="H28" s="17">
        <f>IF($G28="","",'الإعدادات'!$B$8-$G28*7)</f>
        <v/>
      </c>
      <c r="I28" s="4" t="n"/>
    </row>
    <row r="29">
      <c r="A29" s="4" t="inlineStr">
        <is>
          <t>المخزون الأولي</t>
        </is>
      </c>
      <c r="B29" s="4" t="inlineStr">
        <is>
          <t>مستهلكات أول شهرين</t>
        </is>
      </c>
      <c r="C29" s="4" t="inlineStr">
        <is>
          <t>عام</t>
        </is>
      </c>
      <c r="D29" s="6" t="n">
        <v>1</v>
      </c>
      <c r="E29" s="10" t="n">
        <v>40000</v>
      </c>
      <c r="F29" s="16">
        <f>IF(AND($D29="",$E29=""),"",$D29*$E29)</f>
        <v/>
      </c>
      <c r="G29" s="6" t="n">
        <v>2</v>
      </c>
      <c r="H29" s="17">
        <f>IF($G29="","",'الإعدادات'!$B$8-$G29*7)</f>
        <v/>
      </c>
      <c r="I29" s="4" t="n"/>
    </row>
    <row r="30">
      <c r="A30" s="4" t="inlineStr">
        <is>
          <t>المخزون الأولي</t>
        </is>
      </c>
      <c r="B30" s="4" t="inlineStr">
        <is>
          <t>منتجات عناية للبيع</t>
        </is>
      </c>
      <c r="C30" s="4" t="inlineStr">
        <is>
          <t>الاستقبال</t>
        </is>
      </c>
      <c r="D30" s="6" t="n">
        <v>1</v>
      </c>
      <c r="E30" s="10" t="n">
        <v>25000</v>
      </c>
      <c r="F30" s="16">
        <f>IF(AND($D30="",$E30=""),"",$D30*$E30)</f>
        <v/>
      </c>
      <c r="G30" s="6" t="n">
        <v>3</v>
      </c>
      <c r="H30" s="17">
        <f>IF($G30="","",'الإعدادات'!$B$8-$G30*7)</f>
        <v/>
      </c>
      <c r="I30" s="4" t="n"/>
    </row>
    <row r="31">
      <c r="A31" s="4" t="n"/>
      <c r="B31" s="4" t="n"/>
      <c r="C31" s="4" t="n"/>
      <c r="D31" s="6" t="n"/>
      <c r="E31" s="10" t="n"/>
      <c r="F31" s="16">
        <f>IF(AND($D31="",$E31=""),"",$D31*$E31)</f>
        <v/>
      </c>
      <c r="G31" s="6" t="n"/>
      <c r="H31" s="17">
        <f>IF($G31="","",'الإعدادات'!$B$8-$G31*7)</f>
        <v/>
      </c>
      <c r="I31" s="4" t="n"/>
    </row>
    <row r="32">
      <c r="A32" s="4" t="n"/>
      <c r="B32" s="4" t="n"/>
      <c r="C32" s="4" t="n"/>
      <c r="D32" s="6" t="n"/>
      <c r="E32" s="10" t="n"/>
      <c r="F32" s="16">
        <f>IF(AND($D32="",$E32=""),"",$D32*$E32)</f>
        <v/>
      </c>
      <c r="G32" s="6" t="n"/>
      <c r="H32" s="17">
        <f>IF($G32="","",'الإعدادات'!$B$8-$G32*7)</f>
        <v/>
      </c>
      <c r="I32" s="4" t="n"/>
    </row>
    <row r="33">
      <c r="A33" s="4" t="n"/>
      <c r="B33" s="4" t="n"/>
      <c r="C33" s="4" t="n"/>
      <c r="D33" s="6" t="n"/>
      <c r="E33" s="10" t="n"/>
      <c r="F33" s="16">
        <f>IF(AND($D33="",$E33=""),"",$D33*$E33)</f>
        <v/>
      </c>
      <c r="G33" s="6" t="n"/>
      <c r="H33" s="17">
        <f>IF($G33="","",'الإعدادات'!$B$8-$G33*7)</f>
        <v/>
      </c>
      <c r="I33" s="4" t="n"/>
    </row>
    <row r="34">
      <c r="A34" s="4" t="n"/>
      <c r="B34" s="4" t="n"/>
      <c r="C34" s="4" t="n"/>
      <c r="D34" s="6" t="n"/>
      <c r="E34" s="10" t="n"/>
      <c r="F34" s="16">
        <f>IF(AND($D34="",$E34=""),"",$D34*$E34)</f>
        <v/>
      </c>
      <c r="G34" s="6" t="n"/>
      <c r="H34" s="17">
        <f>IF($G34="","",'الإعدادات'!$B$8-$G34*7)</f>
        <v/>
      </c>
      <c r="I34" s="4" t="n"/>
    </row>
    <row r="35">
      <c r="A35" s="4" t="n"/>
      <c r="B35" s="4" t="n"/>
      <c r="C35" s="4" t="n"/>
      <c r="D35" s="6" t="n"/>
      <c r="E35" s="10" t="n"/>
      <c r="F35" s="16">
        <f>IF(AND($D35="",$E35=""),"",$D35*$E35)</f>
        <v/>
      </c>
      <c r="G35" s="6" t="n"/>
      <c r="H35" s="17">
        <f>IF($G35="","",'الإعدادات'!$B$8-$G35*7)</f>
        <v/>
      </c>
      <c r="I35" s="4" t="n"/>
    </row>
    <row r="36">
      <c r="A36" s="4" t="n"/>
      <c r="B36" s="4" t="n"/>
      <c r="C36" s="4" t="n"/>
      <c r="D36" s="6" t="n"/>
      <c r="E36" s="10" t="n"/>
      <c r="F36" s="16">
        <f>IF(AND($D36="",$E36=""),"",$D36*$E36)</f>
        <v/>
      </c>
      <c r="G36" s="6" t="n"/>
      <c r="H36" s="17">
        <f>IF($G36="","",'الإعدادات'!$B$8-$G36*7)</f>
        <v/>
      </c>
      <c r="I36" s="4" t="n"/>
    </row>
    <row r="37">
      <c r="A37" s="4" t="n"/>
      <c r="B37" s="4" t="n"/>
      <c r="C37" s="4" t="n"/>
      <c r="D37" s="6" t="n"/>
      <c r="E37" s="10" t="n"/>
      <c r="F37" s="16">
        <f>IF(AND($D37="",$E37=""),"",$D37*$E37)</f>
        <v/>
      </c>
      <c r="G37" s="6" t="n"/>
      <c r="H37" s="17">
        <f>IF($G37="","",'الإعدادات'!$B$8-$G37*7)</f>
        <v/>
      </c>
      <c r="I37" s="4" t="n"/>
    </row>
    <row r="38">
      <c r="A38" s="4" t="n"/>
      <c r="B38" s="4" t="n"/>
      <c r="C38" s="4" t="n"/>
      <c r="D38" s="6" t="n"/>
      <c r="E38" s="10" t="n"/>
      <c r="F38" s="16">
        <f>IF(AND($D38="",$E38=""),"",$D38*$E38)</f>
        <v/>
      </c>
      <c r="G38" s="6" t="n"/>
      <c r="H38" s="17">
        <f>IF($G38="","",'الإعدادات'!$B$8-$G38*7)</f>
        <v/>
      </c>
      <c r="I38" s="4" t="n"/>
    </row>
    <row r="39">
      <c r="A39" s="4" t="n"/>
      <c r="B39" s="4" t="n"/>
      <c r="C39" s="4" t="n"/>
      <c r="D39" s="6" t="n"/>
      <c r="E39" s="10" t="n"/>
      <c r="F39" s="16">
        <f>IF(AND($D39="",$E39=""),"",$D39*$E39)</f>
        <v/>
      </c>
      <c r="G39" s="6" t="n"/>
      <c r="H39" s="17">
        <f>IF($G39="","",'الإعدادات'!$B$8-$G39*7)</f>
        <v/>
      </c>
      <c r="I39" s="4" t="n"/>
    </row>
    <row r="40">
      <c r="A40" s="4" t="n"/>
      <c r="B40" s="4" t="n"/>
      <c r="C40" s="4" t="n"/>
      <c r="D40" s="6" t="n"/>
      <c r="E40" s="10" t="n"/>
      <c r="F40" s="16">
        <f>IF(AND($D40="",$E40=""),"",$D40*$E40)</f>
        <v/>
      </c>
      <c r="G40" s="6" t="n"/>
      <c r="H40" s="17">
        <f>IF($G40="","",'الإعدادات'!$B$8-$G40*7)</f>
        <v/>
      </c>
      <c r="I40" s="4" t="n"/>
    </row>
    <row r="41">
      <c r="A41" s="4" t="n"/>
      <c r="B41" s="4" t="n"/>
      <c r="C41" s="4" t="n"/>
      <c r="D41" s="6" t="n"/>
      <c r="E41" s="10" t="n"/>
      <c r="F41" s="16">
        <f>IF(AND($D41="",$E41=""),"",$D41*$E41)</f>
        <v/>
      </c>
      <c r="G41" s="6" t="n"/>
      <c r="H41" s="17">
        <f>IF($G41="","",'الإعدادات'!$B$8-$G41*7)</f>
        <v/>
      </c>
      <c r="I41" s="4" t="n"/>
    </row>
    <row r="42">
      <c r="A42" s="4" t="n"/>
      <c r="B42" s="4" t="n"/>
      <c r="C42" s="4" t="n"/>
      <c r="D42" s="6" t="n"/>
      <c r="E42" s="10" t="n"/>
      <c r="F42" s="16">
        <f>IF(AND($D42="",$E42=""),"",$D42*$E42)</f>
        <v/>
      </c>
      <c r="G42" s="6" t="n"/>
      <c r="H42" s="17">
        <f>IF($G42="","",'الإعدادات'!$B$8-$G42*7)</f>
        <v/>
      </c>
      <c r="I42" s="4" t="n"/>
    </row>
    <row r="43">
      <c r="A43" s="4" t="n"/>
      <c r="B43" s="4" t="n"/>
      <c r="C43" s="4" t="n"/>
      <c r="D43" s="6" t="n"/>
      <c r="E43" s="10" t="n"/>
      <c r="F43" s="16">
        <f>IF(AND($D43="",$E43=""),"",$D43*$E43)</f>
        <v/>
      </c>
      <c r="G43" s="6" t="n"/>
      <c r="H43" s="17">
        <f>IF($G43="","",'الإعدادات'!$B$8-$G43*7)</f>
        <v/>
      </c>
      <c r="I43" s="4" t="n"/>
    </row>
    <row r="44">
      <c r="A44" s="4" t="n"/>
      <c r="B44" s="4" t="n"/>
      <c r="C44" s="4" t="n"/>
      <c r="D44" s="6" t="n"/>
      <c r="E44" s="10" t="n"/>
      <c r="F44" s="16">
        <f>IF(AND($D44="",$E44=""),"",$D44*$E44)</f>
        <v/>
      </c>
      <c r="G44" s="6" t="n"/>
      <c r="H44" s="17">
        <f>IF($G44="","",'الإعدادات'!$B$8-$G44*7)</f>
        <v/>
      </c>
      <c r="I44" s="4" t="n"/>
    </row>
    <row r="45">
      <c r="A45" s="4" t="n"/>
      <c r="B45" s="4" t="n"/>
      <c r="C45" s="4" t="n"/>
      <c r="D45" s="6" t="n"/>
      <c r="E45" s="10" t="n"/>
      <c r="F45" s="16">
        <f>IF(AND($D45="",$E45=""),"",$D45*$E45)</f>
        <v/>
      </c>
      <c r="G45" s="6" t="n"/>
      <c r="H45" s="17">
        <f>IF($G45="","",'الإعدادات'!$B$8-$G45*7)</f>
        <v/>
      </c>
      <c r="I45" s="4" t="n"/>
    </row>
    <row r="46">
      <c r="A46" s="4" t="n"/>
      <c r="B46" s="4" t="n"/>
      <c r="C46" s="4" t="n"/>
      <c r="D46" s="6" t="n"/>
      <c r="E46" s="10" t="n"/>
      <c r="F46" s="16">
        <f>IF(AND($D46="",$E46=""),"",$D46*$E46)</f>
        <v/>
      </c>
      <c r="G46" s="6" t="n"/>
      <c r="H46" s="17">
        <f>IF($G46="","",'الإعدادات'!$B$8-$G46*7)</f>
        <v/>
      </c>
      <c r="I46" s="4" t="n"/>
    </row>
    <row r="47">
      <c r="A47" s="4" t="n"/>
      <c r="B47" s="4" t="n"/>
      <c r="C47" s="4" t="n"/>
      <c r="D47" s="6" t="n"/>
      <c r="E47" s="10" t="n"/>
      <c r="F47" s="16">
        <f>IF(AND($D47="",$E47=""),"",$D47*$E47)</f>
        <v/>
      </c>
      <c r="G47" s="6" t="n"/>
      <c r="H47" s="17">
        <f>IF($G47="","",'الإعدادات'!$B$8-$G47*7)</f>
        <v/>
      </c>
      <c r="I47" s="4" t="n"/>
    </row>
    <row r="48">
      <c r="A48" s="4" t="n"/>
      <c r="B48" s="4" t="n"/>
      <c r="C48" s="4" t="n"/>
      <c r="D48" s="6" t="n"/>
      <c r="E48" s="10" t="n"/>
      <c r="F48" s="16">
        <f>IF(AND($D48="",$E48=""),"",$D48*$E48)</f>
        <v/>
      </c>
      <c r="G48" s="6" t="n"/>
      <c r="H48" s="17">
        <f>IF($G48="","",'الإعدادات'!$B$8-$G48*7)</f>
        <v/>
      </c>
      <c r="I48" s="4" t="n"/>
    </row>
    <row r="49">
      <c r="A49" s="4" t="n"/>
      <c r="B49" s="4" t="n"/>
      <c r="C49" s="4" t="n"/>
      <c r="D49" s="6" t="n"/>
      <c r="E49" s="10" t="n"/>
      <c r="F49" s="16">
        <f>IF(AND($D49="",$E49=""),"",$D49*$E49)</f>
        <v/>
      </c>
      <c r="G49" s="6" t="n"/>
      <c r="H49" s="17">
        <f>IF($G49="","",'الإعدادات'!$B$8-$G49*7)</f>
        <v/>
      </c>
      <c r="I49" s="4" t="n"/>
    </row>
    <row r="50">
      <c r="A50" s="4" t="n"/>
      <c r="B50" s="4" t="n"/>
      <c r="C50" s="4" t="n"/>
      <c r="D50" s="6" t="n"/>
      <c r="E50" s="10" t="n"/>
      <c r="F50" s="16">
        <f>IF(AND($D50="",$E50=""),"",$D50*$E50)</f>
        <v/>
      </c>
      <c r="G50" s="6" t="n"/>
      <c r="H50" s="17">
        <f>IF($G50="","",'الإعدادات'!$B$8-$G50*7)</f>
        <v/>
      </c>
      <c r="I50" s="4" t="n"/>
    </row>
    <row r="51">
      <c r="A51" s="4" t="n"/>
      <c r="B51" s="4" t="n"/>
      <c r="C51" s="4" t="n"/>
      <c r="D51" s="6" t="n"/>
      <c r="E51" s="10" t="n"/>
      <c r="F51" s="16">
        <f>IF(AND($D51="",$E51=""),"",$D51*$E51)</f>
        <v/>
      </c>
      <c r="G51" s="6" t="n"/>
      <c r="H51" s="17">
        <f>IF($G51="","",'الإعدادات'!$B$8-$G51*7)</f>
        <v/>
      </c>
      <c r="I51" s="4" t="n"/>
    </row>
    <row r="52">
      <c r="A52" s="4" t="n"/>
      <c r="B52" s="4" t="n"/>
      <c r="C52" s="4" t="n"/>
      <c r="D52" s="6" t="n"/>
      <c r="E52" s="10" t="n"/>
      <c r="F52" s="16">
        <f>IF(AND($D52="",$E52=""),"",$D52*$E52)</f>
        <v/>
      </c>
      <c r="G52" s="6" t="n"/>
      <c r="H52" s="17">
        <f>IF($G52="","",'الإعدادات'!$B$8-$G52*7)</f>
        <v/>
      </c>
      <c r="I52" s="4" t="n"/>
    </row>
    <row r="53">
      <c r="A53" s="4" t="n"/>
      <c r="B53" s="4" t="n"/>
      <c r="C53" s="4" t="n"/>
      <c r="D53" s="6" t="n"/>
      <c r="E53" s="10" t="n"/>
      <c r="F53" s="16">
        <f>IF(AND($D53="",$E53=""),"",$D53*$E53)</f>
        <v/>
      </c>
      <c r="G53" s="6" t="n"/>
      <c r="H53" s="17">
        <f>IF($G53="","",'الإعدادات'!$B$8-$G53*7)</f>
        <v/>
      </c>
      <c r="I53" s="4" t="n"/>
    </row>
    <row r="54">
      <c r="A54" s="4" t="n"/>
      <c r="B54" s="4" t="n"/>
      <c r="C54" s="4" t="n"/>
      <c r="D54" s="6" t="n"/>
      <c r="E54" s="10" t="n"/>
      <c r="F54" s="16">
        <f>IF(AND($D54="",$E54=""),"",$D54*$E54)</f>
        <v/>
      </c>
      <c r="G54" s="6" t="n"/>
      <c r="H54" s="17">
        <f>IF($G54="","",'الإعدادات'!$B$8-$G54*7)</f>
        <v/>
      </c>
      <c r="I54" s="4" t="n"/>
    </row>
    <row r="55">
      <c r="A55" s="4" t="n"/>
      <c r="B55" s="4" t="n"/>
      <c r="C55" s="4" t="n"/>
      <c r="D55" s="6" t="n"/>
      <c r="E55" s="10" t="n"/>
      <c r="F55" s="16">
        <f>IF(AND($D55="",$E55=""),"",$D55*$E55)</f>
        <v/>
      </c>
      <c r="G55" s="6" t="n"/>
      <c r="H55" s="17">
        <f>IF($G55="","",'الإعدادات'!$B$8-$G55*7)</f>
        <v/>
      </c>
      <c r="I55" s="4" t="n"/>
    </row>
    <row r="56">
      <c r="A56" s="4" t="n"/>
      <c r="B56" s="4" t="n"/>
      <c r="C56" s="4" t="n"/>
      <c r="D56" s="6" t="n"/>
      <c r="E56" s="10" t="n"/>
      <c r="F56" s="16">
        <f>IF(AND($D56="",$E56=""),"",$D56*$E56)</f>
        <v/>
      </c>
      <c r="G56" s="6" t="n"/>
      <c r="H56" s="17">
        <f>IF($G56="","",'الإعدادات'!$B$8-$G56*7)</f>
        <v/>
      </c>
      <c r="I56" s="4" t="n"/>
    </row>
    <row r="57">
      <c r="A57" s="4" t="n"/>
      <c r="B57" s="4" t="n"/>
      <c r="C57" s="4" t="n"/>
      <c r="D57" s="6" t="n"/>
      <c r="E57" s="10" t="n"/>
      <c r="F57" s="16">
        <f>IF(AND($D57="",$E57=""),"",$D57*$E57)</f>
        <v/>
      </c>
      <c r="G57" s="6" t="n"/>
      <c r="H57" s="17">
        <f>IF($G57="","",'الإعدادات'!$B$8-$G57*7)</f>
        <v/>
      </c>
      <c r="I57" s="4" t="n"/>
    </row>
    <row r="58">
      <c r="A58" s="4" t="n"/>
      <c r="B58" s="4" t="n"/>
      <c r="C58" s="4" t="n"/>
      <c r="D58" s="6" t="n"/>
      <c r="E58" s="10" t="n"/>
      <c r="F58" s="16">
        <f>IF(AND($D58="",$E58=""),"",$D58*$E58)</f>
        <v/>
      </c>
      <c r="G58" s="6" t="n"/>
      <c r="H58" s="17">
        <f>IF($G58="","",'الإعدادات'!$B$8-$G58*7)</f>
        <v/>
      </c>
      <c r="I58" s="4" t="n"/>
    </row>
    <row r="59">
      <c r="A59" s="4" t="n"/>
      <c r="B59" s="4" t="n"/>
      <c r="C59" s="4" t="n"/>
      <c r="D59" s="6" t="n"/>
      <c r="E59" s="10" t="n"/>
      <c r="F59" s="16">
        <f>IF(AND($D59="",$E59=""),"",$D59*$E59)</f>
        <v/>
      </c>
      <c r="G59" s="6" t="n"/>
      <c r="H59" s="17">
        <f>IF($G59="","",'الإعدادات'!$B$8-$G59*7)</f>
        <v/>
      </c>
      <c r="I59" s="4" t="n"/>
    </row>
    <row r="60">
      <c r="A60" s="4" t="n"/>
      <c r="B60" s="4" t="n"/>
      <c r="C60" s="4" t="n"/>
      <c r="D60" s="6" t="n"/>
      <c r="E60" s="10" t="n"/>
      <c r="F60" s="16">
        <f>IF(AND($D60="",$E60=""),"",$D60*$E60)</f>
        <v/>
      </c>
      <c r="G60" s="6" t="n"/>
      <c r="H60" s="17">
        <f>IF($G60="","",'الإعدادات'!$B$8-$G60*7)</f>
        <v/>
      </c>
      <c r="I60" s="4" t="n"/>
    </row>
    <row r="61">
      <c r="A61" s="4" t="n"/>
      <c r="B61" s="4" t="n"/>
      <c r="C61" s="4" t="n"/>
      <c r="D61" s="6" t="n"/>
      <c r="E61" s="10" t="n"/>
      <c r="F61" s="16">
        <f>IF(AND($D61="",$E61=""),"",$D61*$E61)</f>
        <v/>
      </c>
      <c r="G61" s="6" t="n"/>
      <c r="H61" s="17">
        <f>IF($G61="","",'الإعدادات'!$B$8-$G61*7)</f>
        <v/>
      </c>
      <c r="I61" s="4" t="n"/>
    </row>
    <row r="62">
      <c r="A62" s="4" t="n"/>
      <c r="B62" s="4" t="n"/>
      <c r="C62" s="4" t="n"/>
      <c r="D62" s="6" t="n"/>
      <c r="E62" s="10" t="n"/>
      <c r="F62" s="16">
        <f>IF(AND($D62="",$E62=""),"",$D62*$E62)</f>
        <v/>
      </c>
      <c r="G62" s="6" t="n"/>
      <c r="H62" s="17">
        <f>IF($G62="","",'الإعدادات'!$B$8-$G62*7)</f>
        <v/>
      </c>
      <c r="I62" s="4" t="n"/>
    </row>
    <row r="63">
      <c r="A63" s="4" t="n"/>
      <c r="B63" s="4" t="n"/>
      <c r="C63" s="4" t="n"/>
      <c r="D63" s="6" t="n"/>
      <c r="E63" s="10" t="n"/>
      <c r="F63" s="16">
        <f>IF(AND($D63="",$E63=""),"",$D63*$E63)</f>
        <v/>
      </c>
      <c r="G63" s="6" t="n"/>
      <c r="H63" s="17">
        <f>IF($G63="","",'الإعدادات'!$B$8-$G63*7)</f>
        <v/>
      </c>
      <c r="I63" s="4" t="n"/>
    </row>
    <row r="64">
      <c r="A64" s="4" t="n"/>
      <c r="B64" s="4" t="n"/>
      <c r="C64" s="4" t="n"/>
      <c r="D64" s="6" t="n"/>
      <c r="E64" s="10" t="n"/>
      <c r="F64" s="16">
        <f>IF(AND($D64="",$E64=""),"",$D64*$E64)</f>
        <v/>
      </c>
      <c r="G64" s="6" t="n"/>
      <c r="H64" s="17">
        <f>IF($G64="","",'الإعدادات'!$B$8-$G64*7)</f>
        <v/>
      </c>
      <c r="I64" s="4" t="n"/>
    </row>
    <row r="65">
      <c r="A65" s="4" t="n"/>
      <c r="B65" s="4" t="n"/>
      <c r="C65" s="4" t="n"/>
      <c r="D65" s="6" t="n"/>
      <c r="E65" s="10" t="n"/>
      <c r="F65" s="16">
        <f>IF(AND($D65="",$E65=""),"",$D65*$E65)</f>
        <v/>
      </c>
      <c r="G65" s="6" t="n"/>
      <c r="H65" s="17">
        <f>IF($G65="","",'الإعدادات'!$B$8-$G65*7)</f>
        <v/>
      </c>
      <c r="I65" s="4" t="n"/>
    </row>
    <row r="66">
      <c r="A66" s="4" t="n"/>
      <c r="B66" s="4" t="n"/>
      <c r="C66" s="4" t="n"/>
      <c r="D66" s="6" t="n"/>
      <c r="E66" s="10" t="n"/>
      <c r="F66" s="16">
        <f>IF(AND($D66="",$E66=""),"",$D66*$E66)</f>
        <v/>
      </c>
      <c r="G66" s="6" t="n"/>
      <c r="H66" s="17">
        <f>IF($G66="","",'الإعدادات'!$B$8-$G66*7)</f>
        <v/>
      </c>
      <c r="I66" s="4" t="n"/>
    </row>
    <row r="67">
      <c r="A67" s="4" t="n"/>
      <c r="B67" s="4" t="n"/>
      <c r="C67" s="4" t="n"/>
      <c r="D67" s="6" t="n"/>
      <c r="E67" s="10" t="n"/>
      <c r="F67" s="16">
        <f>IF(AND($D67="",$E67=""),"",$D67*$E67)</f>
        <v/>
      </c>
      <c r="G67" s="6" t="n"/>
      <c r="H67" s="17">
        <f>IF($G67="","",'الإعدادات'!$B$8-$G67*7)</f>
        <v/>
      </c>
      <c r="I67" s="4" t="n"/>
    </row>
    <row r="68">
      <c r="A68" s="4" t="n"/>
      <c r="B68" s="4" t="n"/>
      <c r="C68" s="4" t="n"/>
      <c r="D68" s="6" t="n"/>
      <c r="E68" s="10" t="n"/>
      <c r="F68" s="16">
        <f>IF(AND($D68="",$E68=""),"",$D68*$E68)</f>
        <v/>
      </c>
      <c r="G68" s="6" t="n"/>
      <c r="H68" s="17">
        <f>IF($G68="","",'الإعدادات'!$B$8-$G68*7)</f>
        <v/>
      </c>
      <c r="I68" s="4" t="n"/>
    </row>
    <row r="69">
      <c r="A69" s="4" t="n"/>
      <c r="B69" s="4" t="n"/>
      <c r="C69" s="4" t="n"/>
      <c r="D69" s="6" t="n"/>
      <c r="E69" s="10" t="n"/>
      <c r="F69" s="16">
        <f>IF(AND($D69="",$E69=""),"",$D69*$E69)</f>
        <v/>
      </c>
      <c r="G69" s="6" t="n"/>
      <c r="H69" s="17">
        <f>IF($G69="","",'الإعدادات'!$B$8-$G69*7)</f>
        <v/>
      </c>
      <c r="I69" s="4" t="n"/>
    </row>
    <row r="70">
      <c r="A70" s="4" t="n"/>
      <c r="B70" s="4" t="n"/>
      <c r="C70" s="4" t="n"/>
      <c r="D70" s="6" t="n"/>
      <c r="E70" s="10" t="n"/>
      <c r="F70" s="16">
        <f>IF(AND($D70="",$E70=""),"",$D70*$E70)</f>
        <v/>
      </c>
      <c r="G70" s="6" t="n"/>
      <c r="H70" s="17">
        <f>IF($G70="","",'الإعدادات'!$B$8-$G70*7)</f>
        <v/>
      </c>
      <c r="I70" s="4" t="n"/>
    </row>
    <row r="71">
      <c r="A71" s="4" t="n"/>
      <c r="B71" s="4" t="n"/>
      <c r="C71" s="4" t="n"/>
      <c r="D71" s="6" t="n"/>
      <c r="E71" s="10" t="n"/>
      <c r="F71" s="16">
        <f>IF(AND($D71="",$E71=""),"",$D71*$E71)</f>
        <v/>
      </c>
      <c r="G71" s="6" t="n"/>
      <c r="H71" s="17">
        <f>IF($G71="","",'الإعدادات'!$B$8-$G71*7)</f>
        <v/>
      </c>
      <c r="I71" s="4" t="n"/>
    </row>
    <row r="72">
      <c r="A72" s="4" t="n"/>
      <c r="B72" s="4" t="n"/>
      <c r="C72" s="4" t="n"/>
      <c r="D72" s="6" t="n"/>
      <c r="E72" s="10" t="n"/>
      <c r="F72" s="16">
        <f>IF(AND($D72="",$E72=""),"",$D72*$E72)</f>
        <v/>
      </c>
      <c r="G72" s="6" t="n"/>
      <c r="H72" s="17">
        <f>IF($G72="","",'الإعدادات'!$B$8-$G72*7)</f>
        <v/>
      </c>
      <c r="I72" s="4" t="n"/>
    </row>
    <row r="73">
      <c r="A73" s="4" t="n"/>
      <c r="B73" s="4" t="n"/>
      <c r="C73" s="4" t="n"/>
      <c r="D73" s="6" t="n"/>
      <c r="E73" s="10" t="n"/>
      <c r="F73" s="16">
        <f>IF(AND($D73="",$E73=""),"",$D73*$E73)</f>
        <v/>
      </c>
      <c r="G73" s="6" t="n"/>
      <c r="H73" s="17">
        <f>IF($G73="","",'الإعدادات'!$B$8-$G73*7)</f>
        <v/>
      </c>
      <c r="I73" s="4" t="n"/>
    </row>
    <row r="74">
      <c r="A74" s="4" t="n"/>
      <c r="B74" s="4" t="n"/>
      <c r="C74" s="4" t="n"/>
      <c r="D74" s="6" t="n"/>
      <c r="E74" s="10" t="n"/>
      <c r="F74" s="16">
        <f>IF(AND($D74="",$E74=""),"",$D74*$E74)</f>
        <v/>
      </c>
      <c r="G74" s="6" t="n"/>
      <c r="H74" s="17">
        <f>IF($G74="","",'الإعدادات'!$B$8-$G74*7)</f>
        <v/>
      </c>
      <c r="I74" s="4" t="n"/>
    </row>
    <row r="75">
      <c r="A75" s="4" t="n"/>
      <c r="B75" s="4" t="n"/>
      <c r="C75" s="4" t="n"/>
      <c r="D75" s="6" t="n"/>
      <c r="E75" s="10" t="n"/>
      <c r="F75" s="16">
        <f>IF(AND($D75="",$E75=""),"",$D75*$E75)</f>
        <v/>
      </c>
      <c r="G75" s="6" t="n"/>
      <c r="H75" s="17">
        <f>IF($G75="","",'الإعدادات'!$B$8-$G75*7)</f>
        <v/>
      </c>
      <c r="I75" s="4" t="n"/>
    </row>
    <row r="76">
      <c r="A76" s="4" t="n"/>
      <c r="B76" s="4" t="n"/>
      <c r="C76" s="4" t="n"/>
      <c r="D76" s="6" t="n"/>
      <c r="E76" s="10" t="n"/>
      <c r="F76" s="16">
        <f>IF(AND($D76="",$E76=""),"",$D76*$E76)</f>
        <v/>
      </c>
      <c r="G76" s="6" t="n"/>
      <c r="H76" s="17">
        <f>IF($G76="","",'الإعدادات'!$B$8-$G76*7)</f>
        <v/>
      </c>
      <c r="I76" s="4" t="n"/>
    </row>
    <row r="77">
      <c r="A77" s="4" t="n"/>
      <c r="B77" s="4" t="n"/>
      <c r="C77" s="4" t="n"/>
      <c r="D77" s="6" t="n"/>
      <c r="E77" s="10" t="n"/>
      <c r="F77" s="16">
        <f>IF(AND($D77="",$E77=""),"",$D77*$E77)</f>
        <v/>
      </c>
      <c r="G77" s="6" t="n"/>
      <c r="H77" s="17">
        <f>IF($G77="","",'الإعدادات'!$B$8-$G77*7)</f>
        <v/>
      </c>
      <c r="I77" s="4" t="n"/>
    </row>
    <row r="78">
      <c r="A78" s="4" t="n"/>
      <c r="B78" s="4" t="n"/>
      <c r="C78" s="4" t="n"/>
      <c r="D78" s="6" t="n"/>
      <c r="E78" s="10" t="n"/>
      <c r="F78" s="16">
        <f>IF(AND($D78="",$E78=""),"",$D78*$E78)</f>
        <v/>
      </c>
      <c r="G78" s="6" t="n"/>
      <c r="H78" s="17">
        <f>IF($G78="","",'الإعدادات'!$B$8-$G78*7)</f>
        <v/>
      </c>
      <c r="I78" s="4" t="n"/>
    </row>
    <row r="79">
      <c r="A79" s="4" t="n"/>
      <c r="B79" s="4" t="n"/>
      <c r="C79" s="4" t="n"/>
      <c r="D79" s="6" t="n"/>
      <c r="E79" s="10" t="n"/>
      <c r="F79" s="16">
        <f>IF(AND($D79="",$E79=""),"",$D79*$E79)</f>
        <v/>
      </c>
      <c r="G79" s="6" t="n"/>
      <c r="H79" s="17">
        <f>IF($G79="","",'الإعدادات'!$B$8-$G79*7)</f>
        <v/>
      </c>
      <c r="I79" s="4" t="n"/>
    </row>
    <row r="80">
      <c r="A80" s="4" t="n"/>
      <c r="B80" s="4" t="n"/>
      <c r="C80" s="4" t="n"/>
      <c r="D80" s="6" t="n"/>
      <c r="E80" s="10" t="n"/>
      <c r="F80" s="16">
        <f>IF(AND($D80="",$E80=""),"",$D80*$E80)</f>
        <v/>
      </c>
      <c r="G80" s="6" t="n"/>
      <c r="H80" s="17">
        <f>IF($G80="","",'الإعدادات'!$B$8-$G80*7)</f>
        <v/>
      </c>
      <c r="I80" s="4" t="n"/>
    </row>
    <row r="81">
      <c r="A81" s="4" t="n"/>
      <c r="B81" s="4" t="n"/>
      <c r="C81" s="4" t="n"/>
      <c r="D81" s="6" t="n"/>
      <c r="E81" s="10" t="n"/>
      <c r="F81" s="16">
        <f>IF(AND($D81="",$E81=""),"",$D81*$E81)</f>
        <v/>
      </c>
      <c r="G81" s="6" t="n"/>
      <c r="H81" s="17">
        <f>IF($G81="","",'الإعدادات'!$B$8-$G81*7)</f>
        <v/>
      </c>
      <c r="I81" s="4" t="n"/>
    </row>
    <row r="82">
      <c r="A82" s="4" t="n"/>
      <c r="B82" s="4" t="n"/>
      <c r="C82" s="4" t="n"/>
      <c r="D82" s="6" t="n"/>
      <c r="E82" s="10" t="n"/>
      <c r="F82" s="16">
        <f>IF(AND($D82="",$E82=""),"",$D82*$E82)</f>
        <v/>
      </c>
      <c r="G82" s="6" t="n"/>
      <c r="H82" s="17">
        <f>IF($G82="","",'الإعدادات'!$B$8-$G82*7)</f>
        <v/>
      </c>
      <c r="I82" s="4" t="n"/>
    </row>
    <row r="83">
      <c r="A83" s="4" t="n"/>
      <c r="B83" s="4" t="n"/>
      <c r="C83" s="4" t="n"/>
      <c r="D83" s="6" t="n"/>
      <c r="E83" s="10" t="n"/>
      <c r="F83" s="16">
        <f>IF(AND($D83="",$E83=""),"",$D83*$E83)</f>
        <v/>
      </c>
      <c r="G83" s="6" t="n"/>
      <c r="H83" s="17">
        <f>IF($G83="","",'الإعدادات'!$B$8-$G83*7)</f>
        <v/>
      </c>
      <c r="I83" s="4" t="n"/>
    </row>
    <row r="84">
      <c r="A84" s="4" t="n"/>
      <c r="B84" s="4" t="n"/>
      <c r="C84" s="4" t="n"/>
      <c r="D84" s="6" t="n"/>
      <c r="E84" s="10" t="n"/>
      <c r="F84" s="16">
        <f>IF(AND($D84="",$E84=""),"",$D84*$E84)</f>
        <v/>
      </c>
      <c r="G84" s="6" t="n"/>
      <c r="H84" s="17">
        <f>IF($G84="","",'الإعدادات'!$B$8-$G84*7)</f>
        <v/>
      </c>
      <c r="I84" s="4" t="n"/>
    </row>
    <row r="85">
      <c r="A85" s="4" t="n"/>
      <c r="B85" s="4" t="n"/>
      <c r="C85" s="4" t="n"/>
      <c r="D85" s="6" t="n"/>
      <c r="E85" s="10" t="n"/>
      <c r="F85" s="16">
        <f>IF(AND($D85="",$E85=""),"",$D85*$E85)</f>
        <v/>
      </c>
      <c r="G85" s="6" t="n"/>
      <c r="H85" s="17">
        <f>IF($G85="","",'الإعدادات'!$B$8-$G85*7)</f>
        <v/>
      </c>
      <c r="I85" s="4" t="n"/>
    </row>
    <row r="86">
      <c r="A86" s="4" t="n"/>
      <c r="B86" s="4" t="n"/>
      <c r="C86" s="4" t="n"/>
      <c r="D86" s="6" t="n"/>
      <c r="E86" s="10" t="n"/>
      <c r="F86" s="16">
        <f>IF(AND($D86="",$E86=""),"",$D86*$E86)</f>
        <v/>
      </c>
      <c r="G86" s="6" t="n"/>
      <c r="H86" s="17">
        <f>IF($G86="","",'الإعدادات'!$B$8-$G86*7)</f>
        <v/>
      </c>
      <c r="I86" s="4" t="n"/>
    </row>
    <row r="87">
      <c r="A87" s="4" t="n"/>
      <c r="B87" s="4" t="n"/>
      <c r="C87" s="4" t="n"/>
      <c r="D87" s="6" t="n"/>
      <c r="E87" s="10" t="n"/>
      <c r="F87" s="16">
        <f>IF(AND($D87="",$E87=""),"",$D87*$E87)</f>
        <v/>
      </c>
      <c r="G87" s="6" t="n"/>
      <c r="H87" s="17">
        <f>IF($G87="","",'الإعدادات'!$B$8-$G87*7)</f>
        <v/>
      </c>
      <c r="I87" s="4" t="n"/>
    </row>
    <row r="88">
      <c r="A88" s="4" t="n"/>
      <c r="B88" s="4" t="n"/>
      <c r="C88" s="4" t="n"/>
      <c r="D88" s="6" t="n"/>
      <c r="E88" s="10" t="n"/>
      <c r="F88" s="16">
        <f>IF(AND($D88="",$E88=""),"",$D88*$E88)</f>
        <v/>
      </c>
      <c r="G88" s="6" t="n"/>
      <c r="H88" s="17">
        <f>IF($G88="","",'الإعدادات'!$B$8-$G88*7)</f>
        <v/>
      </c>
      <c r="I88" s="4" t="n"/>
    </row>
    <row r="89">
      <c r="A89" s="4" t="n"/>
      <c r="B89" s="4" t="n"/>
      <c r="C89" s="4" t="n"/>
      <c r="D89" s="6" t="n"/>
      <c r="E89" s="10" t="n"/>
      <c r="F89" s="16">
        <f>IF(AND($D89="",$E89=""),"",$D89*$E89)</f>
        <v/>
      </c>
      <c r="G89" s="6" t="n"/>
      <c r="H89" s="17">
        <f>IF($G89="","",'الإعدادات'!$B$8-$G89*7)</f>
        <v/>
      </c>
      <c r="I89" s="4" t="n"/>
    </row>
    <row r="90">
      <c r="A90" s="4" t="n"/>
      <c r="B90" s="4" t="n"/>
      <c r="C90" s="4" t="n"/>
      <c r="D90" s="6" t="n"/>
      <c r="E90" s="10" t="n"/>
      <c r="F90" s="16">
        <f>IF(AND($D90="",$E90=""),"",$D90*$E90)</f>
        <v/>
      </c>
      <c r="G90" s="6" t="n"/>
      <c r="H90" s="17">
        <f>IF($G90="","",'الإعدادات'!$B$8-$G90*7)</f>
        <v/>
      </c>
      <c r="I90" s="4" t="n"/>
    </row>
    <row r="91">
      <c r="A91" s="4" t="n"/>
      <c r="B91" s="4" t="n"/>
      <c r="C91" s="4" t="n"/>
      <c r="D91" s="6" t="n"/>
      <c r="E91" s="10" t="n"/>
      <c r="F91" s="16">
        <f>IF(AND($D91="",$E91=""),"",$D91*$E91)</f>
        <v/>
      </c>
      <c r="G91" s="6" t="n"/>
      <c r="H91" s="17">
        <f>IF($G91="","",'الإعدادات'!$B$8-$G91*7)</f>
        <v/>
      </c>
      <c r="I91" s="4" t="n"/>
    </row>
    <row r="92">
      <c r="A92" s="4" t="n"/>
      <c r="B92" s="4" t="n"/>
      <c r="C92" s="4" t="n"/>
      <c r="D92" s="6" t="n"/>
      <c r="E92" s="10" t="n"/>
      <c r="F92" s="16">
        <f>IF(AND($D92="",$E92=""),"",$D92*$E92)</f>
        <v/>
      </c>
      <c r="G92" s="6" t="n"/>
      <c r="H92" s="17">
        <f>IF($G92="","",'الإعدادات'!$B$8-$G92*7)</f>
        <v/>
      </c>
      <c r="I92" s="4" t="n"/>
    </row>
    <row r="93">
      <c r="A93" s="4" t="n"/>
      <c r="B93" s="4" t="n"/>
      <c r="C93" s="4" t="n"/>
      <c r="D93" s="6" t="n"/>
      <c r="E93" s="10" t="n"/>
      <c r="F93" s="16">
        <f>IF(AND($D93="",$E93=""),"",$D93*$E93)</f>
        <v/>
      </c>
      <c r="G93" s="6" t="n"/>
      <c r="H93" s="17">
        <f>IF($G93="","",'الإعدادات'!$B$8-$G93*7)</f>
        <v/>
      </c>
      <c r="I93" s="4" t="n"/>
    </row>
    <row r="94">
      <c r="A94" s="4" t="n"/>
      <c r="B94" s="4" t="n"/>
      <c r="C94" s="4" t="n"/>
      <c r="D94" s="6" t="n"/>
      <c r="E94" s="10" t="n"/>
      <c r="F94" s="16">
        <f>IF(AND($D94="",$E94=""),"",$D94*$E94)</f>
        <v/>
      </c>
      <c r="G94" s="6" t="n"/>
      <c r="H94" s="17">
        <f>IF($G94="","",'الإعدادات'!$B$8-$G94*7)</f>
        <v/>
      </c>
      <c r="I94" s="4" t="n"/>
    </row>
    <row r="95">
      <c r="A95" s="4" t="n"/>
      <c r="B95" s="4" t="n"/>
      <c r="C95" s="4" t="n"/>
      <c r="D95" s="6" t="n"/>
      <c r="E95" s="10" t="n"/>
      <c r="F95" s="16">
        <f>IF(AND($D95="",$E95=""),"",$D95*$E95)</f>
        <v/>
      </c>
      <c r="G95" s="6" t="n"/>
      <c r="H95" s="17">
        <f>IF($G95="","",'الإعدادات'!$B$8-$G95*7)</f>
        <v/>
      </c>
      <c r="I95" s="4" t="n"/>
    </row>
    <row r="96">
      <c r="A96" s="4" t="n"/>
      <c r="B96" s="4" t="n"/>
      <c r="C96" s="4" t="n"/>
      <c r="D96" s="6" t="n"/>
      <c r="E96" s="10" t="n"/>
      <c r="F96" s="16">
        <f>IF(AND($D96="",$E96=""),"",$D96*$E96)</f>
        <v/>
      </c>
      <c r="G96" s="6" t="n"/>
      <c r="H96" s="17">
        <f>IF($G96="","",'الإعدادات'!$B$8-$G96*7)</f>
        <v/>
      </c>
      <c r="I96" s="4" t="n"/>
    </row>
    <row r="97">
      <c r="A97" s="4" t="n"/>
      <c r="B97" s="4" t="n"/>
      <c r="C97" s="4" t="n"/>
      <c r="D97" s="6" t="n"/>
      <c r="E97" s="10" t="n"/>
      <c r="F97" s="16">
        <f>IF(AND($D97="",$E97=""),"",$D97*$E97)</f>
        <v/>
      </c>
      <c r="G97" s="6" t="n"/>
      <c r="H97" s="17">
        <f>IF($G97="","",'الإعدادات'!$B$8-$G97*7)</f>
        <v/>
      </c>
      <c r="I97" s="4" t="n"/>
    </row>
    <row r="98">
      <c r="A98" s="4" t="n"/>
      <c r="B98" s="4" t="n"/>
      <c r="C98" s="4" t="n"/>
      <c r="D98" s="6" t="n"/>
      <c r="E98" s="10" t="n"/>
      <c r="F98" s="16">
        <f>IF(AND($D98="",$E98=""),"",$D98*$E98)</f>
        <v/>
      </c>
      <c r="G98" s="6" t="n"/>
      <c r="H98" s="17">
        <f>IF($G98="","",'الإعدادات'!$B$8-$G98*7)</f>
        <v/>
      </c>
      <c r="I98" s="4" t="n"/>
    </row>
    <row r="99">
      <c r="A99" s="4" t="n"/>
      <c r="B99" s="4" t="n"/>
      <c r="C99" s="4" t="n"/>
      <c r="D99" s="6" t="n"/>
      <c r="E99" s="10" t="n"/>
      <c r="F99" s="16">
        <f>IF(AND($D99="",$E99=""),"",$D99*$E99)</f>
        <v/>
      </c>
      <c r="G99" s="6" t="n"/>
      <c r="H99" s="17">
        <f>IF($G99="","",'الإعدادات'!$B$8-$G99*7)</f>
        <v/>
      </c>
      <c r="I99" s="4" t="n"/>
    </row>
    <row r="100">
      <c r="A100" s="4" t="n"/>
      <c r="B100" s="4" t="n"/>
      <c r="C100" s="4" t="n"/>
      <c r="D100" s="6" t="n"/>
      <c r="E100" s="10" t="n"/>
      <c r="F100" s="16">
        <f>IF(AND($D100="",$E100=""),"",$D100*$E100)</f>
        <v/>
      </c>
      <c r="G100" s="6" t="n"/>
      <c r="H100" s="17">
        <f>IF($G100="","",'الإعدادات'!$B$8-$G100*7)</f>
        <v/>
      </c>
      <c r="I100" s="4" t="n"/>
    </row>
    <row r="101">
      <c r="A101" s="4" t="n"/>
      <c r="B101" s="4" t="n"/>
      <c r="C101" s="4" t="n"/>
      <c r="D101" s="6" t="n"/>
      <c r="E101" s="10" t="n"/>
      <c r="F101" s="16">
        <f>IF(AND($D101="",$E101=""),"",$D101*$E101)</f>
        <v/>
      </c>
      <c r="G101" s="6" t="n"/>
      <c r="H101" s="17">
        <f>IF($G101="","",'الإعدادات'!$B$8-$G101*7)</f>
        <v/>
      </c>
      <c r="I101" s="4" t="n"/>
    </row>
    <row r="102">
      <c r="A102" s="4" t="n"/>
      <c r="B102" s="4" t="n"/>
      <c r="C102" s="4" t="n"/>
      <c r="D102" s="6" t="n"/>
      <c r="E102" s="10" t="n"/>
      <c r="F102" s="16">
        <f>IF(AND($D102="",$E102=""),"",$D102*$E102)</f>
        <v/>
      </c>
      <c r="G102" s="6" t="n"/>
      <c r="H102" s="17">
        <f>IF($G102="","",'الإعدادات'!$B$8-$G102*7)</f>
        <v/>
      </c>
      <c r="I102" s="4" t="n"/>
    </row>
    <row r="103">
      <c r="A103" s="4" t="n"/>
      <c r="B103" s="4" t="n"/>
      <c r="C103" s="4" t="n"/>
      <c r="D103" s="6" t="n"/>
      <c r="E103" s="10" t="n"/>
      <c r="F103" s="16">
        <f>IF(AND($D103="",$E103=""),"",$D103*$E103)</f>
        <v/>
      </c>
      <c r="G103" s="6" t="n"/>
      <c r="H103" s="17">
        <f>IF($G103="","",'الإعدادات'!$B$8-$G103*7)</f>
        <v/>
      </c>
      <c r="I103" s="4" t="n"/>
    </row>
    <row r="104">
      <c r="A104" s="4" t="n"/>
      <c r="B104" s="4" t="n"/>
      <c r="C104" s="4" t="n"/>
      <c r="D104" s="6" t="n"/>
      <c r="E104" s="10" t="n"/>
      <c r="F104" s="16">
        <f>IF(AND($D104="",$E104=""),"",$D104*$E104)</f>
        <v/>
      </c>
      <c r="G104" s="6" t="n"/>
      <c r="H104" s="17">
        <f>IF($G104="","",'الإعدادات'!$B$8-$G104*7)</f>
        <v/>
      </c>
      <c r="I104" s="4" t="n"/>
    </row>
    <row r="105">
      <c r="A105" s="4" t="n"/>
      <c r="B105" s="4" t="n"/>
      <c r="C105" s="4" t="n"/>
      <c r="D105" s="6" t="n"/>
      <c r="E105" s="10" t="n"/>
      <c r="F105" s="16">
        <f>IF(AND($D105="",$E105=""),"",$D105*$E105)</f>
        <v/>
      </c>
      <c r="G105" s="6" t="n"/>
      <c r="H105" s="17">
        <f>IF($G105="","",'الإعدادات'!$B$8-$G105*7)</f>
        <v/>
      </c>
      <c r="I105" s="4" t="n"/>
    </row>
    <row r="106">
      <c r="A106" s="4" t="n"/>
      <c r="B106" s="4" t="n"/>
      <c r="C106" s="4" t="n"/>
      <c r="D106" s="6" t="n"/>
      <c r="E106" s="10" t="n"/>
      <c r="F106" s="16">
        <f>IF(AND($D106="",$E106=""),"",$D106*$E106)</f>
        <v/>
      </c>
      <c r="G106" s="6" t="n"/>
      <c r="H106" s="17">
        <f>IF($G106="","",'الإعدادات'!$B$8-$G106*7)</f>
        <v/>
      </c>
      <c r="I106" s="4" t="n"/>
    </row>
    <row r="107">
      <c r="A107" s="4" t="n"/>
      <c r="B107" s="4" t="n"/>
      <c r="C107" s="4" t="n"/>
      <c r="D107" s="6" t="n"/>
      <c r="E107" s="10" t="n"/>
      <c r="F107" s="16">
        <f>IF(AND($D107="",$E107=""),"",$D107*$E107)</f>
        <v/>
      </c>
      <c r="G107" s="6" t="n"/>
      <c r="H107" s="17">
        <f>IF($G107="","",'الإعدادات'!$B$8-$G107*7)</f>
        <v/>
      </c>
      <c r="I107" s="4" t="n"/>
    </row>
    <row r="108">
      <c r="A108" s="4" t="n"/>
      <c r="B108" s="4" t="n"/>
      <c r="C108" s="4" t="n"/>
      <c r="D108" s="6" t="n"/>
      <c r="E108" s="10" t="n"/>
      <c r="F108" s="16">
        <f>IF(AND($D108="",$E108=""),"",$D108*$E108)</f>
        <v/>
      </c>
      <c r="G108" s="6" t="n"/>
      <c r="H108" s="17">
        <f>IF($G108="","",'الإعدادات'!$B$8-$G108*7)</f>
        <v/>
      </c>
      <c r="I108" s="4" t="n"/>
    </row>
    <row r="109">
      <c r="A109" s="4" t="n"/>
      <c r="B109" s="4" t="n"/>
      <c r="C109" s="4" t="n"/>
      <c r="D109" s="6" t="n"/>
      <c r="E109" s="10" t="n"/>
      <c r="F109" s="16">
        <f>IF(AND($D109="",$E109=""),"",$D109*$E109)</f>
        <v/>
      </c>
      <c r="G109" s="6" t="n"/>
      <c r="H109" s="17">
        <f>IF($G109="","",'الإعدادات'!$B$8-$G109*7)</f>
        <v/>
      </c>
      <c r="I109" s="4" t="n"/>
    </row>
    <row r="110">
      <c r="A110" s="4" t="n"/>
      <c r="B110" s="4" t="n"/>
      <c r="C110" s="4" t="n"/>
      <c r="D110" s="6" t="n"/>
      <c r="E110" s="10" t="n"/>
      <c r="F110" s="16">
        <f>IF(AND($D110="",$E110=""),"",$D110*$E110)</f>
        <v/>
      </c>
      <c r="G110" s="6" t="n"/>
      <c r="H110" s="17">
        <f>IF($G110="","",'الإعدادات'!$B$8-$G110*7)</f>
        <v/>
      </c>
      <c r="I110" s="4" t="n"/>
    </row>
    <row r="111">
      <c r="A111" s="4" t="n"/>
      <c r="B111" s="4" t="n"/>
      <c r="C111" s="4" t="n"/>
      <c r="D111" s="6" t="n"/>
      <c r="E111" s="10" t="n"/>
      <c r="F111" s="16">
        <f>IF(AND($D111="",$E111=""),"",$D111*$E111)</f>
        <v/>
      </c>
      <c r="G111" s="6" t="n"/>
      <c r="H111" s="17">
        <f>IF($G111="","",'الإعدادات'!$B$8-$G111*7)</f>
        <v/>
      </c>
      <c r="I111" s="4" t="n"/>
    </row>
    <row r="112">
      <c r="A112" s="4" t="n"/>
      <c r="B112" s="4" t="n"/>
      <c r="C112" s="4" t="n"/>
      <c r="D112" s="6" t="n"/>
      <c r="E112" s="10" t="n"/>
      <c r="F112" s="16">
        <f>IF(AND($D112="",$E112=""),"",$D112*$E112)</f>
        <v/>
      </c>
      <c r="G112" s="6" t="n"/>
      <c r="H112" s="17">
        <f>IF($G112="","",'الإعدادات'!$B$8-$G112*7)</f>
        <v/>
      </c>
      <c r="I112" s="4" t="n"/>
    </row>
    <row r="113">
      <c r="A113" s="4" t="n"/>
      <c r="B113" s="4" t="n"/>
      <c r="C113" s="4" t="n"/>
      <c r="D113" s="6" t="n"/>
      <c r="E113" s="10" t="n"/>
      <c r="F113" s="16">
        <f>IF(AND($D113="",$E113=""),"",$D113*$E113)</f>
        <v/>
      </c>
      <c r="G113" s="6" t="n"/>
      <c r="H113" s="17">
        <f>IF($G113="","",'الإعدادات'!$B$8-$G113*7)</f>
        <v/>
      </c>
      <c r="I113" s="4" t="n"/>
    </row>
    <row r="114">
      <c r="A114" s="4" t="n"/>
      <c r="B114" s="4" t="n"/>
      <c r="C114" s="4" t="n"/>
      <c r="D114" s="6" t="n"/>
      <c r="E114" s="10" t="n"/>
      <c r="F114" s="16">
        <f>IF(AND($D114="",$E114=""),"",$D114*$E114)</f>
        <v/>
      </c>
      <c r="G114" s="6" t="n"/>
      <c r="H114" s="17">
        <f>IF($G114="","",'الإعدادات'!$B$8-$G114*7)</f>
        <v/>
      </c>
      <c r="I114" s="4" t="n"/>
    </row>
    <row r="115">
      <c r="A115" s="4" t="n"/>
      <c r="B115" s="4" t="n"/>
      <c r="C115" s="4" t="n"/>
      <c r="D115" s="6" t="n"/>
      <c r="E115" s="10" t="n"/>
      <c r="F115" s="16">
        <f>IF(AND($D115="",$E115=""),"",$D115*$E115)</f>
        <v/>
      </c>
      <c r="G115" s="6" t="n"/>
      <c r="H115" s="17">
        <f>IF($G115="","",'الإعدادات'!$B$8-$G115*7)</f>
        <v/>
      </c>
      <c r="I115" s="4" t="n"/>
    </row>
    <row r="116">
      <c r="A116" s="4" t="n"/>
      <c r="B116" s="4" t="n"/>
      <c r="C116" s="4" t="n"/>
      <c r="D116" s="6" t="n"/>
      <c r="E116" s="10" t="n"/>
      <c r="F116" s="16">
        <f>IF(AND($D116="",$E116=""),"",$D116*$E116)</f>
        <v/>
      </c>
      <c r="G116" s="6" t="n"/>
      <c r="H116" s="17">
        <f>IF($G116="","",'الإعدادات'!$B$8-$G116*7)</f>
        <v/>
      </c>
      <c r="I116" s="4" t="n"/>
    </row>
    <row r="117">
      <c r="A117" s="4" t="n"/>
      <c r="B117" s="4" t="n"/>
      <c r="C117" s="4" t="n"/>
      <c r="D117" s="6" t="n"/>
      <c r="E117" s="10" t="n"/>
      <c r="F117" s="16">
        <f>IF(AND($D117="",$E117=""),"",$D117*$E117)</f>
        <v/>
      </c>
      <c r="G117" s="6" t="n"/>
      <c r="H117" s="17">
        <f>IF($G117="","",'الإعدادات'!$B$8-$G117*7)</f>
        <v/>
      </c>
      <c r="I117" s="4" t="n"/>
    </row>
    <row r="118">
      <c r="A118" s="4" t="n"/>
      <c r="B118" s="4" t="n"/>
      <c r="C118" s="4" t="n"/>
      <c r="D118" s="6" t="n"/>
      <c r="E118" s="10" t="n"/>
      <c r="F118" s="16">
        <f>IF(AND($D118="",$E118=""),"",$D118*$E118)</f>
        <v/>
      </c>
      <c r="G118" s="6" t="n"/>
      <c r="H118" s="17">
        <f>IF($G118="","",'الإعدادات'!$B$8-$G118*7)</f>
        <v/>
      </c>
      <c r="I118" s="4" t="n"/>
    </row>
    <row r="119">
      <c r="A119" s="4" t="n"/>
      <c r="B119" s="4" t="n"/>
      <c r="C119" s="4" t="n"/>
      <c r="D119" s="6" t="n"/>
      <c r="E119" s="10" t="n"/>
      <c r="F119" s="16">
        <f>IF(AND($D119="",$E119=""),"",$D119*$E119)</f>
        <v/>
      </c>
      <c r="G119" s="6" t="n"/>
      <c r="H119" s="17">
        <f>IF($G119="","",'الإعدادات'!$B$8-$G119*7)</f>
        <v/>
      </c>
      <c r="I119" s="4" t="n"/>
    </row>
    <row r="120">
      <c r="A120" s="4" t="n"/>
      <c r="B120" s="4" t="n"/>
      <c r="C120" s="4" t="n"/>
      <c r="D120" s="6" t="n"/>
      <c r="E120" s="10" t="n"/>
      <c r="F120" s="16">
        <f>IF(AND($D120="",$E120=""),"",$D120*$E120)</f>
        <v/>
      </c>
      <c r="G120" s="6" t="n"/>
      <c r="H120" s="17">
        <f>IF($G120="","",'الإعدادات'!$B$8-$G120*7)</f>
        <v/>
      </c>
      <c r="I120" s="4" t="n"/>
    </row>
    <row r="121">
      <c r="A121" s="4" t="n"/>
      <c r="B121" s="4" t="n"/>
      <c r="C121" s="4" t="n"/>
      <c r="D121" s="6" t="n"/>
      <c r="E121" s="10" t="n"/>
      <c r="F121" s="16">
        <f>IF(AND($D121="",$E121=""),"",$D121*$E121)</f>
        <v/>
      </c>
      <c r="G121" s="6" t="n"/>
      <c r="H121" s="17">
        <f>IF($G121="","",'الإعدادات'!$B$8-$G121*7)</f>
        <v/>
      </c>
      <c r="I121" s="4" t="n"/>
    </row>
    <row r="122">
      <c r="A122" s="4" t="n"/>
      <c r="B122" s="4" t="n"/>
      <c r="C122" s="4" t="n"/>
      <c r="D122" s="6" t="n"/>
      <c r="E122" s="10" t="n"/>
      <c r="F122" s="16">
        <f>IF(AND($D122="",$E122=""),"",$D122*$E122)</f>
        <v/>
      </c>
      <c r="G122" s="6" t="n"/>
      <c r="H122" s="17">
        <f>IF($G122="","",'الإعدادات'!$B$8-$G122*7)</f>
        <v/>
      </c>
      <c r="I122" s="4" t="n"/>
    </row>
    <row r="123">
      <c r="A123" s="4" t="n"/>
      <c r="B123" s="4" t="n"/>
      <c r="C123" s="4" t="n"/>
      <c r="D123" s="6" t="n"/>
      <c r="E123" s="10" t="n"/>
      <c r="F123" s="16">
        <f>IF(AND($D123="",$E123=""),"",$D123*$E123)</f>
        <v/>
      </c>
      <c r="G123" s="6" t="n"/>
      <c r="H123" s="17">
        <f>IF($G123="","",'الإعدادات'!$B$8-$G123*7)</f>
        <v/>
      </c>
      <c r="I123" s="4" t="n"/>
    </row>
    <row r="124">
      <c r="A124" s="4" t="n"/>
      <c r="B124" s="4" t="n"/>
      <c r="C124" s="4" t="n"/>
      <c r="D124" s="6" t="n"/>
      <c r="E124" s="10" t="n"/>
      <c r="F124" s="16">
        <f>IF(AND($D124="",$E124=""),"",$D124*$E124)</f>
        <v/>
      </c>
      <c r="G124" s="6" t="n"/>
      <c r="H124" s="17">
        <f>IF($G124="","",'الإعدادات'!$B$8-$G124*7)</f>
        <v/>
      </c>
      <c r="I124" s="4" t="n"/>
    </row>
    <row r="125">
      <c r="A125" s="4" t="n"/>
      <c r="B125" s="4" t="n"/>
      <c r="C125" s="4" t="n"/>
      <c r="D125" s="6" t="n"/>
      <c r="E125" s="10" t="n"/>
      <c r="F125" s="16">
        <f>IF(AND($D125="",$E125=""),"",$D125*$E125)</f>
        <v/>
      </c>
      <c r="G125" s="6" t="n"/>
      <c r="H125" s="17">
        <f>IF($G125="","",'الإعدادات'!$B$8-$G125*7)</f>
        <v/>
      </c>
      <c r="I125" s="4" t="n"/>
    </row>
    <row r="126">
      <c r="A126" s="4" t="n"/>
      <c r="B126" s="4" t="n"/>
      <c r="C126" s="4" t="n"/>
      <c r="D126" s="6" t="n"/>
      <c r="E126" s="10" t="n"/>
      <c r="F126" s="16">
        <f>IF(AND($D126="",$E126=""),"",$D126*$E126)</f>
        <v/>
      </c>
      <c r="G126" s="6" t="n"/>
      <c r="H126" s="17">
        <f>IF($G126="","",'الإعدادات'!$B$8-$G126*7)</f>
        <v/>
      </c>
      <c r="I126" s="4" t="n"/>
    </row>
    <row r="127">
      <c r="A127" s="4" t="n"/>
      <c r="B127" s="4" t="n"/>
      <c r="C127" s="4" t="n"/>
      <c r="D127" s="6" t="n"/>
      <c r="E127" s="10" t="n"/>
      <c r="F127" s="16">
        <f>IF(AND($D127="",$E127=""),"",$D127*$E127)</f>
        <v/>
      </c>
      <c r="G127" s="6" t="n"/>
      <c r="H127" s="17">
        <f>IF($G127="","",'الإعدادات'!$B$8-$G127*7)</f>
        <v/>
      </c>
      <c r="I127" s="4" t="n"/>
    </row>
    <row r="128">
      <c r="A128" s="4" t="n"/>
      <c r="B128" s="4" t="n"/>
      <c r="C128" s="4" t="n"/>
      <c r="D128" s="6" t="n"/>
      <c r="E128" s="10" t="n"/>
      <c r="F128" s="16">
        <f>IF(AND($D128="",$E128=""),"",$D128*$E128)</f>
        <v/>
      </c>
      <c r="G128" s="6" t="n"/>
      <c r="H128" s="17">
        <f>IF($G128="","",'الإعدادات'!$B$8-$G128*7)</f>
        <v/>
      </c>
      <c r="I128" s="4" t="n"/>
    </row>
    <row r="129">
      <c r="A129" s="4" t="n"/>
      <c r="B129" s="4" t="n"/>
      <c r="C129" s="4" t="n"/>
      <c r="D129" s="6" t="n"/>
      <c r="E129" s="10" t="n"/>
      <c r="F129" s="16">
        <f>IF(AND($D129="",$E129=""),"",$D129*$E129)</f>
        <v/>
      </c>
      <c r="G129" s="6" t="n"/>
      <c r="H129" s="17">
        <f>IF($G129="","",'الإعدادات'!$B$8-$G129*7)</f>
        <v/>
      </c>
      <c r="I129" s="4" t="n"/>
    </row>
    <row r="130">
      <c r="A130" s="4" t="n"/>
      <c r="B130" s="4" t="n"/>
      <c r="C130" s="4" t="n"/>
      <c r="D130" s="6" t="n"/>
      <c r="E130" s="10" t="n"/>
      <c r="F130" s="16">
        <f>IF(AND($D130="",$E130=""),"",$D130*$E130)</f>
        <v/>
      </c>
      <c r="G130" s="6" t="n"/>
      <c r="H130" s="17">
        <f>IF($G130="","",'الإعدادات'!$B$8-$G130*7)</f>
        <v/>
      </c>
      <c r="I130" s="4" t="n"/>
    </row>
    <row r="131">
      <c r="A131" s="4" t="n"/>
      <c r="B131" s="4" t="n"/>
      <c r="C131" s="4" t="n"/>
      <c r="D131" s="6" t="n"/>
      <c r="E131" s="10" t="n"/>
      <c r="F131" s="16">
        <f>IF(AND($D131="",$E131=""),"",$D131*$E131)</f>
        <v/>
      </c>
      <c r="G131" s="6" t="n"/>
      <c r="H131" s="17">
        <f>IF($G131="","",'الإعدادات'!$B$8-$G131*7)</f>
        <v/>
      </c>
      <c r="I131" s="4" t="n"/>
    </row>
    <row r="132">
      <c r="A132" s="4" t="n"/>
      <c r="B132" s="4" t="n"/>
      <c r="C132" s="4" t="n"/>
      <c r="D132" s="6" t="n"/>
      <c r="E132" s="10" t="n"/>
      <c r="F132" s="16">
        <f>IF(AND($D132="",$E132=""),"",$D132*$E132)</f>
        <v/>
      </c>
      <c r="G132" s="6" t="n"/>
      <c r="H132" s="17">
        <f>IF($G132="","",'الإعدادات'!$B$8-$G132*7)</f>
        <v/>
      </c>
      <c r="I132" s="4" t="n"/>
    </row>
    <row r="133">
      <c r="A133" s="4" t="n"/>
      <c r="B133" s="4" t="n"/>
      <c r="C133" s="4" t="n"/>
      <c r="D133" s="6" t="n"/>
      <c r="E133" s="10" t="n"/>
      <c r="F133" s="16">
        <f>IF(AND($D133="",$E133=""),"",$D133*$E133)</f>
        <v/>
      </c>
      <c r="G133" s="6" t="n"/>
      <c r="H133" s="17">
        <f>IF($G133="","",'الإعدادات'!$B$8-$G133*7)</f>
        <v/>
      </c>
      <c r="I133" s="4" t="n"/>
    </row>
    <row r="134">
      <c r="A134" s="4" t="n"/>
      <c r="B134" s="4" t="n"/>
      <c r="C134" s="4" t="n"/>
      <c r="D134" s="6" t="n"/>
      <c r="E134" s="10" t="n"/>
      <c r="F134" s="16">
        <f>IF(AND($D134="",$E134=""),"",$D134*$E134)</f>
        <v/>
      </c>
      <c r="G134" s="6" t="n"/>
      <c r="H134" s="17">
        <f>IF($G134="","",'الإعدادات'!$B$8-$G134*7)</f>
        <v/>
      </c>
      <c r="I134" s="4" t="n"/>
    </row>
    <row r="135">
      <c r="A135" s="4" t="n"/>
      <c r="B135" s="4" t="n"/>
      <c r="C135" s="4" t="n"/>
      <c r="D135" s="6" t="n"/>
      <c r="E135" s="10" t="n"/>
      <c r="F135" s="16">
        <f>IF(AND($D135="",$E135=""),"",$D135*$E135)</f>
        <v/>
      </c>
      <c r="G135" s="6" t="n"/>
      <c r="H135" s="17">
        <f>IF($G135="","",'الإعدادات'!$B$8-$G135*7)</f>
        <v/>
      </c>
      <c r="I135" s="4" t="n"/>
    </row>
    <row r="136">
      <c r="A136" s="4" t="n"/>
      <c r="B136" s="4" t="n"/>
      <c r="C136" s="4" t="n"/>
      <c r="D136" s="6" t="n"/>
      <c r="E136" s="10" t="n"/>
      <c r="F136" s="16">
        <f>IF(AND($D136="",$E136=""),"",$D136*$E136)</f>
        <v/>
      </c>
      <c r="G136" s="6" t="n"/>
      <c r="H136" s="17">
        <f>IF($G136="","",'الإعدادات'!$B$8-$G136*7)</f>
        <v/>
      </c>
      <c r="I136" s="4" t="n"/>
    </row>
    <row r="137">
      <c r="A137" s="4" t="n"/>
      <c r="B137" s="4" t="n"/>
      <c r="C137" s="4" t="n"/>
      <c r="D137" s="6" t="n"/>
      <c r="E137" s="10" t="n"/>
      <c r="F137" s="16">
        <f>IF(AND($D137="",$E137=""),"",$D137*$E137)</f>
        <v/>
      </c>
      <c r="G137" s="6" t="n"/>
      <c r="H137" s="17">
        <f>IF($G137="","",'الإعدادات'!$B$8-$G137*7)</f>
        <v/>
      </c>
      <c r="I137" s="4" t="n"/>
    </row>
    <row r="138">
      <c r="A138" s="4" t="n"/>
      <c r="B138" s="4" t="n"/>
      <c r="C138" s="4" t="n"/>
      <c r="D138" s="6" t="n"/>
      <c r="E138" s="10" t="n"/>
      <c r="F138" s="16">
        <f>IF(AND($D138="",$E138=""),"",$D138*$E138)</f>
        <v/>
      </c>
      <c r="G138" s="6" t="n"/>
      <c r="H138" s="17">
        <f>IF($G138="","",'الإعدادات'!$B$8-$G138*7)</f>
        <v/>
      </c>
      <c r="I138" s="4" t="n"/>
    </row>
    <row r="139">
      <c r="A139" s="4" t="n"/>
      <c r="B139" s="4" t="n"/>
      <c r="C139" s="4" t="n"/>
      <c r="D139" s="6" t="n"/>
      <c r="E139" s="10" t="n"/>
      <c r="F139" s="16">
        <f>IF(AND($D139="",$E139=""),"",$D139*$E139)</f>
        <v/>
      </c>
      <c r="G139" s="6" t="n"/>
      <c r="H139" s="17">
        <f>IF($G139="","",'الإعدادات'!$B$8-$G139*7)</f>
        <v/>
      </c>
      <c r="I139" s="4" t="n"/>
    </row>
    <row r="140">
      <c r="A140" s="4" t="n"/>
      <c r="B140" s="4" t="n"/>
      <c r="C140" s="4" t="n"/>
      <c r="D140" s="6" t="n"/>
      <c r="E140" s="10" t="n"/>
      <c r="F140" s="16">
        <f>IF(AND($D140="",$E140=""),"",$D140*$E140)</f>
        <v/>
      </c>
      <c r="G140" s="6" t="n"/>
      <c r="H140" s="17">
        <f>IF($G140="","",'الإعدادات'!$B$8-$G140*7)</f>
        <v/>
      </c>
      <c r="I140" s="4" t="n"/>
    </row>
    <row r="141">
      <c r="A141" s="4" t="n"/>
      <c r="B141" s="4" t="n"/>
      <c r="C141" s="4" t="n"/>
      <c r="D141" s="6" t="n"/>
      <c r="E141" s="10" t="n"/>
      <c r="F141" s="16">
        <f>IF(AND($D141="",$E141=""),"",$D141*$E141)</f>
        <v/>
      </c>
      <c r="G141" s="6" t="n"/>
      <c r="H141" s="17">
        <f>IF($G141="","",'الإعدادات'!$B$8-$G141*7)</f>
        <v/>
      </c>
      <c r="I141" s="4" t="n"/>
    </row>
    <row r="142">
      <c r="A142" s="4" t="n"/>
      <c r="B142" s="4" t="n"/>
      <c r="C142" s="4" t="n"/>
      <c r="D142" s="6" t="n"/>
      <c r="E142" s="10" t="n"/>
      <c r="F142" s="16">
        <f>IF(AND($D142="",$E142=""),"",$D142*$E142)</f>
        <v/>
      </c>
      <c r="G142" s="6" t="n"/>
      <c r="H142" s="17">
        <f>IF($G142="","",'الإعدادات'!$B$8-$G142*7)</f>
        <v/>
      </c>
      <c r="I142" s="4" t="n"/>
    </row>
    <row r="143">
      <c r="A143" s="4" t="n"/>
      <c r="B143" s="4" t="n"/>
      <c r="C143" s="4" t="n"/>
      <c r="D143" s="6" t="n"/>
      <c r="E143" s="10" t="n"/>
      <c r="F143" s="16">
        <f>IF(AND($D143="",$E143=""),"",$D143*$E143)</f>
        <v/>
      </c>
      <c r="G143" s="6" t="n"/>
      <c r="H143" s="17">
        <f>IF($G143="","",'الإعدادات'!$B$8-$G143*7)</f>
        <v/>
      </c>
      <c r="I143" s="4" t="n"/>
    </row>
    <row r="144">
      <c r="A144" s="4" t="n"/>
      <c r="B144" s="4" t="n"/>
      <c r="C144" s="4" t="n"/>
      <c r="D144" s="6" t="n"/>
      <c r="E144" s="10" t="n"/>
      <c r="F144" s="16">
        <f>IF(AND($D144="",$E144=""),"",$D144*$E144)</f>
        <v/>
      </c>
      <c r="G144" s="6" t="n"/>
      <c r="H144" s="17">
        <f>IF($G144="","",'الإعدادات'!$B$8-$G144*7)</f>
        <v/>
      </c>
      <c r="I144" s="4" t="n"/>
    </row>
    <row r="145">
      <c r="A145" s="4" t="n"/>
      <c r="B145" s="4" t="n"/>
      <c r="C145" s="4" t="n"/>
      <c r="D145" s="6" t="n"/>
      <c r="E145" s="10" t="n"/>
      <c r="F145" s="16">
        <f>IF(AND($D145="",$E145=""),"",$D145*$E145)</f>
        <v/>
      </c>
      <c r="G145" s="6" t="n"/>
      <c r="H145" s="17">
        <f>IF($G145="","",'الإعدادات'!$B$8-$G145*7)</f>
        <v/>
      </c>
      <c r="I145" s="4" t="n"/>
    </row>
    <row r="146">
      <c r="A146" s="4" t="n"/>
      <c r="B146" s="4" t="n"/>
      <c r="C146" s="4" t="n"/>
      <c r="D146" s="6" t="n"/>
      <c r="E146" s="10" t="n"/>
      <c r="F146" s="16">
        <f>IF(AND($D146="",$E146=""),"",$D146*$E146)</f>
        <v/>
      </c>
      <c r="G146" s="6" t="n"/>
      <c r="H146" s="17">
        <f>IF($G146="","",'الإعدادات'!$B$8-$G146*7)</f>
        <v/>
      </c>
      <c r="I146" s="4" t="n"/>
    </row>
    <row r="147">
      <c r="A147" s="4" t="n"/>
      <c r="B147" s="4" t="n"/>
      <c r="C147" s="4" t="n"/>
      <c r="D147" s="6" t="n"/>
      <c r="E147" s="10" t="n"/>
      <c r="F147" s="16">
        <f>IF(AND($D147="",$E147=""),"",$D147*$E147)</f>
        <v/>
      </c>
      <c r="G147" s="6" t="n"/>
      <c r="H147" s="17">
        <f>IF($G147="","",'الإعدادات'!$B$8-$G147*7)</f>
        <v/>
      </c>
      <c r="I147" s="4" t="n"/>
    </row>
    <row r="148">
      <c r="A148" s="4" t="n"/>
      <c r="B148" s="4" t="n"/>
      <c r="C148" s="4" t="n"/>
      <c r="D148" s="6" t="n"/>
      <c r="E148" s="10" t="n"/>
      <c r="F148" s="16">
        <f>IF(AND($D148="",$E148=""),"",$D148*$E148)</f>
        <v/>
      </c>
      <c r="G148" s="6" t="n"/>
      <c r="H148" s="17">
        <f>IF($G148="","",'الإعدادات'!$B$8-$G148*7)</f>
        <v/>
      </c>
      <c r="I148" s="4" t="n"/>
    </row>
    <row r="149">
      <c r="A149" s="4" t="n"/>
      <c r="B149" s="4" t="n"/>
      <c r="C149" s="4" t="n"/>
      <c r="D149" s="6" t="n"/>
      <c r="E149" s="10" t="n"/>
      <c r="F149" s="16">
        <f>IF(AND($D149="",$E149=""),"",$D149*$E149)</f>
        <v/>
      </c>
      <c r="G149" s="6" t="n"/>
      <c r="H149" s="17">
        <f>IF($G149="","",'الإعدادات'!$B$8-$G149*7)</f>
        <v/>
      </c>
      <c r="I149" s="4" t="n"/>
    </row>
    <row r="150">
      <c r="A150" s="4" t="n"/>
      <c r="B150" s="4" t="n"/>
      <c r="C150" s="4" t="n"/>
      <c r="D150" s="6" t="n"/>
      <c r="E150" s="10" t="n"/>
      <c r="F150" s="16">
        <f>IF(AND($D150="",$E150=""),"",$D150*$E150)</f>
        <v/>
      </c>
      <c r="G150" s="6" t="n"/>
      <c r="H150" s="17">
        <f>IF($G150="","",'الإعدادات'!$B$8-$G150*7)</f>
        <v/>
      </c>
      <c r="I150" s="4" t="n"/>
    </row>
    <row r="151">
      <c r="A151" s="4" t="n"/>
      <c r="B151" s="4" t="n"/>
      <c r="C151" s="4" t="n"/>
      <c r="D151" s="6" t="n"/>
      <c r="E151" s="10" t="n"/>
      <c r="F151" s="16">
        <f>IF(AND($D151="",$E151=""),"",$D151*$E151)</f>
        <v/>
      </c>
      <c r="G151" s="6" t="n"/>
      <c r="H151" s="17">
        <f>IF($G151="","",'الإعدادات'!$B$8-$G151*7)</f>
        <v/>
      </c>
      <c r="I151" s="4" t="n"/>
    </row>
    <row r="152">
      <c r="A152" s="4" t="n"/>
      <c r="B152" s="4" t="n"/>
      <c r="C152" s="4" t="n"/>
      <c r="D152" s="6" t="n"/>
      <c r="E152" s="10" t="n"/>
      <c r="F152" s="16">
        <f>IF(AND($D152="",$E152=""),"",$D152*$E152)</f>
        <v/>
      </c>
      <c r="G152" s="6" t="n"/>
      <c r="H152" s="17">
        <f>IF($G152="","",'الإعدادات'!$B$8-$G152*7)</f>
        <v/>
      </c>
      <c r="I152" s="4" t="n"/>
    </row>
    <row r="153">
      <c r="E153" s="3" t="inlineStr">
        <is>
          <t>الإجمالي</t>
        </is>
      </c>
      <c r="F153" s="11">
        <f>SUM(F3:F152)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I1"/>
  </mergeCells>
  <conditionalFormatting sqref="L3:M22">
    <cfRule type="expression" priority="1" dxfId="0">
      <formula>AND($K3&lt;&gt;"",L3="")</formula>
    </cfRule>
  </conditionalFormatting>
  <dataValidations count="2">
    <dataValidation sqref="A3:A152" showDropDown="0" showInputMessage="0" showErrorMessage="0" allowBlank="1" errorTitle="قيمة غير صحيحة" error="اختر من القائمة." type="list">
      <formula1>=Categories</formula1>
    </dataValidation>
    <dataValidation sqref="C3:C152" showDropDown="0" showInputMessage="0" showErrorMessage="0" allowBlank="1" errorTitle="قيمة غير صحيحة" error="اختر من القائمة." type="list">
      <formula1>=Rooms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D40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  <col width="16" customWidth="1" min="4" max="4"/>
  </cols>
  <sheetData>
    <row r="1" ht="22" customHeight="1">
      <c r="A1" s="15" t="inlineStr">
        <is>
          <t>بيانات تجريبية، احذفها وابدأ. طريقة المسح في ورقة «كيف تستخدمه».</t>
        </is>
      </c>
    </row>
    <row r="2">
      <c r="A2" s="18" t="inlineStr">
        <is>
          <t>التكاليف الشهرية بعد الافتتاح</t>
        </is>
      </c>
    </row>
    <row r="3">
      <c r="A3" s="8" t="inlineStr">
        <is>
          <t>تكاليف ثابتة</t>
        </is>
      </c>
      <c r="D3" s="8" t="inlineStr">
        <is>
          <t>في الشهر</t>
        </is>
      </c>
    </row>
    <row r="4">
      <c r="A4" s="4" t="inlineStr">
        <is>
          <t>الإيجار</t>
        </is>
      </c>
      <c r="D4" s="10" t="n">
        <v>35000</v>
      </c>
    </row>
    <row r="5">
      <c r="A5" s="4" t="inlineStr">
        <is>
          <t>التسويق</t>
        </is>
      </c>
      <c r="D5" s="10" t="n">
        <v>15000</v>
      </c>
    </row>
    <row r="6">
      <c r="A6" s="4" t="inlineStr">
        <is>
          <t>الكهرباء والماء والاتصالات</t>
        </is>
      </c>
      <c r="D6" s="10" t="n">
        <v>6000</v>
      </c>
    </row>
    <row r="7">
      <c r="A7" s="4" t="inlineStr">
        <is>
          <t>البرامج والاشتراكات</t>
        </is>
      </c>
      <c r="D7" s="10" t="n">
        <v>2500</v>
      </c>
    </row>
    <row r="8">
      <c r="A8" s="4" t="inlineStr">
        <is>
          <t>النظافة والصيانة</t>
        </is>
      </c>
      <c r="D8" s="10" t="n">
        <v>4000</v>
      </c>
    </row>
    <row r="9">
      <c r="A9" s="4" t="inlineStr">
        <is>
          <t>مصروفات أخرى</t>
        </is>
      </c>
      <c r="D9" s="10" t="n">
        <v>3000</v>
      </c>
    </row>
    <row r="10">
      <c r="A10" s="4" t="n"/>
      <c r="D10" s="10" t="n"/>
    </row>
    <row r="11">
      <c r="A11" s="4" t="n"/>
      <c r="D11" s="10" t="n"/>
    </row>
    <row r="12">
      <c r="A12" s="4" t="n"/>
      <c r="D12" s="10" t="n"/>
    </row>
    <row r="13">
      <c r="A13" s="4" t="n"/>
      <c r="D13" s="10" t="n"/>
    </row>
    <row r="14">
      <c r="A14" s="3" t="inlineStr">
        <is>
          <t>مجموع الثابت</t>
        </is>
      </c>
      <c r="D14" s="11">
        <f>SUM(D4:D13)</f>
        <v/>
      </c>
    </row>
    <row r="16">
      <c r="A16" s="8" t="inlineStr">
        <is>
          <t>الرواتب حسب الوظيفة</t>
        </is>
      </c>
      <c r="B16" s="8" t="inlineStr">
        <is>
          <t>العدد</t>
        </is>
      </c>
      <c r="C16" s="8" t="inlineStr">
        <is>
          <t>الراتب الشهري</t>
        </is>
      </c>
      <c r="D16" s="8" t="inlineStr">
        <is>
          <t>الإجمالي</t>
        </is>
      </c>
    </row>
    <row r="17">
      <c r="A17" s="4" t="inlineStr">
        <is>
          <t>طبيب جلدية استشاري</t>
        </is>
      </c>
      <c r="B17" s="6" t="n">
        <v>1</v>
      </c>
      <c r="C17" s="10" t="n">
        <v>25000</v>
      </c>
      <c r="D17" s="16">
        <f>IF(AND(B17="",C17=""),"",B17*C17)</f>
        <v/>
      </c>
    </row>
    <row r="18">
      <c r="A18" s="4" t="inlineStr">
        <is>
          <t>طبيب عام تجميل</t>
        </is>
      </c>
      <c r="B18" s="6" t="n">
        <v>1</v>
      </c>
      <c r="C18" s="10" t="n">
        <v>14000</v>
      </c>
      <c r="D18" s="16">
        <f>IF(AND(B18="",C18=""),"",B18*C18)</f>
        <v/>
      </c>
    </row>
    <row r="19">
      <c r="A19" s="4" t="inlineStr">
        <is>
          <t>أخصائي ليزر</t>
        </is>
      </c>
      <c r="B19" s="6" t="n">
        <v>2</v>
      </c>
      <c r="C19" s="10" t="n">
        <v>8000</v>
      </c>
      <c r="D19" s="16">
        <f>IF(AND(B19="",C19=""),"",B19*C19)</f>
        <v/>
      </c>
    </row>
    <row r="20">
      <c r="A20" s="4" t="inlineStr">
        <is>
          <t>ممرضة</t>
        </is>
      </c>
      <c r="B20" s="6" t="n">
        <v>2</v>
      </c>
      <c r="C20" s="10" t="n">
        <v>7000</v>
      </c>
      <c r="D20" s="16">
        <f>IF(AND(B20="",C20=""),"",B20*C20)</f>
        <v/>
      </c>
    </row>
    <row r="21">
      <c r="A21" s="4" t="inlineStr">
        <is>
          <t>موظف استقبال</t>
        </is>
      </c>
      <c r="B21" s="6" t="n">
        <v>2</v>
      </c>
      <c r="C21" s="10" t="n">
        <v>6000</v>
      </c>
      <c r="D21" s="16">
        <f>IF(AND(B21="",C21=""),"",B21*C21)</f>
        <v/>
      </c>
    </row>
    <row r="22">
      <c r="A22" s="4" t="inlineStr">
        <is>
          <t>مدير العيادة</t>
        </is>
      </c>
      <c r="B22" s="6" t="n">
        <v>1</v>
      </c>
      <c r="C22" s="10" t="n">
        <v>12000</v>
      </c>
      <c r="D22" s="16">
        <f>IF(AND(B22="",C22=""),"",B22*C22)</f>
        <v/>
      </c>
    </row>
    <row r="23">
      <c r="A23" s="4" t="inlineStr">
        <is>
          <t>عامل نظافة</t>
        </is>
      </c>
      <c r="B23" s="6" t="n">
        <v>1</v>
      </c>
      <c r="C23" s="10" t="n">
        <v>3500</v>
      </c>
      <c r="D23" s="16">
        <f>IF(AND(B23="",C23=""),"",B23*C23)</f>
        <v/>
      </c>
    </row>
    <row r="24">
      <c r="A24" s="4" t="n"/>
      <c r="B24" s="6" t="n"/>
      <c r="C24" s="10" t="n"/>
      <c r="D24" s="16">
        <f>IF(AND(B24="",C24=""),"",B24*C24)</f>
        <v/>
      </c>
    </row>
    <row r="25">
      <c r="A25" s="4" t="n"/>
      <c r="B25" s="6" t="n"/>
      <c r="C25" s="10" t="n"/>
      <c r="D25" s="16">
        <f>IF(AND(B25="",C25=""),"",B25*C25)</f>
        <v/>
      </c>
    </row>
    <row r="26">
      <c r="A26" s="4" t="n"/>
      <c r="B26" s="6" t="n"/>
      <c r="C26" s="10" t="n"/>
      <c r="D26" s="16">
        <f>IF(AND(B26="",C26=""),"",B26*C26)</f>
        <v/>
      </c>
    </row>
    <row r="27">
      <c r="A27" s="4" t="n"/>
      <c r="B27" s="6" t="n"/>
      <c r="C27" s="10" t="n"/>
      <c r="D27" s="16">
        <f>IF(AND(B27="",C27=""),"",B27*C27)</f>
        <v/>
      </c>
    </row>
    <row r="28">
      <c r="A28" s="4" t="n"/>
      <c r="B28" s="6" t="n"/>
      <c r="C28" s="10" t="n"/>
      <c r="D28" s="16">
        <f>IF(AND(B28="",C28=""),"",B28*C28)</f>
        <v/>
      </c>
    </row>
    <row r="29">
      <c r="A29" s="4" t="n"/>
      <c r="B29" s="6" t="n"/>
      <c r="C29" s="10" t="n"/>
      <c r="D29" s="16">
        <f>IF(AND(B29="",C29=""),"",B29*C29)</f>
        <v/>
      </c>
    </row>
    <row r="30">
      <c r="A30" s="4" t="n"/>
      <c r="B30" s="6" t="n"/>
      <c r="C30" s="10" t="n"/>
      <c r="D30" s="16">
        <f>IF(AND(B30="",C30=""),"",B30*C30)</f>
        <v/>
      </c>
    </row>
    <row r="31">
      <c r="A31" s="3" t="inlineStr">
        <is>
          <t>مجموع الرواتب</t>
        </is>
      </c>
      <c r="B31" s="19">
        <f>SUM(B17:B30)</f>
        <v/>
      </c>
      <c r="D31" s="11">
        <f>SUM(D17:D30)</f>
        <v/>
      </c>
    </row>
    <row r="33">
      <c r="A33" s="8" t="inlineStr">
        <is>
          <t>تكاليف تتغير مع الإيراد</t>
        </is>
      </c>
      <c r="D33" s="8" t="inlineStr">
        <is>
          <t>من الإيراد</t>
        </is>
      </c>
    </row>
    <row r="34">
      <c r="A34" s="3" t="inlineStr">
        <is>
          <t>نسب الأطباء من الإيراد</t>
        </is>
      </c>
      <c r="D34" s="7" t="n">
        <v>0.15</v>
      </c>
    </row>
    <row r="35">
      <c r="A35" s="3" t="inlineStr">
        <is>
          <t>المستهلكات من الإيراد</t>
        </is>
      </c>
      <c r="D35" s="7" t="n">
        <v>0.12</v>
      </c>
    </row>
    <row r="36">
      <c r="A36" s="3" t="inlineStr">
        <is>
          <t>رسوم الدفع من الإيراد</t>
        </is>
      </c>
      <c r="D36" s="7" t="n">
        <v>0.02</v>
      </c>
    </row>
    <row r="37">
      <c r="A37" s="3" t="inlineStr">
        <is>
          <t>مجموع المتغير</t>
        </is>
      </c>
      <c r="D37" s="20">
        <f>SUM(D34:D36)</f>
        <v/>
      </c>
    </row>
    <row r="39">
      <c r="A39" s="3" t="inlineStr">
        <is>
          <t>التكلفة الثابتة الشهرية (المصروف الشهري قبل أي مريض)</t>
        </is>
      </c>
      <c r="D39" s="21">
        <f>D14+D31</f>
        <v/>
      </c>
    </row>
    <row r="40">
      <c r="A40" s="2" t="inlineStr">
        <is>
          <t>أجر الطبيب الثابت ضمن الرواتب، ونسبته من الإيراد ضمن المتغير.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D1"/>
  </mergeCell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P2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10" customWidth="1" min="5" max="5"/>
    <col width="11" customWidth="1" min="6" max="6"/>
    <col width="13" customWidth="1" min="7" max="7"/>
    <col width="12" customWidth="1" min="8" max="8"/>
    <col width="12" customWidth="1" min="9" max="9"/>
    <col width="11" customWidth="1" min="10" max="10"/>
    <col width="13" customWidth="1" min="11" max="11"/>
    <col width="13" customWidth="1" min="12" max="12"/>
    <col width="13" customWidth="1" min="13" max="13"/>
    <col width="13" customWidth="1" min="14" max="14"/>
    <col width="14" customWidth="1" min="15" max="15"/>
    <col width="9" customWidth="1" min="16" max="16"/>
  </cols>
  <sheetData>
    <row r="1" ht="22" customHeight="1">
      <c r="A1" s="15" t="inlineStr">
        <is>
          <t>بيانات تجريبية، احذفها وابدأ. طريقة المسح في ورقة «كيف تستخدمه».</t>
        </is>
      </c>
    </row>
    <row r="2" ht="44" customHeight="1">
      <c r="A2" s="8" t="inlineStr">
        <is>
          <t>الشهر</t>
        </is>
      </c>
      <c r="B2" s="8" t="inlineStr">
        <is>
          <t>التاريخ</t>
        </is>
      </c>
      <c r="C2" s="8" t="inlineStr">
        <is>
          <t>زيارات في اليوم</t>
        </is>
      </c>
      <c r="D2" s="8" t="inlineStr">
        <is>
          <t>أيام العمل</t>
        </is>
      </c>
      <c r="E2" s="8" t="inlineStr">
        <is>
          <t>الزيارات</t>
        </is>
      </c>
      <c r="F2" s="8" t="inlineStr">
        <is>
          <t>متوسط الزيارة</t>
        </is>
      </c>
      <c r="G2" s="8" t="inlineStr">
        <is>
          <t>الإيراد</t>
        </is>
      </c>
      <c r="H2" s="8" t="inlineStr">
        <is>
          <t>نسب الأطباء</t>
        </is>
      </c>
      <c r="I2" s="8" t="inlineStr">
        <is>
          <t>المستهلكات</t>
        </is>
      </c>
      <c r="J2" s="8" t="inlineStr">
        <is>
          <t>رسوم الدفع</t>
        </is>
      </c>
      <c r="K2" s="8" t="inlineStr">
        <is>
          <t>التشغيل الثابت</t>
        </is>
      </c>
      <c r="L2" s="8" t="inlineStr">
        <is>
          <t>تسويق الافتتاح الإضافي</t>
        </is>
      </c>
      <c r="M2" s="8" t="inlineStr">
        <is>
          <t>مجموع التكاليف</t>
        </is>
      </c>
      <c r="N2" s="8" t="inlineStr">
        <is>
          <t>الصافي</t>
        </is>
      </c>
      <c r="O2" s="8" t="inlineStr">
        <is>
          <t>النقد التراكمي</t>
        </is>
      </c>
      <c r="P2" s="8" t="inlineStr">
        <is>
          <t>شهر رابح</t>
        </is>
      </c>
    </row>
    <row r="3">
      <c r="A3" s="22" t="n">
        <v>1</v>
      </c>
      <c r="B3" s="23">
        <f>EDATE('الإعدادات'!$B$8,A3-1)</f>
        <v/>
      </c>
      <c r="C3" s="10" t="n">
        <v>3</v>
      </c>
      <c r="D3" s="22">
        <f>'الإعدادات'!$B$9</f>
        <v/>
      </c>
      <c r="E3" s="22">
        <f>C3*D3</f>
        <v/>
      </c>
      <c r="F3" s="16">
        <f>'الإعدادات'!$G$33</f>
        <v/>
      </c>
      <c r="G3" s="16">
        <f>E3*F3</f>
        <v/>
      </c>
      <c r="H3" s="16">
        <f>G3*'التشغيل الشهري'!$D$34</f>
        <v/>
      </c>
      <c r="I3" s="16">
        <f>G3*'التشغيل الشهري'!$D$35</f>
        <v/>
      </c>
      <c r="J3" s="16">
        <f>G3*'التشغيل الشهري'!$D$36</f>
        <v/>
      </c>
      <c r="K3" s="16">
        <f>'التشغيل الشهري'!$D$39</f>
        <v/>
      </c>
      <c r="L3" s="10" t="n">
        <v>20000</v>
      </c>
      <c r="M3" s="16">
        <f>SUM(H3:L3)</f>
        <v/>
      </c>
      <c r="N3" s="16">
        <f>G3-M3</f>
        <v/>
      </c>
      <c r="O3" s="16">
        <f>-'الملخص'!$B$5+SUM(N$3:N3)</f>
        <v/>
      </c>
      <c r="P3" s="22">
        <f>IF(N3&gt;=0,1,0)</f>
        <v/>
      </c>
    </row>
    <row r="4">
      <c r="A4" s="22" t="n">
        <v>2</v>
      </c>
      <c r="B4" s="23">
        <f>EDATE('الإعدادات'!$B$8,A4-1)</f>
        <v/>
      </c>
      <c r="C4" s="10" t="n">
        <v>4.5</v>
      </c>
      <c r="D4" s="22">
        <f>'الإعدادات'!$B$9</f>
        <v/>
      </c>
      <c r="E4" s="22">
        <f>C4*D4</f>
        <v/>
      </c>
      <c r="F4" s="16">
        <f>'الإعدادات'!$G$33</f>
        <v/>
      </c>
      <c r="G4" s="16">
        <f>E4*F4</f>
        <v/>
      </c>
      <c r="H4" s="16">
        <f>G4*'التشغيل الشهري'!$D$34</f>
        <v/>
      </c>
      <c r="I4" s="16">
        <f>G4*'التشغيل الشهري'!$D$35</f>
        <v/>
      </c>
      <c r="J4" s="16">
        <f>G4*'التشغيل الشهري'!$D$36</f>
        <v/>
      </c>
      <c r="K4" s="16">
        <f>'التشغيل الشهري'!$D$39</f>
        <v/>
      </c>
      <c r="L4" s="10" t="n">
        <v>15000</v>
      </c>
      <c r="M4" s="16">
        <f>SUM(H4:L4)</f>
        <v/>
      </c>
      <c r="N4" s="16">
        <f>G4-M4</f>
        <v/>
      </c>
      <c r="O4" s="16">
        <f>-'الملخص'!$B$5+SUM(N$3:N4)</f>
        <v/>
      </c>
      <c r="P4" s="22">
        <f>IF(N4&gt;=0,1,0)</f>
        <v/>
      </c>
    </row>
    <row r="5">
      <c r="A5" s="22" t="n">
        <v>3</v>
      </c>
      <c r="B5" s="23">
        <f>EDATE('الإعدادات'!$B$8,A5-1)</f>
        <v/>
      </c>
      <c r="C5" s="10" t="n">
        <v>6</v>
      </c>
      <c r="D5" s="22">
        <f>'الإعدادات'!$B$9</f>
        <v/>
      </c>
      <c r="E5" s="22">
        <f>C5*D5</f>
        <v/>
      </c>
      <c r="F5" s="16">
        <f>'الإعدادات'!$G$33</f>
        <v/>
      </c>
      <c r="G5" s="16">
        <f>E5*F5</f>
        <v/>
      </c>
      <c r="H5" s="16">
        <f>G5*'التشغيل الشهري'!$D$34</f>
        <v/>
      </c>
      <c r="I5" s="16">
        <f>G5*'التشغيل الشهري'!$D$35</f>
        <v/>
      </c>
      <c r="J5" s="16">
        <f>G5*'التشغيل الشهري'!$D$36</f>
        <v/>
      </c>
      <c r="K5" s="16">
        <f>'التشغيل الشهري'!$D$39</f>
        <v/>
      </c>
      <c r="L5" s="10" t="n">
        <v>10000</v>
      </c>
      <c r="M5" s="16">
        <f>SUM(H5:L5)</f>
        <v/>
      </c>
      <c r="N5" s="16">
        <f>G5-M5</f>
        <v/>
      </c>
      <c r="O5" s="16">
        <f>-'الملخص'!$B$5+SUM(N$3:N5)</f>
        <v/>
      </c>
      <c r="P5" s="22">
        <f>IF(N5&gt;=0,1,0)</f>
        <v/>
      </c>
    </row>
    <row r="6">
      <c r="A6" s="22" t="n">
        <v>4</v>
      </c>
      <c r="B6" s="23">
        <f>EDATE('الإعدادات'!$B$8,A6-1)</f>
        <v/>
      </c>
      <c r="C6" s="10" t="n">
        <v>7.5</v>
      </c>
      <c r="D6" s="22">
        <f>'الإعدادات'!$B$9</f>
        <v/>
      </c>
      <c r="E6" s="22">
        <f>C6*D6</f>
        <v/>
      </c>
      <c r="F6" s="16">
        <f>'الإعدادات'!$G$33</f>
        <v/>
      </c>
      <c r="G6" s="16">
        <f>E6*F6</f>
        <v/>
      </c>
      <c r="H6" s="16">
        <f>G6*'التشغيل الشهري'!$D$34</f>
        <v/>
      </c>
      <c r="I6" s="16">
        <f>G6*'التشغيل الشهري'!$D$35</f>
        <v/>
      </c>
      <c r="J6" s="16">
        <f>G6*'التشغيل الشهري'!$D$36</f>
        <v/>
      </c>
      <c r="K6" s="16">
        <f>'التشغيل الشهري'!$D$39</f>
        <v/>
      </c>
      <c r="L6" s="10" t="n"/>
      <c r="M6" s="16">
        <f>SUM(H6:L6)</f>
        <v/>
      </c>
      <c r="N6" s="16">
        <f>G6-M6</f>
        <v/>
      </c>
      <c r="O6" s="16">
        <f>-'الملخص'!$B$5+SUM(N$3:N6)</f>
        <v/>
      </c>
      <c r="P6" s="22">
        <f>IF(N6&gt;=0,1,0)</f>
        <v/>
      </c>
    </row>
    <row r="7">
      <c r="A7" s="22" t="n">
        <v>5</v>
      </c>
      <c r="B7" s="23">
        <f>EDATE('الإعدادات'!$B$8,A7-1)</f>
        <v/>
      </c>
      <c r="C7" s="10" t="n">
        <v>9</v>
      </c>
      <c r="D7" s="22">
        <f>'الإعدادات'!$B$9</f>
        <v/>
      </c>
      <c r="E7" s="22">
        <f>C7*D7</f>
        <v/>
      </c>
      <c r="F7" s="16">
        <f>'الإعدادات'!$G$33</f>
        <v/>
      </c>
      <c r="G7" s="16">
        <f>E7*F7</f>
        <v/>
      </c>
      <c r="H7" s="16">
        <f>G7*'التشغيل الشهري'!$D$34</f>
        <v/>
      </c>
      <c r="I7" s="16">
        <f>G7*'التشغيل الشهري'!$D$35</f>
        <v/>
      </c>
      <c r="J7" s="16">
        <f>G7*'التشغيل الشهري'!$D$36</f>
        <v/>
      </c>
      <c r="K7" s="16">
        <f>'التشغيل الشهري'!$D$39</f>
        <v/>
      </c>
      <c r="L7" s="10" t="n"/>
      <c r="M7" s="16">
        <f>SUM(H7:L7)</f>
        <v/>
      </c>
      <c r="N7" s="16">
        <f>G7-M7</f>
        <v/>
      </c>
      <c r="O7" s="16">
        <f>-'الملخص'!$B$5+SUM(N$3:N7)</f>
        <v/>
      </c>
      <c r="P7" s="22">
        <f>IF(N7&gt;=0,1,0)</f>
        <v/>
      </c>
    </row>
    <row r="8">
      <c r="A8" s="22" t="n">
        <v>6</v>
      </c>
      <c r="B8" s="23">
        <f>EDATE('الإعدادات'!$B$8,A8-1)</f>
        <v/>
      </c>
      <c r="C8" s="10" t="n">
        <v>10</v>
      </c>
      <c r="D8" s="22">
        <f>'الإعدادات'!$B$9</f>
        <v/>
      </c>
      <c r="E8" s="22">
        <f>C8*D8</f>
        <v/>
      </c>
      <c r="F8" s="16">
        <f>'الإعدادات'!$G$33</f>
        <v/>
      </c>
      <c r="G8" s="16">
        <f>E8*F8</f>
        <v/>
      </c>
      <c r="H8" s="16">
        <f>G8*'التشغيل الشهري'!$D$34</f>
        <v/>
      </c>
      <c r="I8" s="16">
        <f>G8*'التشغيل الشهري'!$D$35</f>
        <v/>
      </c>
      <c r="J8" s="16">
        <f>G8*'التشغيل الشهري'!$D$36</f>
        <v/>
      </c>
      <c r="K8" s="16">
        <f>'التشغيل الشهري'!$D$39</f>
        <v/>
      </c>
      <c r="L8" s="10" t="n"/>
      <c r="M8" s="16">
        <f>SUM(H8:L8)</f>
        <v/>
      </c>
      <c r="N8" s="16">
        <f>G8-M8</f>
        <v/>
      </c>
      <c r="O8" s="16">
        <f>-'الملخص'!$B$5+SUM(N$3:N8)</f>
        <v/>
      </c>
      <c r="P8" s="22">
        <f>IF(N8&gt;=0,1,0)</f>
        <v/>
      </c>
    </row>
    <row r="9">
      <c r="A9" s="22" t="n">
        <v>7</v>
      </c>
      <c r="B9" s="23">
        <f>EDATE('الإعدادات'!$B$8,A9-1)</f>
        <v/>
      </c>
      <c r="C9" s="10" t="n">
        <v>11</v>
      </c>
      <c r="D9" s="22">
        <f>'الإعدادات'!$B$9</f>
        <v/>
      </c>
      <c r="E9" s="22">
        <f>C9*D9</f>
        <v/>
      </c>
      <c r="F9" s="16">
        <f>'الإعدادات'!$G$33</f>
        <v/>
      </c>
      <c r="G9" s="16">
        <f>E9*F9</f>
        <v/>
      </c>
      <c r="H9" s="16">
        <f>G9*'التشغيل الشهري'!$D$34</f>
        <v/>
      </c>
      <c r="I9" s="16">
        <f>G9*'التشغيل الشهري'!$D$35</f>
        <v/>
      </c>
      <c r="J9" s="16">
        <f>G9*'التشغيل الشهري'!$D$36</f>
        <v/>
      </c>
      <c r="K9" s="16">
        <f>'التشغيل الشهري'!$D$39</f>
        <v/>
      </c>
      <c r="L9" s="10" t="n"/>
      <c r="M9" s="16">
        <f>SUM(H9:L9)</f>
        <v/>
      </c>
      <c r="N9" s="16">
        <f>G9-M9</f>
        <v/>
      </c>
      <c r="O9" s="16">
        <f>-'الملخص'!$B$5+SUM(N$3:N9)</f>
        <v/>
      </c>
      <c r="P9" s="22">
        <f>IF(N9&gt;=0,1,0)</f>
        <v/>
      </c>
    </row>
    <row r="10">
      <c r="A10" s="22" t="n">
        <v>8</v>
      </c>
      <c r="B10" s="23">
        <f>EDATE('الإعدادات'!$B$8,A10-1)</f>
        <v/>
      </c>
      <c r="C10" s="10" t="n">
        <v>12</v>
      </c>
      <c r="D10" s="22">
        <f>'الإعدادات'!$B$9</f>
        <v/>
      </c>
      <c r="E10" s="22">
        <f>C10*D10</f>
        <v/>
      </c>
      <c r="F10" s="16">
        <f>'الإعدادات'!$G$33</f>
        <v/>
      </c>
      <c r="G10" s="16">
        <f>E10*F10</f>
        <v/>
      </c>
      <c r="H10" s="16">
        <f>G10*'التشغيل الشهري'!$D$34</f>
        <v/>
      </c>
      <c r="I10" s="16">
        <f>G10*'التشغيل الشهري'!$D$35</f>
        <v/>
      </c>
      <c r="J10" s="16">
        <f>G10*'التشغيل الشهري'!$D$36</f>
        <v/>
      </c>
      <c r="K10" s="16">
        <f>'التشغيل الشهري'!$D$39</f>
        <v/>
      </c>
      <c r="L10" s="10" t="n"/>
      <c r="M10" s="16">
        <f>SUM(H10:L10)</f>
        <v/>
      </c>
      <c r="N10" s="16">
        <f>G10-M10</f>
        <v/>
      </c>
      <c r="O10" s="16">
        <f>-'الملخص'!$B$5+SUM(N$3:N10)</f>
        <v/>
      </c>
      <c r="P10" s="22">
        <f>IF(N10&gt;=0,1,0)</f>
        <v/>
      </c>
    </row>
    <row r="11">
      <c r="A11" s="22" t="n">
        <v>9</v>
      </c>
      <c r="B11" s="23">
        <f>EDATE('الإعدادات'!$B$8,A11-1)</f>
        <v/>
      </c>
      <c r="C11" s="10" t="n">
        <v>13</v>
      </c>
      <c r="D11" s="22">
        <f>'الإعدادات'!$B$9</f>
        <v/>
      </c>
      <c r="E11" s="22">
        <f>C11*D11</f>
        <v/>
      </c>
      <c r="F11" s="16">
        <f>'الإعدادات'!$G$33</f>
        <v/>
      </c>
      <c r="G11" s="16">
        <f>E11*F11</f>
        <v/>
      </c>
      <c r="H11" s="16">
        <f>G11*'التشغيل الشهري'!$D$34</f>
        <v/>
      </c>
      <c r="I11" s="16">
        <f>G11*'التشغيل الشهري'!$D$35</f>
        <v/>
      </c>
      <c r="J11" s="16">
        <f>G11*'التشغيل الشهري'!$D$36</f>
        <v/>
      </c>
      <c r="K11" s="16">
        <f>'التشغيل الشهري'!$D$39</f>
        <v/>
      </c>
      <c r="L11" s="10" t="n"/>
      <c r="M11" s="16">
        <f>SUM(H11:L11)</f>
        <v/>
      </c>
      <c r="N11" s="16">
        <f>G11-M11</f>
        <v/>
      </c>
      <c r="O11" s="16">
        <f>-'الملخص'!$B$5+SUM(N$3:N11)</f>
        <v/>
      </c>
      <c r="P11" s="22">
        <f>IF(N11&gt;=0,1,0)</f>
        <v/>
      </c>
    </row>
    <row r="12">
      <c r="A12" s="22" t="n">
        <v>10</v>
      </c>
      <c r="B12" s="23">
        <f>EDATE('الإعدادات'!$B$8,A12-1)</f>
        <v/>
      </c>
      <c r="C12" s="10" t="n">
        <v>14</v>
      </c>
      <c r="D12" s="22">
        <f>'الإعدادات'!$B$9</f>
        <v/>
      </c>
      <c r="E12" s="22">
        <f>C12*D12</f>
        <v/>
      </c>
      <c r="F12" s="16">
        <f>'الإعدادات'!$G$33</f>
        <v/>
      </c>
      <c r="G12" s="16">
        <f>E12*F12</f>
        <v/>
      </c>
      <c r="H12" s="16">
        <f>G12*'التشغيل الشهري'!$D$34</f>
        <v/>
      </c>
      <c r="I12" s="16">
        <f>G12*'التشغيل الشهري'!$D$35</f>
        <v/>
      </c>
      <c r="J12" s="16">
        <f>G12*'التشغيل الشهري'!$D$36</f>
        <v/>
      </c>
      <c r="K12" s="16">
        <f>'التشغيل الشهري'!$D$39</f>
        <v/>
      </c>
      <c r="L12" s="10" t="n"/>
      <c r="M12" s="16">
        <f>SUM(H12:L12)</f>
        <v/>
      </c>
      <c r="N12" s="16">
        <f>G12-M12</f>
        <v/>
      </c>
      <c r="O12" s="16">
        <f>-'الملخص'!$B$5+SUM(N$3:N12)</f>
        <v/>
      </c>
      <c r="P12" s="22">
        <f>IF(N12&gt;=0,1,0)</f>
        <v/>
      </c>
    </row>
    <row r="13">
      <c r="A13" s="22" t="n">
        <v>11</v>
      </c>
      <c r="B13" s="23">
        <f>EDATE('الإعدادات'!$B$8,A13-1)</f>
        <v/>
      </c>
      <c r="C13" s="10" t="n">
        <v>15</v>
      </c>
      <c r="D13" s="22">
        <f>'الإعدادات'!$B$9</f>
        <v/>
      </c>
      <c r="E13" s="22">
        <f>C13*D13</f>
        <v/>
      </c>
      <c r="F13" s="16">
        <f>'الإعدادات'!$G$33</f>
        <v/>
      </c>
      <c r="G13" s="16">
        <f>E13*F13</f>
        <v/>
      </c>
      <c r="H13" s="16">
        <f>G13*'التشغيل الشهري'!$D$34</f>
        <v/>
      </c>
      <c r="I13" s="16">
        <f>G13*'التشغيل الشهري'!$D$35</f>
        <v/>
      </c>
      <c r="J13" s="16">
        <f>G13*'التشغيل الشهري'!$D$36</f>
        <v/>
      </c>
      <c r="K13" s="16">
        <f>'التشغيل الشهري'!$D$39</f>
        <v/>
      </c>
      <c r="L13" s="10" t="n"/>
      <c r="M13" s="16">
        <f>SUM(H13:L13)</f>
        <v/>
      </c>
      <c r="N13" s="16">
        <f>G13-M13</f>
        <v/>
      </c>
      <c r="O13" s="16">
        <f>-'الملخص'!$B$5+SUM(N$3:N13)</f>
        <v/>
      </c>
      <c r="P13" s="22">
        <f>IF(N13&gt;=0,1,0)</f>
        <v/>
      </c>
    </row>
    <row r="14">
      <c r="A14" s="22" t="n">
        <v>12</v>
      </c>
      <c r="B14" s="23">
        <f>EDATE('الإعدادات'!$B$8,A14-1)</f>
        <v/>
      </c>
      <c r="C14" s="10" t="n">
        <v>16</v>
      </c>
      <c r="D14" s="22">
        <f>'الإعدادات'!$B$9</f>
        <v/>
      </c>
      <c r="E14" s="22">
        <f>C14*D14</f>
        <v/>
      </c>
      <c r="F14" s="16">
        <f>'الإعدادات'!$G$33</f>
        <v/>
      </c>
      <c r="G14" s="16">
        <f>E14*F14</f>
        <v/>
      </c>
      <c r="H14" s="16">
        <f>G14*'التشغيل الشهري'!$D$34</f>
        <v/>
      </c>
      <c r="I14" s="16">
        <f>G14*'التشغيل الشهري'!$D$35</f>
        <v/>
      </c>
      <c r="J14" s="16">
        <f>G14*'التشغيل الشهري'!$D$36</f>
        <v/>
      </c>
      <c r="K14" s="16">
        <f>'التشغيل الشهري'!$D$39</f>
        <v/>
      </c>
      <c r="L14" s="10" t="n"/>
      <c r="M14" s="16">
        <f>SUM(H14:L14)</f>
        <v/>
      </c>
      <c r="N14" s="16">
        <f>G14-M14</f>
        <v/>
      </c>
      <c r="O14" s="16">
        <f>-'الملخص'!$B$5+SUM(N$3:N14)</f>
        <v/>
      </c>
      <c r="P14" s="22">
        <f>IF(N14&gt;=0,1,0)</f>
        <v/>
      </c>
    </row>
    <row r="15">
      <c r="A15" s="22" t="n">
        <v>13</v>
      </c>
      <c r="B15" s="23">
        <f>EDATE('الإعدادات'!$B$8,A15-1)</f>
        <v/>
      </c>
      <c r="C15" s="10" t="n">
        <v>17</v>
      </c>
      <c r="D15" s="22">
        <f>'الإعدادات'!$B$9</f>
        <v/>
      </c>
      <c r="E15" s="22">
        <f>C15*D15</f>
        <v/>
      </c>
      <c r="F15" s="16">
        <f>'الإعدادات'!$G$33</f>
        <v/>
      </c>
      <c r="G15" s="16">
        <f>E15*F15</f>
        <v/>
      </c>
      <c r="H15" s="16">
        <f>G15*'التشغيل الشهري'!$D$34</f>
        <v/>
      </c>
      <c r="I15" s="16">
        <f>G15*'التشغيل الشهري'!$D$35</f>
        <v/>
      </c>
      <c r="J15" s="16">
        <f>G15*'التشغيل الشهري'!$D$36</f>
        <v/>
      </c>
      <c r="K15" s="16">
        <f>'التشغيل الشهري'!$D$39</f>
        <v/>
      </c>
      <c r="L15" s="10" t="n"/>
      <c r="M15" s="16">
        <f>SUM(H15:L15)</f>
        <v/>
      </c>
      <c r="N15" s="16">
        <f>G15-M15</f>
        <v/>
      </c>
      <c r="O15" s="16">
        <f>-'الملخص'!$B$5+SUM(N$3:N15)</f>
        <v/>
      </c>
      <c r="P15" s="22">
        <f>IF(N15&gt;=0,1,0)</f>
        <v/>
      </c>
    </row>
    <row r="16">
      <c r="A16" s="22" t="n">
        <v>14</v>
      </c>
      <c r="B16" s="23">
        <f>EDATE('الإعدادات'!$B$8,A16-1)</f>
        <v/>
      </c>
      <c r="C16" s="10" t="n">
        <v>17.5</v>
      </c>
      <c r="D16" s="22">
        <f>'الإعدادات'!$B$9</f>
        <v/>
      </c>
      <c r="E16" s="22">
        <f>C16*D16</f>
        <v/>
      </c>
      <c r="F16" s="16">
        <f>'الإعدادات'!$G$33</f>
        <v/>
      </c>
      <c r="G16" s="16">
        <f>E16*F16</f>
        <v/>
      </c>
      <c r="H16" s="16">
        <f>G16*'التشغيل الشهري'!$D$34</f>
        <v/>
      </c>
      <c r="I16" s="16">
        <f>G16*'التشغيل الشهري'!$D$35</f>
        <v/>
      </c>
      <c r="J16" s="16">
        <f>G16*'التشغيل الشهري'!$D$36</f>
        <v/>
      </c>
      <c r="K16" s="16">
        <f>'التشغيل الشهري'!$D$39</f>
        <v/>
      </c>
      <c r="L16" s="10" t="n"/>
      <c r="M16" s="16">
        <f>SUM(H16:L16)</f>
        <v/>
      </c>
      <c r="N16" s="16">
        <f>G16-M16</f>
        <v/>
      </c>
      <c r="O16" s="16">
        <f>-'الملخص'!$B$5+SUM(N$3:N16)</f>
        <v/>
      </c>
      <c r="P16" s="22">
        <f>IF(N16&gt;=0,1,0)</f>
        <v/>
      </c>
    </row>
    <row r="17">
      <c r="A17" s="22" t="n">
        <v>15</v>
      </c>
      <c r="B17" s="23">
        <f>EDATE('الإعدادات'!$B$8,A17-1)</f>
        <v/>
      </c>
      <c r="C17" s="10" t="n">
        <v>18</v>
      </c>
      <c r="D17" s="22">
        <f>'الإعدادات'!$B$9</f>
        <v/>
      </c>
      <c r="E17" s="22">
        <f>C17*D17</f>
        <v/>
      </c>
      <c r="F17" s="16">
        <f>'الإعدادات'!$G$33</f>
        <v/>
      </c>
      <c r="G17" s="16">
        <f>E17*F17</f>
        <v/>
      </c>
      <c r="H17" s="16">
        <f>G17*'التشغيل الشهري'!$D$34</f>
        <v/>
      </c>
      <c r="I17" s="16">
        <f>G17*'التشغيل الشهري'!$D$35</f>
        <v/>
      </c>
      <c r="J17" s="16">
        <f>G17*'التشغيل الشهري'!$D$36</f>
        <v/>
      </c>
      <c r="K17" s="16">
        <f>'التشغيل الشهري'!$D$39</f>
        <v/>
      </c>
      <c r="L17" s="10" t="n"/>
      <c r="M17" s="16">
        <f>SUM(H17:L17)</f>
        <v/>
      </c>
      <c r="N17" s="16">
        <f>G17-M17</f>
        <v/>
      </c>
      <c r="O17" s="16">
        <f>-'الملخص'!$B$5+SUM(N$3:N17)</f>
        <v/>
      </c>
      <c r="P17" s="22">
        <f>IF(N17&gt;=0,1,0)</f>
        <v/>
      </c>
    </row>
    <row r="18">
      <c r="A18" s="22" t="n">
        <v>16</v>
      </c>
      <c r="B18" s="23">
        <f>EDATE('الإعدادات'!$B$8,A18-1)</f>
        <v/>
      </c>
      <c r="C18" s="10" t="n">
        <v>18.5</v>
      </c>
      <c r="D18" s="22">
        <f>'الإعدادات'!$B$9</f>
        <v/>
      </c>
      <c r="E18" s="22">
        <f>C18*D18</f>
        <v/>
      </c>
      <c r="F18" s="16">
        <f>'الإعدادات'!$G$33</f>
        <v/>
      </c>
      <c r="G18" s="16">
        <f>E18*F18</f>
        <v/>
      </c>
      <c r="H18" s="16">
        <f>G18*'التشغيل الشهري'!$D$34</f>
        <v/>
      </c>
      <c r="I18" s="16">
        <f>G18*'التشغيل الشهري'!$D$35</f>
        <v/>
      </c>
      <c r="J18" s="16">
        <f>G18*'التشغيل الشهري'!$D$36</f>
        <v/>
      </c>
      <c r="K18" s="16">
        <f>'التشغيل الشهري'!$D$39</f>
        <v/>
      </c>
      <c r="L18" s="10" t="n"/>
      <c r="M18" s="16">
        <f>SUM(H18:L18)</f>
        <v/>
      </c>
      <c r="N18" s="16">
        <f>G18-M18</f>
        <v/>
      </c>
      <c r="O18" s="16">
        <f>-'الملخص'!$B$5+SUM(N$3:N18)</f>
        <v/>
      </c>
      <c r="P18" s="22">
        <f>IF(N18&gt;=0,1,0)</f>
        <v/>
      </c>
    </row>
    <row r="19">
      <c r="A19" s="22" t="n">
        <v>17</v>
      </c>
      <c r="B19" s="23">
        <f>EDATE('الإعدادات'!$B$8,A19-1)</f>
        <v/>
      </c>
      <c r="C19" s="10" t="n">
        <v>19</v>
      </c>
      <c r="D19" s="22">
        <f>'الإعدادات'!$B$9</f>
        <v/>
      </c>
      <c r="E19" s="22">
        <f>C19*D19</f>
        <v/>
      </c>
      <c r="F19" s="16">
        <f>'الإعدادات'!$G$33</f>
        <v/>
      </c>
      <c r="G19" s="16">
        <f>E19*F19</f>
        <v/>
      </c>
      <c r="H19" s="16">
        <f>G19*'التشغيل الشهري'!$D$34</f>
        <v/>
      </c>
      <c r="I19" s="16">
        <f>G19*'التشغيل الشهري'!$D$35</f>
        <v/>
      </c>
      <c r="J19" s="16">
        <f>G19*'التشغيل الشهري'!$D$36</f>
        <v/>
      </c>
      <c r="K19" s="16">
        <f>'التشغيل الشهري'!$D$39</f>
        <v/>
      </c>
      <c r="L19" s="10" t="n"/>
      <c r="M19" s="16">
        <f>SUM(H19:L19)</f>
        <v/>
      </c>
      <c r="N19" s="16">
        <f>G19-M19</f>
        <v/>
      </c>
      <c r="O19" s="16">
        <f>-'الملخص'!$B$5+SUM(N$3:N19)</f>
        <v/>
      </c>
      <c r="P19" s="22">
        <f>IF(N19&gt;=0,1,0)</f>
        <v/>
      </c>
    </row>
    <row r="20">
      <c r="A20" s="22" t="n">
        <v>18</v>
      </c>
      <c r="B20" s="23">
        <f>EDATE('الإعدادات'!$B$8,A20-1)</f>
        <v/>
      </c>
      <c r="C20" s="10" t="n">
        <v>19.5</v>
      </c>
      <c r="D20" s="22">
        <f>'الإعدادات'!$B$9</f>
        <v/>
      </c>
      <c r="E20" s="22">
        <f>C20*D20</f>
        <v/>
      </c>
      <c r="F20" s="16">
        <f>'الإعدادات'!$G$33</f>
        <v/>
      </c>
      <c r="G20" s="16">
        <f>E20*F20</f>
        <v/>
      </c>
      <c r="H20" s="16">
        <f>G20*'التشغيل الشهري'!$D$34</f>
        <v/>
      </c>
      <c r="I20" s="16">
        <f>G20*'التشغيل الشهري'!$D$35</f>
        <v/>
      </c>
      <c r="J20" s="16">
        <f>G20*'التشغيل الشهري'!$D$36</f>
        <v/>
      </c>
      <c r="K20" s="16">
        <f>'التشغيل الشهري'!$D$39</f>
        <v/>
      </c>
      <c r="L20" s="10" t="n"/>
      <c r="M20" s="16">
        <f>SUM(H20:L20)</f>
        <v/>
      </c>
      <c r="N20" s="16">
        <f>G20-M20</f>
        <v/>
      </c>
      <c r="O20" s="16">
        <f>-'الملخص'!$B$5+SUM(N$3:N20)</f>
        <v/>
      </c>
      <c r="P20" s="22">
        <f>IF(N20&gt;=0,1,0)</f>
        <v/>
      </c>
    </row>
    <row r="22">
      <c r="A22" s="2" t="inlineStr">
        <is>
          <t>زيارات اليوم تصاعد تقديري: عدّلها بما تتوقعه لعيادتك. تسويق الافتتاح يُضاف فوق التسويق الشهري.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O1"/>
  </mergeCells>
  <conditionalFormatting sqref="N3:N20">
    <cfRule type="expression" priority="1" dxfId="1">
      <formula>N3&lt;0</formula>
    </cfRule>
    <cfRule type="expression" priority="2" dxfId="2">
      <formula>N3&gt;=0</formula>
    </cfRule>
  </conditionalFormatting>
  <conditionalFormatting sqref="O3:O20">
    <cfRule type="expression" priority="3" dxfId="0">
      <formula>O3=MIN($O$3:$O$20)</formula>
    </cfRule>
  </conditionalFormatting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8A3B12"/>
    <outlinePr summaryBelow="1" summaryRight="1"/>
    <pageSetUpPr fitToPage="1"/>
  </sheetPr>
  <dimension ref="A1:F26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2" customWidth="1" min="3" max="3"/>
    <col width="3" customWidth="1" min="4" max="4"/>
    <col width="24" customWidth="1" min="5" max="5"/>
    <col width="16" customWidth="1" min="6" max="6"/>
  </cols>
  <sheetData>
    <row r="1">
      <c r="A1" s="24">
        <f>'الإعدادات'!$B$4</f>
        <v/>
      </c>
    </row>
    <row r="2">
      <c r="A2" s="25" t="inlineStr">
        <is>
          <t>ميزانية الافتتاح: الملخص</t>
        </is>
      </c>
    </row>
    <row r="3">
      <c r="A3" s="3" t="inlineStr">
        <is>
          <t>العملة</t>
        </is>
      </c>
      <c r="B3" s="9">
        <f>'الإعدادات'!$B$5</f>
        <v/>
      </c>
    </row>
    <row r="5">
      <c r="A5" s="3" t="inlineStr">
        <is>
          <t>إجمالي الاستثمار</t>
        </is>
      </c>
      <c r="B5" s="11">
        <f>SUM(F9:F15)</f>
        <v/>
      </c>
    </row>
    <row r="6">
      <c r="A6" s="3" t="inlineStr">
        <is>
          <t>التكلفة الثابتة الشهرية</t>
        </is>
      </c>
      <c r="B6" s="16">
        <f>'التشغيل الشهري'!$D$39</f>
        <v/>
      </c>
    </row>
    <row r="7">
      <c r="A7" s="3" t="inlineStr">
        <is>
          <t>التكاليف المتغيرة من الإيراد</t>
        </is>
      </c>
      <c r="B7" s="26">
        <f>'التشغيل الشهري'!$D$37</f>
        <v/>
      </c>
    </row>
    <row r="8">
      <c r="A8" s="8" t="inlineStr">
        <is>
          <t>الاستثمار حسب البند</t>
        </is>
      </c>
      <c r="F8" s="8" t="inlineStr">
        <is>
          <t>المبلغ</t>
        </is>
      </c>
    </row>
    <row r="9">
      <c r="A9" s="9">
        <f>INDEX(Categories,1)</f>
        <v/>
      </c>
      <c r="F9" s="16">
        <f>SUMIFS('التجهيز'!$F$3:$F$152,'التجهيز'!$A$3:$A$152,A9)</f>
        <v/>
      </c>
    </row>
    <row r="10">
      <c r="A10" s="9">
        <f>INDEX(Categories,2)</f>
        <v/>
      </c>
      <c r="F10" s="16">
        <f>SUMIFS('التجهيز'!$F$3:$F$152,'التجهيز'!$A$3:$A$152,A10)</f>
        <v/>
      </c>
    </row>
    <row r="11">
      <c r="A11" s="9">
        <f>INDEX(Categories,3)</f>
        <v/>
      </c>
      <c r="F11" s="16">
        <f>SUMIFS('التجهيز'!$F$3:$F$152,'التجهيز'!$A$3:$A$152,A11)</f>
        <v/>
      </c>
    </row>
    <row r="12">
      <c r="A12" s="9">
        <f>INDEX(Categories,4)</f>
        <v/>
      </c>
      <c r="F12" s="16">
        <f>SUMIFS('التجهيز'!$F$3:$F$152,'التجهيز'!$A$3:$A$152,A12)</f>
        <v/>
      </c>
    </row>
    <row r="13">
      <c r="A13" s="9">
        <f>INDEX(Categories,5)</f>
        <v/>
      </c>
      <c r="F13" s="16">
        <f>SUMIFS('التجهيز'!$F$3:$F$152,'التجهيز'!$A$3:$A$152,A13)+'التجهيز'!$N$23</f>
        <v/>
      </c>
    </row>
    <row r="14">
      <c r="A14" s="9">
        <f>INDEX(Categories,6)</f>
        <v/>
      </c>
      <c r="F14" s="16">
        <f>SUMIFS('التجهيز'!$F$3:$F$152,'التجهيز'!$A$3:$A$152,A14)</f>
        <v/>
      </c>
    </row>
    <row r="15">
      <c r="A15" s="9">
        <f>INDEX(Categories,7)</f>
        <v/>
      </c>
      <c r="F15" s="16">
        <f>SUMIFS('التجهيز'!$F$3:$F$152,'التجهيز'!$A$3:$A$152,A15)</f>
        <v/>
      </c>
    </row>
    <row r="16">
      <c r="A16" s="2" t="inlineStr">
        <is>
          <t>التراخيص والرسوم تشمل جدول التراخيص في «التجهيز» حسب الدولة المختارة.</t>
        </is>
      </c>
    </row>
    <row r="17">
      <c r="A17" s="3" t="inlineStr">
        <is>
          <t>إيراد التعادل في الشهر</t>
        </is>
      </c>
      <c r="B17" s="16">
        <f>IFERROR(B6/(1-B7),"")</f>
        <v/>
      </c>
    </row>
    <row r="18">
      <c r="A18" s="3" t="inlineStr">
        <is>
          <t>زيارات التعادل في اليوم</t>
        </is>
      </c>
      <c r="B18" s="16">
        <f>IFERROR(B17/'الإعدادات'!$G$33/'الإعدادات'!$B$9,"")</f>
        <v/>
      </c>
    </row>
    <row r="19">
      <c r="A19" s="3" t="inlineStr">
        <is>
          <t>شهر التعادل (أول شهر رابح)</t>
        </is>
      </c>
      <c r="B19" s="19">
        <f>IFERROR(MATCH(1,'التوقعات'!$P$3:$P$20,0),"بعد 18 شهرًا")</f>
        <v/>
      </c>
    </row>
    <row r="20">
      <c r="A20" s="3" t="inlineStr">
        <is>
          <t>أكبر احتياج نقدي</t>
        </is>
      </c>
      <c r="B20" s="27">
        <f>MAX(B5,-MIN('التوقعات'!$O$3:$O$20))</f>
        <v/>
      </c>
    </row>
    <row r="21">
      <c r="A21" s="3" t="inlineStr">
        <is>
          <t>في الشهر</t>
        </is>
      </c>
      <c r="B21" s="22">
        <f>IF(-MIN('التوقعات'!$O$3:$O$20)&gt;B5,MATCH(MIN('التوقعات'!$O$3:$O$20),'التوقعات'!$O$3:$O$20,0),0)</f>
        <v/>
      </c>
      <c r="C21" s="2" t="inlineStr">
        <is>
          <t>0 = قبل الافتتاح</t>
        </is>
      </c>
    </row>
    <row r="22">
      <c r="A22" s="3" t="inlineStr">
        <is>
          <t>هامش الأمان</t>
        </is>
      </c>
      <c r="B22" s="26">
        <f>'الإعدادات'!$B$10</f>
        <v/>
      </c>
    </row>
    <row r="23">
      <c r="A23" s="3" t="inlineStr">
        <is>
          <t>النقد المطلوب مع هامش الأمان</t>
        </is>
      </c>
      <c r="B23" s="21">
        <f>B20*(1+B22)</f>
        <v/>
      </c>
    </row>
    <row r="24">
      <c r="A24" s="2" t="inlineStr">
        <is>
          <t>أكبر احتياج نقدي = الاستثمار وخسائر الأشهر الأولى قبل أن يغطي الإيراد التكاليف. هذا ما يجب أن يتوفر قبل الافتتاح.</t>
        </is>
      </c>
    </row>
    <row r="26">
      <c r="A26" s="13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26:F26"/>
  </mergeCells>
  <hyperlinks>
    <hyperlink xmlns:r="http://schemas.openxmlformats.org/officeDocument/2006/relationships" ref="A26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clinic-opening-budget</dc:title>
  <dcterms:created xmlns:dcterms="http://purl.org/dc/terms/" xmlns:xsi="http://www.w3.org/2001/XMLSchema-instance" xsi:type="dcterms:W3CDTF">2026-10-05T11:08:36Z</dcterms:created>
  <dcterms:modified xmlns:dcterms="http://purl.org/dc/terms/" xmlns:xsi="http://www.w3.org/2001/XMLSchema-instance" xsi:type="dcterms:W3CDTF">2026-10-05T11:08:36Z</dcterms:modified>
</cp:coreProperties>
</file>