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جدول اليومي" sheetId="3" state="visible" r:id="rId3"/>
    <sheet xmlns:r="http://schemas.openxmlformats.org/officeDocument/2006/relationships" name="ملخص الأسبوع" sheetId="4" state="visible" r:id="rId4"/>
  </sheets>
  <definedNames>
    <definedName name="SlotLen">'الإعدادات'!$B$5</definedName>
    <definedName name="DayStart">'الإعدادات'!$B$6</definedName>
    <definedName name="SlotsPerDay">'الإعدادات'!$B$8</definedName>
    <definedName name="OpenDays">'الإعدادات'!$B$12:$B$18</definedName>
    <definedName name="Doctors">'الإعدادات'!$D$12:$D$31</definedName>
    <definedName name="Rooms">'الإعدادات'!$F$12:$F$21</definedName>
    <definedName name="Devices">'الإعدادات'!$H$12:$H$21</definedName>
    <definedName name="Services">'الإعدادات'!$J$12:$J$41</definedName>
    <definedName name="SvcMinutes">'الإعدادات'!$K$12:$K$41</definedName>
    <definedName name="Statuses">'الإعدادات'!$M$12:$M$17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0.0%"/>
    <numFmt numFmtId="167" formatCode="ddd d/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color rgb="002C1636"/>
      <sz val="8"/>
    </font>
    <font>
      <name val="Arial"/>
      <b val="1"/>
      <color rgb="005B2A6E"/>
      <sz val="10"/>
    </font>
    <font>
      <name val="Arial"/>
      <b val="1"/>
      <color rgb="00C0392B"/>
      <sz val="10"/>
    </font>
    <font>
      <name val="Arial"/>
      <b val="1"/>
      <color rgb="005B2A6E"/>
      <sz val="14"/>
    </font>
  </fonts>
  <fills count="12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  <fill>
      <patternFill patternType="solid">
        <fgColor rgb="00DCEBFA"/>
      </patternFill>
    </fill>
    <fill>
      <patternFill patternType="solid">
        <fgColor rgb="00E6DAF2"/>
      </patternFill>
    </fill>
    <fill>
      <patternFill patternType="solid">
        <fgColor rgb="00D9F2E3"/>
      </patternFill>
    </fill>
    <fill>
      <patternFill patternType="solid">
        <fgColor rgb="00FBD9D9"/>
      </patternFill>
    </fill>
    <fill>
      <patternFill patternType="solid">
        <fgColor rgb="00EDEDED"/>
      </patternFill>
    </fill>
  </fills>
  <borders count="6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31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3" fontId="2" fillId="3" borderId="1" applyAlignment="1" applyProtection="1" pivotButton="0" quotePrefix="0" xfId="4">
      <alignment horizontal="center" vertical="center" readingOrder="2"/>
      <protection locked="0" hidden="0"/>
    </xf>
    <xf numFmtId="165" fontId="2" fillId="3" borderId="1" applyAlignment="1" applyProtection="1" pivotButton="0" quotePrefix="0" xfId="7">
      <alignment horizontal="center" vertical="center" readingOrder="2"/>
      <protection locked="0" hidden="0"/>
    </xf>
    <xf numFmtId="3" fontId="2" fillId="4" borderId="1" applyAlignment="1" pivotButton="0" quotePrefix="0" xfId="10">
      <alignment horizontal="center" vertical="center" readingOrder="2"/>
    </xf>
    <xf numFmtId="0" fontId="1" fillId="2" borderId="1" applyAlignment="1" pivotButton="0" quotePrefix="0" xfId="1">
      <alignment horizontal="center" vertical="center" wrapText="1" readingOrder="2"/>
    </xf>
    <xf numFmtId="0" fontId="2" fillId="4" borderId="1" applyAlignment="1" pivotButton="0" quotePrefix="0" xfId="8">
      <alignment horizontal="right" vertical="center" readingOrder="2"/>
    </xf>
    <xf numFmtId="0" fontId="2" fillId="0" borderId="2" applyAlignment="1" pivotButton="0" quotePrefix="0" xfId="14">
      <alignment horizontal="right" vertical="top" wrapText="1" readingOrder="2"/>
    </xf>
    <xf numFmtId="0" fontId="7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0" fontId="0" fillId="0" borderId="5" applyProtection="1" pivotButton="0" quotePrefix="0" xfId="0">
      <protection locked="0" hidden="0"/>
    </xf>
    <xf numFmtId="0" fontId="6" fillId="4" borderId="1" applyAlignment="1" pivotButton="0" quotePrefix="0" xfId="8">
      <alignment horizontal="right" vertical="center" readingOrder="2"/>
    </xf>
    <xf numFmtId="0" fontId="6" fillId="7" borderId="1" applyAlignment="1" pivotButton="0" quotePrefix="0" xfId="8">
      <alignment horizontal="right" vertical="center" readingOrder="2"/>
    </xf>
    <xf numFmtId="0" fontId="6" fillId="8" borderId="1" applyAlignment="1" pivotButton="0" quotePrefix="0" xfId="8">
      <alignment horizontal="right" vertical="center" readingOrder="2"/>
    </xf>
    <xf numFmtId="0" fontId="6" fillId="9" borderId="1" applyAlignment="1" pivotButton="0" quotePrefix="0" xfId="8">
      <alignment horizontal="right" vertical="center" readingOrder="2"/>
    </xf>
    <xf numFmtId="0" fontId="6" fillId="10" borderId="1" applyAlignment="1" pivotButton="0" quotePrefix="0" xfId="8">
      <alignment horizontal="right" vertical="center" readingOrder="2"/>
    </xf>
    <xf numFmtId="0" fontId="6" fillId="11" borderId="1" applyAlignment="1" pivotButton="0" quotePrefix="0" xfId="8">
      <alignment horizontal="right" vertical="center" readingOrder="2"/>
    </xf>
    <xf numFmtId="0" fontId="3" fillId="3" borderId="1" applyAlignment="1" applyProtection="1" pivotButton="0" quotePrefix="0" xfId="2">
      <alignment horizontal="right" vertical="center" readingOrder="2"/>
      <protection locked="0" hidden="0"/>
    </xf>
    <xf numFmtId="167" fontId="2" fillId="4" borderId="1" applyAlignment="1" pivotButton="0" quotePrefix="0" xfId="12">
      <alignment horizontal="center" vertical="center" readingOrder="2"/>
    </xf>
    <xf numFmtId="165" fontId="2" fillId="4" borderId="1" applyAlignment="1" pivotButton="0" quotePrefix="0" xfId="8">
      <alignment horizontal="right" vertical="center" readingOrder="2"/>
    </xf>
    <xf numFmtId="0" fontId="8" fillId="4" borderId="1" applyAlignment="1" pivotButton="0" quotePrefix="0" xfId="8">
      <alignment horizontal="right" vertical="center" readingOrder="2"/>
    </xf>
    <xf numFmtId="0" fontId="9" fillId="0" borderId="2" applyAlignment="1" pivotButton="0" quotePrefix="0" xfId="14">
      <alignment horizontal="right" vertical="center" readingOrder="2"/>
    </xf>
    <xf numFmtId="164" fontId="2" fillId="4" borderId="1" applyAlignment="1" pivotButton="0" quotePrefix="0" xfId="12">
      <alignment horizontal="center" vertical="center" readingOrder="2"/>
    </xf>
    <xf numFmtId="166" fontId="2" fillId="4" borderId="1" applyAlignment="1" pivotButton="0" quotePrefix="0" xfId="11">
      <alignment horizontal="center" vertical="center" readingOrder="2"/>
    </xf>
    <xf numFmtId="3" fontId="3" fillId="4" borderId="1" applyAlignment="1" pivotButton="0" quotePrefix="0" xfId="10">
      <alignment horizontal="center" vertical="center" readingOrder="2"/>
    </xf>
    <xf numFmtId="166" fontId="3" fillId="4" borderId="1" applyAlignment="1" pivotButton="0" quotePrefix="0" xfId="11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8">
    <dxf>
      <fill>
        <patternFill patternType="solid">
          <fgColor rgb="00FBD9D9"/>
        </patternFill>
      </fill>
    </dxf>
    <dxf>
      <fill>
        <patternFill patternType="solid">
          <fgColor rgb="00DCEBFA"/>
        </patternFill>
      </fill>
    </dxf>
    <dxf>
      <fill>
        <patternFill patternType="solid">
          <fgColor rgb="00E6DAF2"/>
        </patternFill>
      </fill>
    </dxf>
    <dxf>
      <fill>
        <patternFill patternType="solid">
          <fgColor rgb="00D9F2E3"/>
        </patternFill>
      </fill>
    </dxf>
    <dxf>
      <fill>
        <patternFill patternType="solid">
          <fgColor rgb="00EDEDED"/>
        </patternFill>
      </fill>
    </dxf>
    <dxf>
      <fill>
        <patternFill patternType="solid">
          <fgColor rgb="00F3EAF7"/>
        </patternFill>
      </fill>
    </dxf>
    <dxf>
      <fill>
        <patternFill patternType="solid">
          <fgColor rgb="00D5CEDB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appointment-book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appointment-book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M41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3" customWidth="1" min="3" max="3"/>
    <col width="22" customWidth="1" min="4" max="4"/>
    <col width="3" customWidth="1" min="5" max="5"/>
    <col width="14" customWidth="1" min="6" max="6"/>
    <col width="3" customWidth="1" min="7" max="7"/>
    <col width="22" customWidth="1" min="8" max="8"/>
    <col width="3" customWidth="1" min="9" max="9"/>
    <col width="22" customWidth="1" min="10" max="10"/>
    <col width="10" customWidth="1" min="11" max="11"/>
    <col width="3" customWidth="1" min="12" max="12"/>
    <col width="13" customWidth="1" min="13" max="13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الصفراء. طول الفترة وساعات العمل تبني صفوف الجدول اليومي.</t>
        </is>
      </c>
    </row>
    <row r="3">
      <c r="A3" s="3" t="inlineStr">
        <is>
          <t>اسم العيادة</t>
        </is>
      </c>
      <c r="B3" s="4" t="inlineStr">
        <is>
          <t>مجمع النور الطبي</t>
        </is>
      </c>
    </row>
    <row r="4">
      <c r="A4" s="3" t="inlineStr">
        <is>
          <t>العملة</t>
        </is>
      </c>
      <c r="B4" s="4" t="inlineStr">
        <is>
          <t>ر.س</t>
        </is>
      </c>
    </row>
    <row r="5">
      <c r="A5" s="3" t="inlineStr">
        <is>
          <t>طول الفترة (دقيقة)</t>
        </is>
      </c>
      <c r="B5" s="5" t="n">
        <v>30</v>
      </c>
    </row>
    <row r="6">
      <c r="A6" s="3" t="inlineStr">
        <is>
          <t>بداية اليوم</t>
        </is>
      </c>
      <c r="B6" s="6" t="n">
        <v>0.375</v>
      </c>
    </row>
    <row r="7">
      <c r="A7" s="3" t="inlineStr">
        <is>
          <t>نهاية اليوم</t>
        </is>
      </c>
      <c r="B7" s="6" t="n">
        <v>0.875</v>
      </c>
    </row>
    <row r="8">
      <c r="A8" s="3" t="inlineStr">
        <is>
          <t>فترات في اليوم</t>
        </is>
      </c>
      <c r="B8" s="7">
        <f>IFERROR(ROUND((B7-B6)*1440/B5,0),0)</f>
        <v/>
      </c>
    </row>
    <row r="9">
      <c r="A9" s="2" t="inlineStr">
        <is>
          <t>الجدول يتسع حتى 48 فترة في اليوم. غيّر طول الفترة قبل إدخال المواعيد، لا بعدها.</t>
        </is>
      </c>
    </row>
    <row r="11">
      <c r="A11" s="8" t="inlineStr">
        <is>
          <t>اليوم</t>
        </is>
      </c>
      <c r="B11" s="8" t="inlineStr">
        <is>
          <t>مفتوح؟</t>
        </is>
      </c>
      <c r="D11" s="8" t="inlineStr">
        <is>
          <t>الأطباء</t>
        </is>
      </c>
      <c r="F11" s="8" t="inlineStr">
        <is>
          <t>الغرف</t>
        </is>
      </c>
      <c r="H11" s="8" t="inlineStr">
        <is>
          <t>الأجهزة</t>
        </is>
      </c>
      <c r="J11" s="8" t="inlineStr">
        <is>
          <t>الخدمة</t>
        </is>
      </c>
      <c r="K11" s="8" t="inlineStr">
        <is>
          <t>المدة (دقيقة)</t>
        </is>
      </c>
      <c r="M11" s="8" t="inlineStr">
        <is>
          <t>الحالة</t>
        </is>
      </c>
    </row>
    <row r="12">
      <c r="A12" s="9" t="inlineStr">
        <is>
          <t>الإثنين</t>
        </is>
      </c>
      <c r="B12" s="4" t="inlineStr">
        <is>
          <t>نعم</t>
        </is>
      </c>
      <c r="D12" s="4" t="inlineStr">
        <is>
          <t>د. سارة الحربي</t>
        </is>
      </c>
      <c r="F12" s="4" t="inlineStr">
        <is>
          <t>غرفة 1</t>
        </is>
      </c>
      <c r="H12" s="4" t="inlineStr">
        <is>
          <t>جهاز الليزر</t>
        </is>
      </c>
      <c r="J12" s="4" t="inlineStr">
        <is>
          <t>كشف</t>
        </is>
      </c>
      <c r="K12" s="5" t="n">
        <v>30</v>
      </c>
      <c r="M12" s="9" t="inlineStr">
        <is>
          <t>محجوز</t>
        </is>
      </c>
    </row>
    <row r="13">
      <c r="A13" s="9" t="inlineStr">
        <is>
          <t>الثلاثاء</t>
        </is>
      </c>
      <c r="B13" s="4" t="inlineStr">
        <is>
          <t>نعم</t>
        </is>
      </c>
      <c r="D13" s="4" t="inlineStr">
        <is>
          <t>د. أحمد منصور</t>
        </is>
      </c>
      <c r="F13" s="4" t="inlineStr">
        <is>
          <t>غرفة 2</t>
        </is>
      </c>
      <c r="H13" s="4" t="inlineStr">
        <is>
          <t>هيدرافيشل</t>
        </is>
      </c>
      <c r="J13" s="4" t="inlineStr">
        <is>
          <t>متابعة</t>
        </is>
      </c>
      <c r="K13" s="5" t="n">
        <v>30</v>
      </c>
      <c r="M13" s="9" t="inlineStr">
        <is>
          <t>مؤكد</t>
        </is>
      </c>
    </row>
    <row r="14">
      <c r="A14" s="9" t="inlineStr">
        <is>
          <t>الأربعاء</t>
        </is>
      </c>
      <c r="B14" s="4" t="inlineStr">
        <is>
          <t>نعم</t>
        </is>
      </c>
      <c r="D14" s="4" t="inlineStr">
        <is>
          <t>د. ليلى القحطاني</t>
        </is>
      </c>
      <c r="F14" s="4" t="inlineStr">
        <is>
          <t>غرفة 3</t>
        </is>
      </c>
      <c r="H14" s="4" t="inlineStr">
        <is>
          <t>جهاز الموجات التصادمية</t>
        </is>
      </c>
      <c r="J14" s="4" t="inlineStr">
        <is>
          <t>ليزر وجه</t>
        </is>
      </c>
      <c r="K14" s="5" t="n">
        <v>30</v>
      </c>
      <c r="M14" s="9" t="inlineStr">
        <is>
          <t>وصل</t>
        </is>
      </c>
    </row>
    <row r="15">
      <c r="A15" s="9" t="inlineStr">
        <is>
          <t>الخميس</t>
        </is>
      </c>
      <c r="B15" s="4" t="inlineStr">
        <is>
          <t>نعم</t>
        </is>
      </c>
      <c r="D15" s="4" t="inlineStr">
        <is>
          <t>د. محمد عادل</t>
        </is>
      </c>
      <c r="F15" s="4" t="inlineStr">
        <is>
          <t>غرفة 4</t>
        </is>
      </c>
      <c r="H15" s="4" t="n"/>
      <c r="J15" s="4" t="inlineStr">
        <is>
          <t>ليزر جسم</t>
        </is>
      </c>
      <c r="K15" s="5" t="n">
        <v>60</v>
      </c>
      <c r="M15" s="9" t="inlineStr">
        <is>
          <t>تم</t>
        </is>
      </c>
    </row>
    <row r="16">
      <c r="A16" s="9" t="inlineStr">
        <is>
          <t>الجمعة</t>
        </is>
      </c>
      <c r="B16" s="4" t="inlineStr">
        <is>
          <t>لا</t>
        </is>
      </c>
      <c r="D16" s="4" t="inlineStr">
        <is>
          <t>د. نورة السبيعي</t>
        </is>
      </c>
      <c r="F16" s="4" t="n"/>
      <c r="H16" s="4" t="n"/>
      <c r="J16" s="4" t="inlineStr">
        <is>
          <t>هيدرافيشل</t>
        </is>
      </c>
      <c r="K16" s="5" t="n">
        <v>60</v>
      </c>
      <c r="M16" s="9" t="inlineStr">
        <is>
          <t>غياب</t>
        </is>
      </c>
    </row>
    <row r="17">
      <c r="A17" s="9" t="inlineStr">
        <is>
          <t>السبت</t>
        </is>
      </c>
      <c r="B17" s="4" t="inlineStr">
        <is>
          <t>نعم</t>
        </is>
      </c>
      <c r="D17" s="4" t="inlineStr">
        <is>
          <t>د. خالد يوسف</t>
        </is>
      </c>
      <c r="F17" s="4" t="n"/>
      <c r="H17" s="4" t="n"/>
      <c r="J17" s="4" t="inlineStr">
        <is>
          <t>تقشير كيميائي</t>
        </is>
      </c>
      <c r="K17" s="5" t="n">
        <v>30</v>
      </c>
      <c r="M17" s="9" t="inlineStr">
        <is>
          <t>ملغى</t>
        </is>
      </c>
    </row>
    <row r="18">
      <c r="A18" s="9" t="inlineStr">
        <is>
          <t>الأحد</t>
        </is>
      </c>
      <c r="B18" s="4" t="inlineStr">
        <is>
          <t>نعم</t>
        </is>
      </c>
      <c r="D18" s="4" t="n"/>
      <c r="F18" s="4" t="n"/>
      <c r="H18" s="4" t="n"/>
      <c r="J18" s="4" t="inlineStr">
        <is>
          <t>فيلر</t>
        </is>
      </c>
      <c r="K18" s="5" t="n">
        <v>30</v>
      </c>
    </row>
    <row r="19">
      <c r="D19" s="4" t="n"/>
      <c r="F19" s="4" t="n"/>
      <c r="H19" s="4" t="n"/>
      <c r="J19" s="4" t="inlineStr">
        <is>
          <t>جلسة علاج طبيعي</t>
        </is>
      </c>
      <c r="K19" s="5" t="n">
        <v>60</v>
      </c>
    </row>
    <row r="20">
      <c r="D20" s="4" t="n"/>
      <c r="F20" s="4" t="n"/>
      <c r="H20" s="4" t="n"/>
      <c r="J20" s="4" t="inlineStr">
        <is>
          <t>جلسة موجات تصادمية</t>
        </is>
      </c>
      <c r="K20" s="5" t="n">
        <v>30</v>
      </c>
    </row>
    <row r="21">
      <c r="D21" s="4" t="n"/>
      <c r="F21" s="4" t="n"/>
      <c r="H21" s="4" t="n"/>
      <c r="J21" s="4" t="n"/>
      <c r="K21" s="5" t="n"/>
    </row>
    <row r="22">
      <c r="D22" s="4" t="n"/>
      <c r="J22" s="4" t="n"/>
      <c r="K22" s="5" t="n"/>
    </row>
    <row r="23">
      <c r="D23" s="4" t="n"/>
      <c r="J23" s="4" t="n"/>
      <c r="K23" s="5" t="n"/>
    </row>
    <row r="24">
      <c r="D24" s="4" t="n"/>
      <c r="J24" s="4" t="n"/>
      <c r="K24" s="5" t="n"/>
    </row>
    <row r="25">
      <c r="D25" s="4" t="n"/>
      <c r="J25" s="4" t="n"/>
      <c r="K25" s="5" t="n"/>
    </row>
    <row r="26">
      <c r="D26" s="4" t="n"/>
      <c r="J26" s="4" t="n"/>
      <c r="K26" s="5" t="n"/>
    </row>
    <row r="27">
      <c r="D27" s="4" t="n"/>
      <c r="J27" s="4" t="n"/>
      <c r="K27" s="5" t="n"/>
    </row>
    <row r="28">
      <c r="D28" s="4" t="n"/>
      <c r="J28" s="4" t="n"/>
      <c r="K28" s="5" t="n"/>
    </row>
    <row r="29">
      <c r="D29" s="4" t="n"/>
      <c r="J29" s="4" t="n"/>
      <c r="K29" s="5" t="n"/>
    </row>
    <row r="30">
      <c r="D30" s="4" t="n"/>
      <c r="J30" s="4" t="n"/>
      <c r="K30" s="5" t="n"/>
    </row>
    <row r="31">
      <c r="D31" s="4" t="n"/>
      <c r="J31" s="4" t="n"/>
      <c r="K31" s="5" t="n"/>
    </row>
    <row r="32">
      <c r="J32" s="4" t="n"/>
      <c r="K32" s="5" t="n"/>
    </row>
    <row r="33">
      <c r="J33" s="4" t="n"/>
      <c r="K33" s="5" t="n"/>
    </row>
    <row r="34">
      <c r="J34" s="4" t="n"/>
      <c r="K34" s="5" t="n"/>
    </row>
    <row r="35">
      <c r="J35" s="4" t="n"/>
      <c r="K35" s="5" t="n"/>
    </row>
    <row r="36">
      <c r="J36" s="4" t="n"/>
      <c r="K36" s="5" t="n"/>
    </row>
    <row r="37">
      <c r="J37" s="4" t="n"/>
      <c r="K37" s="5" t="n"/>
    </row>
    <row r="38">
      <c r="J38" s="4" t="n"/>
      <c r="K38" s="5" t="n"/>
    </row>
    <row r="39">
      <c r="J39" s="4" t="n"/>
      <c r="K39" s="5" t="n"/>
    </row>
    <row r="40">
      <c r="J40" s="4" t="n"/>
      <c r="K40" s="5" t="n"/>
    </row>
    <row r="41">
      <c r="J41" s="4" t="n"/>
      <c r="K41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3">
    <dataValidation sqref="B4" showDropDown="0" showInputMessage="0" showErrorMessage="0" allowBlank="1" errorTitle="قيمة غير صحيحة" error="اختر من القائمة." type="list">
      <formula1>"ر.س,ج.م,د.ك,د.إ,د.ب"</formula1>
    </dataValidation>
    <dataValidation sqref="B5" showDropDown="0" showInputMessage="0" showErrorMessage="0" allowBlank="1" errorTitle="قيمة غير صحيحة" error="اختر من القائمة." type="list">
      <formula1>"10,15,20,30,45,60"</formula1>
    </dataValidation>
    <dataValidation sqref="B12:B18" showDropDown="0" showInputMessage="0" showErrorMessage="0" allowBlank="1" errorTitle="قيمة غير صحيحة" error="اختر من القائمة." type="list">
      <formula1>"نعم,لا"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10" t="inlineStr">
        <is>
          <t>في «الإعدادات»: أطباؤك وغرفك وأجهزتك وخدماتك ومدة كل خدمة، وطول الفترة وساعات العمل والأيام المفتوحة.</t>
        </is>
      </c>
    </row>
    <row r="4" ht="30" customHeight="1">
      <c r="A4" s="3" t="n">
        <v>2</v>
      </c>
      <c r="B4" s="10" t="inlineStr">
        <is>
          <t>في «الجدول اليومي» اكتب أول يوم في الأسبوع واختر طبيبًا لكل عمود. اكتب الموعد في صف وقت بدايته فقط: المدة تُحسب من الخدمة.</t>
        </is>
      </c>
    </row>
    <row r="5" ht="30" customHeight="1">
      <c r="A5" s="3" t="n">
        <v>3</v>
      </c>
      <c r="B5" s="10" t="inlineStr">
        <is>
          <t>حدّث الحالة خلال اليوم: محجوز، مؤكد، وصل، تم، غياب، ملغى. الأحمر يعني أن الغرفة أو الجهاز محجوز عند طبيبين في الوقت نفسه.</t>
        </is>
      </c>
    </row>
    <row r="6" ht="30" customHeight="1">
      <c r="A6" s="3" t="n">
        <v>4</v>
      </c>
      <c r="B6" s="10" t="inlineStr">
        <is>
          <t>«ملخص الأسبوع» يعد الحالات لكل طبيب ويحسب الإشغال ونسبة الغياب، ويعطيك أرقام لوحة مؤشرات العيادة. لأسبوع جديد احفظ نسخة ثم امسح المواعيد.</t>
        </is>
      </c>
    </row>
    <row r="7" ht="30" customHeight="1">
      <c r="A7" s="3" t="n">
        <v>5</v>
      </c>
      <c r="B7" s="10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11" t="inlineStr">
        <is>
          <t>مسح البيانات التجريبية</t>
        </is>
      </c>
    </row>
    <row r="10" ht="30" customHeight="1">
      <c r="B10" s="10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2" t="inlineStr">
        <is>
          <t>«الجدول اليومي» C6:H341</t>
        </is>
      </c>
    </row>
    <row r="12">
      <c r="B12" s="12" t="inlineStr">
        <is>
          <t>«الجدول اليومي» J6:O341</t>
        </is>
      </c>
    </row>
    <row r="13">
      <c r="B13" s="12" t="inlineStr">
        <is>
          <t>«الجدول اليومي» Q6:V341</t>
        </is>
      </c>
    </row>
    <row r="15">
      <c r="B15" s="11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5"/>
  </mergeCells>
  <hyperlinks>
    <hyperlink xmlns:r="http://schemas.openxmlformats.org/officeDocument/2006/relationships" ref="B15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AL343"/>
  <sheetViews>
    <sheetView showGridLines="0" rightToLeft="1" tabSelected="0" zoomScale="11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7" customWidth="1" min="2" max="2"/>
    <col width="17" customWidth="1" min="3" max="3"/>
    <col width="12" customWidth="1" min="4" max="4"/>
    <col width="15" customWidth="1" min="5" max="5"/>
    <col width="8" customWidth="1" min="6" max="6"/>
    <col width="12" customWidth="1" min="7" max="7"/>
    <col width="10" customWidth="1" min="8" max="8"/>
    <col width="10" customWidth="1" min="9" max="9"/>
    <col width="17" customWidth="1" min="10" max="10"/>
    <col width="12" customWidth="1" min="11" max="11"/>
    <col width="15" customWidth="1" min="12" max="12"/>
    <col width="8" customWidth="1" min="13" max="13"/>
    <col width="12" customWidth="1" min="14" max="14"/>
    <col width="10" customWidth="1" min="15" max="15"/>
    <col width="10" customWidth="1" min="16" max="16"/>
    <col width="17" customWidth="1" min="17" max="17"/>
    <col width="12" customWidth="1" min="18" max="18"/>
    <col width="15" customWidth="1" min="19" max="19"/>
    <col width="8" customWidth="1" min="20" max="20"/>
    <col width="12" customWidth="1" min="21" max="21"/>
    <col width="10" customWidth="1" min="22" max="22"/>
    <col width="10" customWidth="1" min="23" max="23"/>
    <col width="2" customWidth="1" min="24" max="24"/>
    <col width="9" customWidth="1" min="25" max="25"/>
    <col width="9" customWidth="1" min="26" max="26"/>
    <col width="9" customWidth="1" min="27" max="27"/>
    <col width="9" customWidth="1" min="28" max="28"/>
    <col width="9" customWidth="1" min="29" max="29"/>
    <col width="9" customWidth="1" min="30" max="30"/>
    <col width="9" customWidth="1" min="31" max="31"/>
    <col width="9" customWidth="1" min="32" max="32"/>
    <col width="9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</cols>
  <sheetData>
    <row r="1" ht="22" customHeight="1">
      <c r="A1" s="13" t="inlineStr">
        <is>
          <t>بيانات تجريبية، احذفها وابدأ. طريقة المسح في ورقة «كيف تستخدمه».</t>
        </is>
      </c>
    </row>
    <row r="2">
      <c r="A2" s="3" t="inlineStr">
        <is>
          <t>بداية الأسبوع</t>
        </is>
      </c>
      <c r="B2" s="14" t="n">
        <v>46278</v>
      </c>
      <c r="C2" s="15" t="n"/>
      <c r="E2" s="2" t="inlineStr">
        <is>
          <t>الحالات</t>
        </is>
      </c>
      <c r="F2" s="16">
        <f>'الإعدادات'!$M$12</f>
        <v/>
      </c>
      <c r="G2" s="17">
        <f>'الإعدادات'!$M$13</f>
        <v/>
      </c>
      <c r="H2" s="18">
        <f>'الإعدادات'!$M$14</f>
        <v/>
      </c>
      <c r="I2" s="19">
        <f>'الإعدادات'!$M$15</f>
        <v/>
      </c>
      <c r="J2" s="20">
        <f>'الإعدادات'!$M$16</f>
        <v/>
      </c>
      <c r="K2" s="21">
        <f>'الإعدادات'!$M$17</f>
        <v/>
      </c>
    </row>
    <row r="3">
      <c r="C3" s="22" t="inlineStr">
        <is>
          <t>د. سارة الحربي</t>
        </is>
      </c>
      <c r="D3" s="4" t="n"/>
      <c r="E3" s="4" t="n"/>
      <c r="F3" s="4" t="n"/>
      <c r="G3" s="4" t="n"/>
      <c r="H3" s="4" t="n"/>
      <c r="I3" s="4" t="n"/>
      <c r="J3" s="22" t="inlineStr">
        <is>
          <t>د. ليلى القحطاني</t>
        </is>
      </c>
      <c r="K3" s="4" t="n"/>
      <c r="L3" s="4" t="n"/>
      <c r="M3" s="4" t="n"/>
      <c r="N3" s="4" t="n"/>
      <c r="O3" s="4" t="n"/>
      <c r="P3" s="4" t="n"/>
      <c r="Q3" s="22" t="inlineStr">
        <is>
          <t>د. خالد يوسف</t>
        </is>
      </c>
      <c r="R3" s="4" t="n"/>
      <c r="S3" s="4" t="n"/>
      <c r="T3" s="4" t="n"/>
      <c r="U3" s="4" t="n"/>
      <c r="V3" s="4" t="n"/>
      <c r="W3" s="4" t="n"/>
      <c r="Y3" s="11" t="inlineStr">
        <is>
          <t>حسابات التعارض (لا تعدلها)</t>
        </is>
      </c>
    </row>
    <row r="4" ht="30" customHeight="1">
      <c r="A4" s="8" t="inlineStr">
        <is>
          <t>التاريخ</t>
        </is>
      </c>
      <c r="B4" s="8" t="inlineStr">
        <is>
          <t>الوقت</t>
        </is>
      </c>
      <c r="C4" s="8" t="inlineStr">
        <is>
          <t>المريض</t>
        </is>
      </c>
      <c r="D4" s="8" t="inlineStr">
        <is>
          <t>الجوال</t>
        </is>
      </c>
      <c r="E4" s="8" t="inlineStr">
        <is>
          <t>الخدمة</t>
        </is>
      </c>
      <c r="F4" s="8" t="inlineStr">
        <is>
          <t>الغرفة</t>
        </is>
      </c>
      <c r="G4" s="8" t="inlineStr">
        <is>
          <t>الجهاز</t>
        </is>
      </c>
      <c r="H4" s="8" t="inlineStr">
        <is>
          <t>الحالة</t>
        </is>
      </c>
      <c r="I4" s="8" t="inlineStr">
        <is>
          <t>تعارض</t>
        </is>
      </c>
      <c r="J4" s="8" t="inlineStr">
        <is>
          <t>المريض</t>
        </is>
      </c>
      <c r="K4" s="8" t="inlineStr">
        <is>
          <t>الجوال</t>
        </is>
      </c>
      <c r="L4" s="8" t="inlineStr">
        <is>
          <t>الخدمة</t>
        </is>
      </c>
      <c r="M4" s="8" t="inlineStr">
        <is>
          <t>الغرفة</t>
        </is>
      </c>
      <c r="N4" s="8" t="inlineStr">
        <is>
          <t>الجهاز</t>
        </is>
      </c>
      <c r="O4" s="8" t="inlineStr">
        <is>
          <t>الحالة</t>
        </is>
      </c>
      <c r="P4" s="8" t="inlineStr">
        <is>
          <t>تعارض</t>
        </is>
      </c>
      <c r="Q4" s="8" t="inlineStr">
        <is>
          <t>المريض</t>
        </is>
      </c>
      <c r="R4" s="8" t="inlineStr">
        <is>
          <t>الجوال</t>
        </is>
      </c>
      <c r="S4" s="8" t="inlineStr">
        <is>
          <t>الخدمة</t>
        </is>
      </c>
      <c r="T4" s="8" t="inlineStr">
        <is>
          <t>الغرفة</t>
        </is>
      </c>
      <c r="U4" s="8" t="inlineStr">
        <is>
          <t>الجهاز</t>
        </is>
      </c>
      <c r="V4" s="8" t="inlineStr">
        <is>
          <t>الحالة</t>
        </is>
      </c>
      <c r="W4" s="8" t="inlineStr">
        <is>
          <t>تعارض</t>
        </is>
      </c>
      <c r="Y4" s="8" t="inlineStr">
        <is>
          <t>#</t>
        </is>
      </c>
      <c r="Z4" s="8" t="inlineStr">
        <is>
          <t>مفتوح</t>
        </is>
      </c>
      <c r="AA4" s="8" t="inlineStr">
        <is>
          <t>متبقٍ 1</t>
        </is>
      </c>
      <c r="AB4" s="8" t="inlineStr">
        <is>
          <t>مشغول 1</t>
        </is>
      </c>
      <c r="AC4" s="8" t="inlineStr">
        <is>
          <t>غرفة 1</t>
        </is>
      </c>
      <c r="AD4" s="8" t="inlineStr">
        <is>
          <t>جهاز 1</t>
        </is>
      </c>
      <c r="AE4" s="8" t="inlineStr">
        <is>
          <t>متبقٍ 2</t>
        </is>
      </c>
      <c r="AF4" s="8" t="inlineStr">
        <is>
          <t>مشغول 2</t>
        </is>
      </c>
      <c r="AG4" s="8" t="inlineStr">
        <is>
          <t>غرفة 2</t>
        </is>
      </c>
      <c r="AH4" s="8" t="inlineStr">
        <is>
          <t>جهاز 2</t>
        </is>
      </c>
      <c r="AI4" s="8" t="inlineStr">
        <is>
          <t>متبقٍ 3</t>
        </is>
      </c>
      <c r="AJ4" s="8" t="inlineStr">
        <is>
          <t>مشغول 3</t>
        </is>
      </c>
      <c r="AK4" s="8" t="inlineStr">
        <is>
          <t>غرفة 3</t>
        </is>
      </c>
      <c r="AL4" s="8" t="inlineStr">
        <is>
          <t>جهاز 3</t>
        </is>
      </c>
    </row>
    <row r="6">
      <c r="A6" s="23">
        <f>IF(Y6&gt;=7*SlotsPerDay,"",$B$2+INT(Y6/SlotsPerDay))</f>
        <v/>
      </c>
      <c r="B6" s="24">
        <f>IF(A6="","",DayStart+(Y6-INT(Y6/SlotsPerDay)*SlotsPerDay)*SlotLen/1440)</f>
        <v/>
      </c>
      <c r="C6" s="4" t="n"/>
      <c r="D6" s="4" t="n"/>
      <c r="E6" s="4" t="n"/>
      <c r="F6" s="4" t="n"/>
      <c r="G6" s="4" t="n"/>
      <c r="H6" s="4" t="n"/>
      <c r="I6" s="25">
        <f>IF(A6="","",IF(AND(AND(AC6&lt;&gt;"",OR(AC6=AG6,AC6=AK6)),AND(AD6&lt;&gt;"",OR(AD6=AH6,AD6=AL6))),"غرفة وجهاز",IF(AND(AC6&lt;&gt;"",OR(AC6=AG6,AC6=AK6)),"غرفة",IF(AND(AD6&lt;&gt;"",OR(AD6=AH6,AD6=AL6)),"جهاز",""))))</f>
        <v/>
      </c>
      <c r="J6" s="4" t="inlineStr">
        <is>
          <t>سارا الفيفي</t>
        </is>
      </c>
      <c r="K6" s="4" t="inlineStr">
        <is>
          <t>050 756 9779</t>
        </is>
      </c>
      <c r="L6" s="4" t="inlineStr">
        <is>
          <t>هيدرافيشل</t>
        </is>
      </c>
      <c r="M6" s="4" t="inlineStr">
        <is>
          <t>غرفة 2</t>
        </is>
      </c>
      <c r="N6" s="4" t="inlineStr">
        <is>
          <t>هيدرافيشل</t>
        </is>
      </c>
      <c r="O6" s="4" t="inlineStr">
        <is>
          <t>تم</t>
        </is>
      </c>
      <c r="P6" s="25">
        <f>IF(A6="","",IF(AND(AND(AG6&lt;&gt;"",OR(AG6=AC6,AG6=AK6)),AND(AH6&lt;&gt;"",OR(AH6=AD6,AH6=AL6))),"غرفة وجهاز",IF(AND(AG6&lt;&gt;"",OR(AG6=AC6,AG6=AK6)),"غرفة",IF(AND(AH6&lt;&gt;"",OR(AH6=AD6,AH6=AL6)),"جهاز",""))))</f>
        <v/>
      </c>
      <c r="Q6" s="4" t="n"/>
      <c r="R6" s="4" t="n"/>
      <c r="S6" s="4" t="n"/>
      <c r="T6" s="4" t="n"/>
      <c r="U6" s="4" t="n"/>
      <c r="V6" s="4" t="n"/>
      <c r="W6" s="25">
        <f>IF(A6="","",IF(AND(AND(AK6&lt;&gt;"",OR(AK6=AC6,AK6=AG6)),AND(AL6&lt;&gt;"",OR(AL6=AD6,AL6=AH6))),"غرفة وجهاز",IF(AND(AK6&lt;&gt;"",OR(AK6=AC6,AK6=AG6)),"غرفة",IF(AND(AL6&lt;&gt;"",OR(AL6=AD6,AL6=AH6)),"جهاز",""))))</f>
        <v/>
      </c>
      <c r="Y6" s="7" t="n">
        <v>0</v>
      </c>
      <c r="Z6" s="7">
        <f>IF(A6="","",IF(INDEX(OpenDays,WEEKDAY(A6,2))="لا",0,1))</f>
        <v/>
      </c>
      <c r="AA6" s="7">
        <f>IF(A6="","",IF(AND(E6&lt;&gt;"",H6&lt;&gt;'الإعدادات'!$M$17),MAX(1,ROUND(IFERROR(INDEX(SvcMinutes,MATCH(E6,Services,0)),SlotLen)/SlotLen,0))-1,IF(FALSE,AA5-1,0)))</f>
        <v/>
      </c>
      <c r="AB6" s="7">
        <f>IF(A6="","",IF(OR(AND(E6&lt;&gt;"",H6&lt;&gt;'الإعدادات'!$M$17),FALSE),1,0))</f>
        <v/>
      </c>
      <c r="AC6" s="9">
        <f>IF(A6="","",IF(AND(E6&lt;&gt;"",H6&lt;&gt;'الإعدادات'!$M$17),IF(F6="","",F6),IF(FALSE,AC5,"")))</f>
        <v/>
      </c>
      <c r="AD6" s="9">
        <f>IF(A6="","",IF(AND(E6&lt;&gt;"",H6&lt;&gt;'الإعدادات'!$M$17),IF(G6="","",G6),IF(FALSE,AD5,"")))</f>
        <v/>
      </c>
      <c r="AE6" s="7">
        <f>IF(A6="","",IF(AND(L6&lt;&gt;"",O6&lt;&gt;'الإعدادات'!$M$17),MAX(1,ROUND(IFERROR(INDEX(SvcMinutes,MATCH(L6,Services,0)),SlotLen)/SlotLen,0))-1,IF(FALSE,AE5-1,0)))</f>
        <v/>
      </c>
      <c r="AF6" s="7">
        <f>IF(A6="","",IF(OR(AND(L6&lt;&gt;"",O6&lt;&gt;'الإعدادات'!$M$17),FALSE),1,0))</f>
        <v/>
      </c>
      <c r="AG6" s="9">
        <f>IF(A6="","",IF(AND(L6&lt;&gt;"",O6&lt;&gt;'الإعدادات'!$M$17),IF(M6="","",M6),IF(FALSE,AG5,"")))</f>
        <v/>
      </c>
      <c r="AH6" s="9">
        <f>IF(A6="","",IF(AND(L6&lt;&gt;"",O6&lt;&gt;'الإعدادات'!$M$17),IF(N6="","",N6),IF(FALSE,AH5,"")))</f>
        <v/>
      </c>
      <c r="AI6" s="7">
        <f>IF(A6="","",IF(AND(S6&lt;&gt;"",V6&lt;&gt;'الإعدادات'!$M$17),MAX(1,ROUND(IFERROR(INDEX(SvcMinutes,MATCH(S6,Services,0)),SlotLen)/SlotLen,0))-1,IF(FALSE,AI5-1,0)))</f>
        <v/>
      </c>
      <c r="AJ6" s="7">
        <f>IF(A6="","",IF(OR(AND(S6&lt;&gt;"",V6&lt;&gt;'الإعدادات'!$M$17),FALSE),1,0))</f>
        <v/>
      </c>
      <c r="AK6" s="9">
        <f>IF(A6="","",IF(AND(S6&lt;&gt;"",V6&lt;&gt;'الإعدادات'!$M$17),IF(T6="","",T6),IF(FALSE,AK5,"")))</f>
        <v/>
      </c>
      <c r="AL6" s="9">
        <f>IF(A6="","",IF(AND(S6&lt;&gt;"",V6&lt;&gt;'الإعدادات'!$M$17),IF(U6="","",U6),IF(FALSE,AL5,"")))</f>
        <v/>
      </c>
    </row>
    <row r="7">
      <c r="A7" s="23">
        <f>IF(Y7&gt;=7*SlotsPerDay,"",$B$2+INT(Y7/SlotsPerDay))</f>
        <v/>
      </c>
      <c r="B7" s="24">
        <f>IF(A7="","",DayStart+(Y7-INT(Y7/SlotsPerDay)*SlotsPerDay)*SlotLen/1440)</f>
        <v/>
      </c>
      <c r="C7" s="4" t="inlineStr">
        <is>
          <t>سعود الجهني</t>
        </is>
      </c>
      <c r="D7" s="4" t="inlineStr">
        <is>
          <t>054 668 9405</t>
        </is>
      </c>
      <c r="E7" s="4" t="inlineStr">
        <is>
          <t>ليزر وجه</t>
        </is>
      </c>
      <c r="F7" s="4" t="inlineStr">
        <is>
          <t>غرفة 1</t>
        </is>
      </c>
      <c r="G7" s="4" t="inlineStr">
        <is>
          <t>جهاز الليزر</t>
        </is>
      </c>
      <c r="H7" s="4" t="inlineStr">
        <is>
          <t>ملغى</t>
        </is>
      </c>
      <c r="I7" s="25">
        <f>IF(A7="","",IF(AND(AND(AC7&lt;&gt;"",OR(AC7=AG7,AC7=AK7)),AND(AD7&lt;&gt;"",OR(AD7=AH7,AD7=AL7))),"غرفة وجهاز",IF(AND(AC7&lt;&gt;"",OR(AC7=AG7,AC7=AK7)),"غرفة",IF(AND(AD7&lt;&gt;"",OR(AD7=AH7,AD7=AL7)),"جهاز",""))))</f>
        <v/>
      </c>
      <c r="J7" s="4" t="n"/>
      <c r="K7" s="4" t="n"/>
      <c r="L7" s="4" t="n"/>
      <c r="M7" s="4" t="n"/>
      <c r="N7" s="4" t="n"/>
      <c r="O7" s="4" t="n"/>
      <c r="P7" s="25">
        <f>IF(A7="","",IF(AND(AND(AG7&lt;&gt;"",OR(AG7=AC7,AG7=AK7)),AND(AH7&lt;&gt;"",OR(AH7=AD7,AH7=AL7))),"غرفة وجهاز",IF(AND(AG7&lt;&gt;"",OR(AG7=AC7,AG7=AK7)),"غرفة",IF(AND(AH7&lt;&gt;"",OR(AH7=AD7,AH7=AL7)),"جهاز",""))))</f>
        <v/>
      </c>
      <c r="Q7" s="4" t="inlineStr">
        <is>
          <t>خالد المالكي</t>
        </is>
      </c>
      <c r="R7" s="4" t="inlineStr">
        <is>
          <t>050 661 3991</t>
        </is>
      </c>
      <c r="S7" s="4" t="inlineStr">
        <is>
          <t>جلسة موجات تصادمية</t>
        </is>
      </c>
      <c r="T7" s="4" t="inlineStr">
        <is>
          <t>غرفة 3</t>
        </is>
      </c>
      <c r="U7" s="4" t="inlineStr">
        <is>
          <t>جهاز الموجات التصادمية</t>
        </is>
      </c>
      <c r="V7" s="4" t="inlineStr">
        <is>
          <t>تم</t>
        </is>
      </c>
      <c r="W7" s="25">
        <f>IF(A7="","",IF(AND(AND(AK7&lt;&gt;"",OR(AK7=AC7,AK7=AG7)),AND(AL7&lt;&gt;"",OR(AL7=AD7,AL7=AH7))),"غرفة وجهاز",IF(AND(AK7&lt;&gt;"",OR(AK7=AC7,AK7=AG7)),"غرفة",IF(AND(AL7&lt;&gt;"",OR(AL7=AD7,AL7=AH7)),"جهاز",""))))</f>
        <v/>
      </c>
      <c r="Y7" s="7" t="n">
        <v>1</v>
      </c>
      <c r="Z7" s="7">
        <f>IF(A7="","",IF(INDEX(OpenDays,WEEKDAY(A7,2))="لا",0,1))</f>
        <v/>
      </c>
      <c r="AA7" s="7">
        <f>IF(A7="","",IF(AND(E7&lt;&gt;"",H7&lt;&gt;'الإعدادات'!$M$17),MAX(1,ROUND(IFERROR(INDEX(SvcMinutes,MATCH(E7,Services,0)),SlotLen)/SlotLen,0))-1,IF(AND(A7=A6,AA6&gt;0),AA6-1,0)))</f>
        <v/>
      </c>
      <c r="AB7" s="7">
        <f>IF(A7="","",IF(OR(AND(E7&lt;&gt;"",H7&lt;&gt;'الإعدادات'!$M$17),AND(A7=A6,AA6&gt;0)),1,0))</f>
        <v/>
      </c>
      <c r="AC7" s="9">
        <f>IF(A7="","",IF(AND(E7&lt;&gt;"",H7&lt;&gt;'الإعدادات'!$M$17),IF(F7="","",F7),IF(AND(A7=A6,AA6&gt;0),AC6,"")))</f>
        <v/>
      </c>
      <c r="AD7" s="9">
        <f>IF(A7="","",IF(AND(E7&lt;&gt;"",H7&lt;&gt;'الإعدادات'!$M$17),IF(G7="","",G7),IF(AND(A7=A6,AA6&gt;0),AD6,"")))</f>
        <v/>
      </c>
      <c r="AE7" s="7">
        <f>IF(A7="","",IF(AND(L7&lt;&gt;"",O7&lt;&gt;'الإعدادات'!$M$17),MAX(1,ROUND(IFERROR(INDEX(SvcMinutes,MATCH(L7,Services,0)),SlotLen)/SlotLen,0))-1,IF(AND(A7=A6,AE6&gt;0),AE6-1,0)))</f>
        <v/>
      </c>
      <c r="AF7" s="7">
        <f>IF(A7="","",IF(OR(AND(L7&lt;&gt;"",O7&lt;&gt;'الإعدادات'!$M$17),AND(A7=A6,AE6&gt;0)),1,0))</f>
        <v/>
      </c>
      <c r="AG7" s="9">
        <f>IF(A7="","",IF(AND(L7&lt;&gt;"",O7&lt;&gt;'الإعدادات'!$M$17),IF(M7="","",M7),IF(AND(A7=A6,AE6&gt;0),AG6,"")))</f>
        <v/>
      </c>
      <c r="AH7" s="9">
        <f>IF(A7="","",IF(AND(L7&lt;&gt;"",O7&lt;&gt;'الإعدادات'!$M$17),IF(N7="","",N7),IF(AND(A7=A6,AE6&gt;0),AH6,"")))</f>
        <v/>
      </c>
      <c r="AI7" s="7">
        <f>IF(A7="","",IF(AND(S7&lt;&gt;"",V7&lt;&gt;'الإعدادات'!$M$17),MAX(1,ROUND(IFERROR(INDEX(SvcMinutes,MATCH(S7,Services,0)),SlotLen)/SlotLen,0))-1,IF(AND(A7=A6,AI6&gt;0),AI6-1,0)))</f>
        <v/>
      </c>
      <c r="AJ7" s="7">
        <f>IF(A7="","",IF(OR(AND(S7&lt;&gt;"",V7&lt;&gt;'الإعدادات'!$M$17),AND(A7=A6,AI6&gt;0)),1,0))</f>
        <v/>
      </c>
      <c r="AK7" s="9">
        <f>IF(A7="","",IF(AND(S7&lt;&gt;"",V7&lt;&gt;'الإعدادات'!$M$17),IF(T7="","",T7),IF(AND(A7=A6,AI6&gt;0),AK6,"")))</f>
        <v/>
      </c>
      <c r="AL7" s="9">
        <f>IF(A7="","",IF(AND(S7&lt;&gt;"",V7&lt;&gt;'الإعدادات'!$M$17),IF(U7="","",U7),IF(AND(A7=A6,AI6&gt;0),AL6,"")))</f>
        <v/>
      </c>
    </row>
    <row r="8">
      <c r="A8" s="23">
        <f>IF(Y8&gt;=7*SlotsPerDay,"",$B$2+INT(Y8/SlotsPerDay))</f>
        <v/>
      </c>
      <c r="B8" s="24">
        <f>IF(A8="","",DayStart+(Y8-INT(Y8/SlotsPerDay)*SlotsPerDay)*SlotLen/1440)</f>
        <v/>
      </c>
      <c r="C8" s="4" t="n"/>
      <c r="D8" s="4" t="n"/>
      <c r="E8" s="4" t="n"/>
      <c r="F8" s="4" t="n"/>
      <c r="G8" s="4" t="n"/>
      <c r="H8" s="4" t="n"/>
      <c r="I8" s="25">
        <f>IF(A8="","",IF(AND(AND(AC8&lt;&gt;"",OR(AC8=AG8,AC8=AK8)),AND(AD8&lt;&gt;"",OR(AD8=AH8,AD8=AL8))),"غرفة وجهاز",IF(AND(AC8&lt;&gt;"",OR(AC8=AG8,AC8=AK8)),"غرفة",IF(AND(AD8&lt;&gt;"",OR(AD8=AH8,AD8=AL8)),"جهاز",""))))</f>
        <v/>
      </c>
      <c r="J8" s="4" t="inlineStr">
        <is>
          <t>ياسر البلوي</t>
        </is>
      </c>
      <c r="K8" s="4" t="inlineStr">
        <is>
          <t>053 739 5896</t>
        </is>
      </c>
      <c r="L8" s="4" t="inlineStr">
        <is>
          <t>كشف</t>
        </is>
      </c>
      <c r="M8" s="4" t="inlineStr">
        <is>
          <t>غرفة 2</t>
        </is>
      </c>
      <c r="N8" s="4" t="n"/>
      <c r="O8" s="4" t="inlineStr">
        <is>
          <t>تم</t>
        </is>
      </c>
      <c r="P8" s="25">
        <f>IF(A8="","",IF(AND(AND(AG8&lt;&gt;"",OR(AG8=AC8,AG8=AK8)),AND(AH8&lt;&gt;"",OR(AH8=AD8,AH8=AL8))),"غرفة وجهاز",IF(AND(AG8&lt;&gt;"",OR(AG8=AC8,AG8=AK8)),"غرفة",IF(AND(AH8&lt;&gt;"",OR(AH8=AD8,AH8=AL8)),"جهاز",""))))</f>
        <v/>
      </c>
      <c r="Q8" s="4" t="inlineStr">
        <is>
          <t>رهف الشمري</t>
        </is>
      </c>
      <c r="R8" s="4" t="inlineStr">
        <is>
          <t>055 775 2713</t>
        </is>
      </c>
      <c r="S8" s="4" t="inlineStr">
        <is>
          <t>متابعة</t>
        </is>
      </c>
      <c r="T8" s="4" t="inlineStr">
        <is>
          <t>غرفة 3</t>
        </is>
      </c>
      <c r="U8" s="4" t="n"/>
      <c r="V8" s="4" t="inlineStr">
        <is>
          <t>تم</t>
        </is>
      </c>
      <c r="W8" s="25">
        <f>IF(A8="","",IF(AND(AND(AK8&lt;&gt;"",OR(AK8=AC8,AK8=AG8)),AND(AL8&lt;&gt;"",OR(AL8=AD8,AL8=AH8))),"غرفة وجهاز",IF(AND(AK8&lt;&gt;"",OR(AK8=AC8,AK8=AG8)),"غرفة",IF(AND(AL8&lt;&gt;"",OR(AL8=AD8,AL8=AH8)),"جهاز",""))))</f>
        <v/>
      </c>
      <c r="Y8" s="7" t="n">
        <v>2</v>
      </c>
      <c r="Z8" s="7">
        <f>IF(A8="","",IF(INDEX(OpenDays,WEEKDAY(A8,2))="لا",0,1))</f>
        <v/>
      </c>
      <c r="AA8" s="7">
        <f>IF(A8="","",IF(AND(E8&lt;&gt;"",H8&lt;&gt;'الإعدادات'!$M$17),MAX(1,ROUND(IFERROR(INDEX(SvcMinutes,MATCH(E8,Services,0)),SlotLen)/SlotLen,0))-1,IF(AND(A8=A7,AA7&gt;0),AA7-1,0)))</f>
        <v/>
      </c>
      <c r="AB8" s="7">
        <f>IF(A8="","",IF(OR(AND(E8&lt;&gt;"",H8&lt;&gt;'الإعدادات'!$M$17),AND(A8=A7,AA7&gt;0)),1,0))</f>
        <v/>
      </c>
      <c r="AC8" s="9">
        <f>IF(A8="","",IF(AND(E8&lt;&gt;"",H8&lt;&gt;'الإعدادات'!$M$17),IF(F8="","",F8),IF(AND(A8=A7,AA7&gt;0),AC7,"")))</f>
        <v/>
      </c>
      <c r="AD8" s="9">
        <f>IF(A8="","",IF(AND(E8&lt;&gt;"",H8&lt;&gt;'الإعدادات'!$M$17),IF(G8="","",G8),IF(AND(A8=A7,AA7&gt;0),AD7,"")))</f>
        <v/>
      </c>
      <c r="AE8" s="7">
        <f>IF(A8="","",IF(AND(L8&lt;&gt;"",O8&lt;&gt;'الإعدادات'!$M$17),MAX(1,ROUND(IFERROR(INDEX(SvcMinutes,MATCH(L8,Services,0)),SlotLen)/SlotLen,0))-1,IF(AND(A8=A7,AE7&gt;0),AE7-1,0)))</f>
        <v/>
      </c>
      <c r="AF8" s="7">
        <f>IF(A8="","",IF(OR(AND(L8&lt;&gt;"",O8&lt;&gt;'الإعدادات'!$M$17),AND(A8=A7,AE7&gt;0)),1,0))</f>
        <v/>
      </c>
      <c r="AG8" s="9">
        <f>IF(A8="","",IF(AND(L8&lt;&gt;"",O8&lt;&gt;'الإعدادات'!$M$17),IF(M8="","",M8),IF(AND(A8=A7,AE7&gt;0),AG7,"")))</f>
        <v/>
      </c>
      <c r="AH8" s="9">
        <f>IF(A8="","",IF(AND(L8&lt;&gt;"",O8&lt;&gt;'الإعدادات'!$M$17),IF(N8="","",N8),IF(AND(A8=A7,AE7&gt;0),AH7,"")))</f>
        <v/>
      </c>
      <c r="AI8" s="7">
        <f>IF(A8="","",IF(AND(S8&lt;&gt;"",V8&lt;&gt;'الإعدادات'!$M$17),MAX(1,ROUND(IFERROR(INDEX(SvcMinutes,MATCH(S8,Services,0)),SlotLen)/SlotLen,0))-1,IF(AND(A8=A7,AI7&gt;0),AI7-1,0)))</f>
        <v/>
      </c>
      <c r="AJ8" s="7">
        <f>IF(A8="","",IF(OR(AND(S8&lt;&gt;"",V8&lt;&gt;'الإعدادات'!$M$17),AND(A8=A7,AI7&gt;0)),1,0))</f>
        <v/>
      </c>
      <c r="AK8" s="9">
        <f>IF(A8="","",IF(AND(S8&lt;&gt;"",V8&lt;&gt;'الإعدادات'!$M$17),IF(T8="","",T8),IF(AND(A8=A7,AI7&gt;0),AK7,"")))</f>
        <v/>
      </c>
      <c r="AL8" s="9">
        <f>IF(A8="","",IF(AND(S8&lt;&gt;"",V8&lt;&gt;'الإعدادات'!$M$17),IF(U8="","",U8),IF(AND(A8=A7,AI7&gt;0),AL7,"")))</f>
        <v/>
      </c>
    </row>
    <row r="9">
      <c r="A9" s="23">
        <f>IF(Y9&gt;=7*SlotsPerDay,"",$B$2+INT(Y9/SlotsPerDay))</f>
        <v/>
      </c>
      <c r="B9" s="24">
        <f>IF(A9="","",DayStart+(Y9-INT(Y9/SlotsPerDay)*SlotsPerDay)*SlotLen/1440)</f>
        <v/>
      </c>
      <c r="C9" s="4" t="n"/>
      <c r="D9" s="4" t="n"/>
      <c r="E9" s="4" t="n"/>
      <c r="F9" s="4" t="n"/>
      <c r="G9" s="4" t="n"/>
      <c r="H9" s="4" t="n"/>
      <c r="I9" s="25">
        <f>IF(A9="","",IF(AND(AND(AC9&lt;&gt;"",OR(AC9=AG9,AC9=AK9)),AND(AD9&lt;&gt;"",OR(AD9=AH9,AD9=AL9))),"غرفة وجهاز",IF(AND(AC9&lt;&gt;"",OR(AC9=AG9,AC9=AK9)),"غرفة",IF(AND(AD9&lt;&gt;"",OR(AD9=AH9,AD9=AL9)),"جهاز",""))))</f>
        <v/>
      </c>
      <c r="J9" s="4" t="inlineStr">
        <is>
          <t>حمد الدخيل</t>
        </is>
      </c>
      <c r="K9" s="4" t="inlineStr">
        <is>
          <t>054 912 4206</t>
        </is>
      </c>
      <c r="L9" s="4" t="inlineStr">
        <is>
          <t>ليزر وجه</t>
        </is>
      </c>
      <c r="M9" s="4" t="inlineStr">
        <is>
          <t>غرفة 2</t>
        </is>
      </c>
      <c r="N9" s="4" t="inlineStr">
        <is>
          <t>جهاز الليزر</t>
        </is>
      </c>
      <c r="O9" s="4" t="inlineStr">
        <is>
          <t>تم</t>
        </is>
      </c>
      <c r="P9" s="25">
        <f>IF(A9="","",IF(AND(AND(AG9&lt;&gt;"",OR(AG9=AC9,AG9=AK9)),AND(AH9&lt;&gt;"",OR(AH9=AD9,AH9=AL9))),"غرفة وجهاز",IF(AND(AG9&lt;&gt;"",OR(AG9=AC9,AG9=AK9)),"غرفة",IF(AND(AH9&lt;&gt;"",OR(AH9=AD9,AH9=AL9)),"جهاز",""))))</f>
        <v/>
      </c>
      <c r="Q9" s="4" t="inlineStr">
        <is>
          <t>مشاري الشهراني</t>
        </is>
      </c>
      <c r="R9" s="4" t="inlineStr">
        <is>
          <t>050 826 2387</t>
        </is>
      </c>
      <c r="S9" s="4" t="inlineStr">
        <is>
          <t>متابعة</t>
        </is>
      </c>
      <c r="T9" s="4" t="inlineStr">
        <is>
          <t>غرفة 3</t>
        </is>
      </c>
      <c r="U9" s="4" t="n"/>
      <c r="V9" s="4" t="inlineStr">
        <is>
          <t>تم</t>
        </is>
      </c>
      <c r="W9" s="25">
        <f>IF(A9="","",IF(AND(AND(AK9&lt;&gt;"",OR(AK9=AC9,AK9=AG9)),AND(AL9&lt;&gt;"",OR(AL9=AD9,AL9=AH9))),"غرفة وجهاز",IF(AND(AK9&lt;&gt;"",OR(AK9=AC9,AK9=AG9)),"غرفة",IF(AND(AL9&lt;&gt;"",OR(AL9=AD9,AL9=AH9)),"جهاز",""))))</f>
        <v/>
      </c>
      <c r="Y9" s="7" t="n">
        <v>3</v>
      </c>
      <c r="Z9" s="7">
        <f>IF(A9="","",IF(INDEX(OpenDays,WEEKDAY(A9,2))="لا",0,1))</f>
        <v/>
      </c>
      <c r="AA9" s="7">
        <f>IF(A9="","",IF(AND(E9&lt;&gt;"",H9&lt;&gt;'الإعدادات'!$M$17),MAX(1,ROUND(IFERROR(INDEX(SvcMinutes,MATCH(E9,Services,0)),SlotLen)/SlotLen,0))-1,IF(AND(A9=A8,AA8&gt;0),AA8-1,0)))</f>
        <v/>
      </c>
      <c r="AB9" s="7">
        <f>IF(A9="","",IF(OR(AND(E9&lt;&gt;"",H9&lt;&gt;'الإعدادات'!$M$17),AND(A9=A8,AA8&gt;0)),1,0))</f>
        <v/>
      </c>
      <c r="AC9" s="9">
        <f>IF(A9="","",IF(AND(E9&lt;&gt;"",H9&lt;&gt;'الإعدادات'!$M$17),IF(F9="","",F9),IF(AND(A9=A8,AA8&gt;0),AC8,"")))</f>
        <v/>
      </c>
      <c r="AD9" s="9">
        <f>IF(A9="","",IF(AND(E9&lt;&gt;"",H9&lt;&gt;'الإعدادات'!$M$17),IF(G9="","",G9),IF(AND(A9=A8,AA8&gt;0),AD8,"")))</f>
        <v/>
      </c>
      <c r="AE9" s="7">
        <f>IF(A9="","",IF(AND(L9&lt;&gt;"",O9&lt;&gt;'الإعدادات'!$M$17),MAX(1,ROUND(IFERROR(INDEX(SvcMinutes,MATCH(L9,Services,0)),SlotLen)/SlotLen,0))-1,IF(AND(A9=A8,AE8&gt;0),AE8-1,0)))</f>
        <v/>
      </c>
      <c r="AF9" s="7">
        <f>IF(A9="","",IF(OR(AND(L9&lt;&gt;"",O9&lt;&gt;'الإعدادات'!$M$17),AND(A9=A8,AE8&gt;0)),1,0))</f>
        <v/>
      </c>
      <c r="AG9" s="9">
        <f>IF(A9="","",IF(AND(L9&lt;&gt;"",O9&lt;&gt;'الإعدادات'!$M$17),IF(M9="","",M9),IF(AND(A9=A8,AE8&gt;0),AG8,"")))</f>
        <v/>
      </c>
      <c r="AH9" s="9">
        <f>IF(A9="","",IF(AND(L9&lt;&gt;"",O9&lt;&gt;'الإعدادات'!$M$17),IF(N9="","",N9),IF(AND(A9=A8,AE8&gt;0),AH8,"")))</f>
        <v/>
      </c>
      <c r="AI9" s="7">
        <f>IF(A9="","",IF(AND(S9&lt;&gt;"",V9&lt;&gt;'الإعدادات'!$M$17),MAX(1,ROUND(IFERROR(INDEX(SvcMinutes,MATCH(S9,Services,0)),SlotLen)/SlotLen,0))-1,IF(AND(A9=A8,AI8&gt;0),AI8-1,0)))</f>
        <v/>
      </c>
      <c r="AJ9" s="7">
        <f>IF(A9="","",IF(OR(AND(S9&lt;&gt;"",V9&lt;&gt;'الإعدادات'!$M$17),AND(A9=A8,AI8&gt;0)),1,0))</f>
        <v/>
      </c>
      <c r="AK9" s="9">
        <f>IF(A9="","",IF(AND(S9&lt;&gt;"",V9&lt;&gt;'الإعدادات'!$M$17),IF(T9="","",T9),IF(AND(A9=A8,AI8&gt;0),AK8,"")))</f>
        <v/>
      </c>
      <c r="AL9" s="9">
        <f>IF(A9="","",IF(AND(S9&lt;&gt;"",V9&lt;&gt;'الإعدادات'!$M$17),IF(U9="","",U9),IF(AND(A9=A8,AI8&gt;0),AL8,"")))</f>
        <v/>
      </c>
    </row>
    <row r="10">
      <c r="A10" s="23">
        <f>IF(Y10&gt;=7*SlotsPerDay,"",$B$2+INT(Y10/SlotsPerDay))</f>
        <v/>
      </c>
      <c r="B10" s="24">
        <f>IF(A10="","",DayStart+(Y10-INT(Y10/SlotsPerDay)*SlotsPerDay)*SlotLen/1440)</f>
        <v/>
      </c>
      <c r="C10" s="4" t="inlineStr">
        <is>
          <t>بندر الحارثي</t>
        </is>
      </c>
      <c r="D10" s="4" t="inlineStr">
        <is>
          <t>053 149 1199</t>
        </is>
      </c>
      <c r="E10" s="4" t="inlineStr">
        <is>
          <t>ليزر جسم</t>
        </is>
      </c>
      <c r="F10" s="4" t="inlineStr">
        <is>
          <t>غرفة 1</t>
        </is>
      </c>
      <c r="G10" s="4" t="inlineStr">
        <is>
          <t>جهاز الليزر</t>
        </is>
      </c>
      <c r="H10" s="4" t="inlineStr">
        <is>
          <t>تم</t>
        </is>
      </c>
      <c r="I10" s="25">
        <f>IF(A10="","",IF(AND(AND(AC10&lt;&gt;"",OR(AC10=AG10,AC10=AK10)),AND(AD10&lt;&gt;"",OR(AD10=AH10,AD10=AL10))),"غرفة وجهاز",IF(AND(AC10&lt;&gt;"",OR(AC10=AG10,AC10=AK10)),"غرفة",IF(AND(AD10&lt;&gt;"",OR(AD10=AH10,AD10=AL10)),"جهاز",""))))</f>
        <v/>
      </c>
      <c r="J10" s="4" t="inlineStr">
        <is>
          <t>بندر الحارثي</t>
        </is>
      </c>
      <c r="K10" s="4" t="inlineStr">
        <is>
          <t>055 286 9706</t>
        </is>
      </c>
      <c r="L10" s="4" t="inlineStr">
        <is>
          <t>كشف</t>
        </is>
      </c>
      <c r="M10" s="4" t="inlineStr">
        <is>
          <t>غرفة 2</t>
        </is>
      </c>
      <c r="N10" s="4" t="n"/>
      <c r="O10" s="4" t="inlineStr">
        <is>
          <t>تم</t>
        </is>
      </c>
      <c r="P10" s="25">
        <f>IF(A10="","",IF(AND(AND(AG10&lt;&gt;"",OR(AG10=AC10,AG10=AK10)),AND(AH10&lt;&gt;"",OR(AH10=AD10,AH10=AL10))),"غرفة وجهاز",IF(AND(AG10&lt;&gt;"",OR(AG10=AC10,AG10=AK10)),"غرفة",IF(AND(AH10&lt;&gt;"",OR(AH10=AD10,AH10=AL10)),"جهاز",""))))</f>
        <v/>
      </c>
      <c r="Q10" s="4" t="inlineStr">
        <is>
          <t>خالد المالكي</t>
        </is>
      </c>
      <c r="R10" s="4" t="inlineStr">
        <is>
          <t>050 455 5252</t>
        </is>
      </c>
      <c r="S10" s="4" t="inlineStr">
        <is>
          <t>جلسة علاج طبيعي</t>
        </is>
      </c>
      <c r="T10" s="4" t="inlineStr">
        <is>
          <t>غرفة 3</t>
        </is>
      </c>
      <c r="U10" s="4" t="n"/>
      <c r="V10" s="4" t="inlineStr">
        <is>
          <t>تم</t>
        </is>
      </c>
      <c r="W10" s="25">
        <f>IF(A10="","",IF(AND(AND(AK10&lt;&gt;"",OR(AK10=AC10,AK10=AG10)),AND(AL10&lt;&gt;"",OR(AL10=AD10,AL10=AH10))),"غرفة وجهاز",IF(AND(AK10&lt;&gt;"",OR(AK10=AC10,AK10=AG10)),"غرفة",IF(AND(AL10&lt;&gt;"",OR(AL10=AD10,AL10=AH10)),"جهاز",""))))</f>
        <v/>
      </c>
      <c r="Y10" s="7" t="n">
        <v>4</v>
      </c>
      <c r="Z10" s="7">
        <f>IF(A10="","",IF(INDEX(OpenDays,WEEKDAY(A10,2))="لا",0,1))</f>
        <v/>
      </c>
      <c r="AA10" s="7">
        <f>IF(A10="","",IF(AND(E10&lt;&gt;"",H10&lt;&gt;'الإعدادات'!$M$17),MAX(1,ROUND(IFERROR(INDEX(SvcMinutes,MATCH(E10,Services,0)),SlotLen)/SlotLen,0))-1,IF(AND(A10=A9,AA9&gt;0),AA9-1,0)))</f>
        <v/>
      </c>
      <c r="AB10" s="7">
        <f>IF(A10="","",IF(OR(AND(E10&lt;&gt;"",H10&lt;&gt;'الإعدادات'!$M$17),AND(A10=A9,AA9&gt;0)),1,0))</f>
        <v/>
      </c>
      <c r="AC10" s="9">
        <f>IF(A10="","",IF(AND(E10&lt;&gt;"",H10&lt;&gt;'الإعدادات'!$M$17),IF(F10="","",F10),IF(AND(A10=A9,AA9&gt;0),AC9,"")))</f>
        <v/>
      </c>
      <c r="AD10" s="9">
        <f>IF(A10="","",IF(AND(E10&lt;&gt;"",H10&lt;&gt;'الإعدادات'!$M$17),IF(G10="","",G10),IF(AND(A10=A9,AA9&gt;0),AD9,"")))</f>
        <v/>
      </c>
      <c r="AE10" s="7">
        <f>IF(A10="","",IF(AND(L10&lt;&gt;"",O10&lt;&gt;'الإعدادات'!$M$17),MAX(1,ROUND(IFERROR(INDEX(SvcMinutes,MATCH(L10,Services,0)),SlotLen)/SlotLen,0))-1,IF(AND(A10=A9,AE9&gt;0),AE9-1,0)))</f>
        <v/>
      </c>
      <c r="AF10" s="7">
        <f>IF(A10="","",IF(OR(AND(L10&lt;&gt;"",O10&lt;&gt;'الإعدادات'!$M$17),AND(A10=A9,AE9&gt;0)),1,0))</f>
        <v/>
      </c>
      <c r="AG10" s="9">
        <f>IF(A10="","",IF(AND(L10&lt;&gt;"",O10&lt;&gt;'الإعدادات'!$M$17),IF(M10="","",M10),IF(AND(A10=A9,AE9&gt;0),AG9,"")))</f>
        <v/>
      </c>
      <c r="AH10" s="9">
        <f>IF(A10="","",IF(AND(L10&lt;&gt;"",O10&lt;&gt;'الإعدادات'!$M$17),IF(N10="","",N10),IF(AND(A10=A9,AE9&gt;0),AH9,"")))</f>
        <v/>
      </c>
      <c r="AI10" s="7">
        <f>IF(A10="","",IF(AND(S10&lt;&gt;"",V10&lt;&gt;'الإعدادات'!$M$17),MAX(1,ROUND(IFERROR(INDEX(SvcMinutes,MATCH(S10,Services,0)),SlotLen)/SlotLen,0))-1,IF(AND(A10=A9,AI9&gt;0),AI9-1,0)))</f>
        <v/>
      </c>
      <c r="AJ10" s="7">
        <f>IF(A10="","",IF(OR(AND(S10&lt;&gt;"",V10&lt;&gt;'الإعدادات'!$M$17),AND(A10=A9,AI9&gt;0)),1,0))</f>
        <v/>
      </c>
      <c r="AK10" s="9">
        <f>IF(A10="","",IF(AND(S10&lt;&gt;"",V10&lt;&gt;'الإعدادات'!$M$17),IF(T10="","",T10),IF(AND(A10=A9,AI9&gt;0),AK9,"")))</f>
        <v/>
      </c>
      <c r="AL10" s="9">
        <f>IF(A10="","",IF(AND(S10&lt;&gt;"",V10&lt;&gt;'الإعدادات'!$M$17),IF(U10="","",U10),IF(AND(A10=A9,AI9&gt;0),AL9,"")))</f>
        <v/>
      </c>
    </row>
    <row r="11">
      <c r="A11" s="23">
        <f>IF(Y11&gt;=7*SlotsPerDay,"",$B$2+INT(Y11/SlotsPerDay))</f>
        <v/>
      </c>
      <c r="B11" s="24">
        <f>IF(A11="","",DayStart+(Y11-INT(Y11/SlotsPerDay)*SlotsPerDay)*SlotLen/1440)</f>
        <v/>
      </c>
      <c r="C11" s="4" t="n"/>
      <c r="D11" s="4" t="n"/>
      <c r="E11" s="4" t="n"/>
      <c r="F11" s="4" t="n"/>
      <c r="G11" s="4" t="n"/>
      <c r="H11" s="4" t="n"/>
      <c r="I11" s="25">
        <f>IF(A11="","",IF(AND(AND(AC11&lt;&gt;"",OR(AC11=AG11,AC11=AK11)),AND(AD11&lt;&gt;"",OR(AD11=AH11,AD11=AL11))),"غرفة وجهاز",IF(AND(AC11&lt;&gt;"",OR(AC11=AG11,AC11=AK11)),"غرفة",IF(AND(AD11&lt;&gt;"",OR(AD11=AH11,AD11=AL11)),"جهاز",""))))</f>
        <v/>
      </c>
      <c r="J11" s="4" t="inlineStr">
        <is>
          <t>رهف الشمري</t>
        </is>
      </c>
      <c r="K11" s="4" t="inlineStr">
        <is>
          <t>050 867 6395</t>
        </is>
      </c>
      <c r="L11" s="4" t="inlineStr">
        <is>
          <t>كشف</t>
        </is>
      </c>
      <c r="M11" s="4" t="inlineStr">
        <is>
          <t>غرفة 2</t>
        </is>
      </c>
      <c r="N11" s="4" t="n"/>
      <c r="O11" s="4" t="inlineStr">
        <is>
          <t>تم</t>
        </is>
      </c>
      <c r="P11" s="25">
        <f>IF(A11="","",IF(AND(AND(AG11&lt;&gt;"",OR(AG11=AC11,AG11=AK11)),AND(AH11&lt;&gt;"",OR(AH11=AD11,AH11=AL11))),"غرفة وجهاز",IF(AND(AG11&lt;&gt;"",OR(AG11=AC11,AG11=AK11)),"غرفة",IF(AND(AH11&lt;&gt;"",OR(AH11=AD11,AH11=AL11)),"جهاز",""))))</f>
        <v/>
      </c>
      <c r="Q11" s="4" t="n"/>
      <c r="R11" s="4" t="n"/>
      <c r="S11" s="4" t="n"/>
      <c r="T11" s="4" t="n"/>
      <c r="U11" s="4" t="n"/>
      <c r="V11" s="4" t="n"/>
      <c r="W11" s="25">
        <f>IF(A11="","",IF(AND(AND(AK11&lt;&gt;"",OR(AK11=AC11,AK11=AG11)),AND(AL11&lt;&gt;"",OR(AL11=AD11,AL11=AH11))),"غرفة وجهاز",IF(AND(AK11&lt;&gt;"",OR(AK11=AC11,AK11=AG11)),"غرفة",IF(AND(AL11&lt;&gt;"",OR(AL11=AD11,AL11=AH11)),"جهاز",""))))</f>
        <v/>
      </c>
      <c r="Y11" s="7" t="n">
        <v>5</v>
      </c>
      <c r="Z11" s="7">
        <f>IF(A11="","",IF(INDEX(OpenDays,WEEKDAY(A11,2))="لا",0,1))</f>
        <v/>
      </c>
      <c r="AA11" s="7">
        <f>IF(A11="","",IF(AND(E11&lt;&gt;"",H11&lt;&gt;'الإعدادات'!$M$17),MAX(1,ROUND(IFERROR(INDEX(SvcMinutes,MATCH(E11,Services,0)),SlotLen)/SlotLen,0))-1,IF(AND(A11=A10,AA10&gt;0),AA10-1,0)))</f>
        <v/>
      </c>
      <c r="AB11" s="7">
        <f>IF(A11="","",IF(OR(AND(E11&lt;&gt;"",H11&lt;&gt;'الإعدادات'!$M$17),AND(A11=A10,AA10&gt;0)),1,0))</f>
        <v/>
      </c>
      <c r="AC11" s="9">
        <f>IF(A11="","",IF(AND(E11&lt;&gt;"",H11&lt;&gt;'الإعدادات'!$M$17),IF(F11="","",F11),IF(AND(A11=A10,AA10&gt;0),AC10,"")))</f>
        <v/>
      </c>
      <c r="AD11" s="9">
        <f>IF(A11="","",IF(AND(E11&lt;&gt;"",H11&lt;&gt;'الإعدادات'!$M$17),IF(G11="","",G11),IF(AND(A11=A10,AA10&gt;0),AD10,"")))</f>
        <v/>
      </c>
      <c r="AE11" s="7">
        <f>IF(A11="","",IF(AND(L11&lt;&gt;"",O11&lt;&gt;'الإعدادات'!$M$17),MAX(1,ROUND(IFERROR(INDEX(SvcMinutes,MATCH(L11,Services,0)),SlotLen)/SlotLen,0))-1,IF(AND(A11=A10,AE10&gt;0),AE10-1,0)))</f>
        <v/>
      </c>
      <c r="AF11" s="7">
        <f>IF(A11="","",IF(OR(AND(L11&lt;&gt;"",O11&lt;&gt;'الإعدادات'!$M$17),AND(A11=A10,AE10&gt;0)),1,0))</f>
        <v/>
      </c>
      <c r="AG11" s="9">
        <f>IF(A11="","",IF(AND(L11&lt;&gt;"",O11&lt;&gt;'الإعدادات'!$M$17),IF(M11="","",M11),IF(AND(A11=A10,AE10&gt;0),AG10,"")))</f>
        <v/>
      </c>
      <c r="AH11" s="9">
        <f>IF(A11="","",IF(AND(L11&lt;&gt;"",O11&lt;&gt;'الإعدادات'!$M$17),IF(N11="","",N11),IF(AND(A11=A10,AE10&gt;0),AH10,"")))</f>
        <v/>
      </c>
      <c r="AI11" s="7">
        <f>IF(A11="","",IF(AND(S11&lt;&gt;"",V11&lt;&gt;'الإعدادات'!$M$17),MAX(1,ROUND(IFERROR(INDEX(SvcMinutes,MATCH(S11,Services,0)),SlotLen)/SlotLen,0))-1,IF(AND(A11=A10,AI10&gt;0),AI10-1,0)))</f>
        <v/>
      </c>
      <c r="AJ11" s="7">
        <f>IF(A11="","",IF(OR(AND(S11&lt;&gt;"",V11&lt;&gt;'الإعدادات'!$M$17),AND(A11=A10,AI10&gt;0)),1,0))</f>
        <v/>
      </c>
      <c r="AK11" s="9">
        <f>IF(A11="","",IF(AND(S11&lt;&gt;"",V11&lt;&gt;'الإعدادات'!$M$17),IF(T11="","",T11),IF(AND(A11=A10,AI10&gt;0),AK10,"")))</f>
        <v/>
      </c>
      <c r="AL11" s="9">
        <f>IF(A11="","",IF(AND(S11&lt;&gt;"",V11&lt;&gt;'الإعدادات'!$M$17),IF(U11="","",U11),IF(AND(A11=A10,AI10&gt;0),AL10,"")))</f>
        <v/>
      </c>
    </row>
    <row r="12">
      <c r="A12" s="23">
        <f>IF(Y12&gt;=7*SlotsPerDay,"",$B$2+INT(Y12/SlotsPerDay))</f>
        <v/>
      </c>
      <c r="B12" s="24">
        <f>IF(A12="","",DayStart+(Y12-INT(Y12/SlotsPerDay)*SlotsPerDay)*SlotLen/1440)</f>
        <v/>
      </c>
      <c r="C12" s="4" t="inlineStr">
        <is>
          <t>أمل القحطاني</t>
        </is>
      </c>
      <c r="D12" s="4" t="inlineStr">
        <is>
          <t>053 618 8475</t>
        </is>
      </c>
      <c r="E12" s="4" t="inlineStr">
        <is>
          <t>ليزر وجه</t>
        </is>
      </c>
      <c r="F12" s="4" t="inlineStr">
        <is>
          <t>غرفة 1</t>
        </is>
      </c>
      <c r="G12" s="4" t="inlineStr">
        <is>
          <t>جهاز الليزر</t>
        </is>
      </c>
      <c r="H12" s="4" t="inlineStr">
        <is>
          <t>تم</t>
        </is>
      </c>
      <c r="I12" s="25">
        <f>IF(A12="","",IF(AND(AND(AC12&lt;&gt;"",OR(AC12=AG12,AC12=AK12)),AND(AD12&lt;&gt;"",OR(AD12=AH12,AD12=AL12))),"غرفة وجهاز",IF(AND(AC12&lt;&gt;"",OR(AC12=AG12,AC12=AK12)),"غرفة",IF(AND(AD12&lt;&gt;"",OR(AD12=AH12,AD12=AL12)),"جهاز",""))))</f>
        <v/>
      </c>
      <c r="J12" s="4" t="inlineStr">
        <is>
          <t>مشاري الشهراني</t>
        </is>
      </c>
      <c r="K12" s="4" t="inlineStr">
        <is>
          <t>053 840 9878</t>
        </is>
      </c>
      <c r="L12" s="4" t="inlineStr">
        <is>
          <t>هيدرافيشل</t>
        </is>
      </c>
      <c r="M12" s="4" t="inlineStr">
        <is>
          <t>غرفة 2</t>
        </is>
      </c>
      <c r="N12" s="4" t="inlineStr">
        <is>
          <t>هيدرافيشل</t>
        </is>
      </c>
      <c r="O12" s="4" t="inlineStr">
        <is>
          <t>تم</t>
        </is>
      </c>
      <c r="P12" s="25">
        <f>IF(A12="","",IF(AND(AND(AG12&lt;&gt;"",OR(AG12=AC12,AG12=AK12)),AND(AH12&lt;&gt;"",OR(AH12=AD12,AH12=AL12))),"غرفة وجهاز",IF(AND(AG12&lt;&gt;"",OR(AG12=AC12,AG12=AK12)),"غرفة",IF(AND(AH12&lt;&gt;"",OR(AH12=AD12,AH12=AL12)),"جهاز",""))))</f>
        <v/>
      </c>
      <c r="Q12" s="4" t="inlineStr">
        <is>
          <t>رهف الشمري</t>
        </is>
      </c>
      <c r="R12" s="4" t="inlineStr">
        <is>
          <t>055 854 8662</t>
        </is>
      </c>
      <c r="S12" s="4" t="inlineStr">
        <is>
          <t>متابعة</t>
        </is>
      </c>
      <c r="T12" s="4" t="inlineStr">
        <is>
          <t>غرفة 3</t>
        </is>
      </c>
      <c r="U12" s="4" t="n"/>
      <c r="V12" s="4" t="inlineStr">
        <is>
          <t>تم</t>
        </is>
      </c>
      <c r="W12" s="25">
        <f>IF(A12="","",IF(AND(AND(AK12&lt;&gt;"",OR(AK12=AC12,AK12=AG12)),AND(AL12&lt;&gt;"",OR(AL12=AD12,AL12=AH12))),"غرفة وجهاز",IF(AND(AK12&lt;&gt;"",OR(AK12=AC12,AK12=AG12)),"غرفة",IF(AND(AL12&lt;&gt;"",OR(AL12=AD12,AL12=AH12)),"جهاز",""))))</f>
        <v/>
      </c>
      <c r="Y12" s="7" t="n">
        <v>6</v>
      </c>
      <c r="Z12" s="7">
        <f>IF(A12="","",IF(INDEX(OpenDays,WEEKDAY(A12,2))="لا",0,1))</f>
        <v/>
      </c>
      <c r="AA12" s="7">
        <f>IF(A12="","",IF(AND(E12&lt;&gt;"",H12&lt;&gt;'الإعدادات'!$M$17),MAX(1,ROUND(IFERROR(INDEX(SvcMinutes,MATCH(E12,Services,0)),SlotLen)/SlotLen,0))-1,IF(AND(A12=A11,AA11&gt;0),AA11-1,0)))</f>
        <v/>
      </c>
      <c r="AB12" s="7">
        <f>IF(A12="","",IF(OR(AND(E12&lt;&gt;"",H12&lt;&gt;'الإعدادات'!$M$17),AND(A12=A11,AA11&gt;0)),1,0))</f>
        <v/>
      </c>
      <c r="AC12" s="9">
        <f>IF(A12="","",IF(AND(E12&lt;&gt;"",H12&lt;&gt;'الإعدادات'!$M$17),IF(F12="","",F12),IF(AND(A12=A11,AA11&gt;0),AC11,"")))</f>
        <v/>
      </c>
      <c r="AD12" s="9">
        <f>IF(A12="","",IF(AND(E12&lt;&gt;"",H12&lt;&gt;'الإعدادات'!$M$17),IF(G12="","",G12),IF(AND(A12=A11,AA11&gt;0),AD11,"")))</f>
        <v/>
      </c>
      <c r="AE12" s="7">
        <f>IF(A12="","",IF(AND(L12&lt;&gt;"",O12&lt;&gt;'الإعدادات'!$M$17),MAX(1,ROUND(IFERROR(INDEX(SvcMinutes,MATCH(L12,Services,0)),SlotLen)/SlotLen,0))-1,IF(AND(A12=A11,AE11&gt;0),AE11-1,0)))</f>
        <v/>
      </c>
      <c r="AF12" s="7">
        <f>IF(A12="","",IF(OR(AND(L12&lt;&gt;"",O12&lt;&gt;'الإعدادات'!$M$17),AND(A12=A11,AE11&gt;0)),1,0))</f>
        <v/>
      </c>
      <c r="AG12" s="9">
        <f>IF(A12="","",IF(AND(L12&lt;&gt;"",O12&lt;&gt;'الإعدادات'!$M$17),IF(M12="","",M12),IF(AND(A12=A11,AE11&gt;0),AG11,"")))</f>
        <v/>
      </c>
      <c r="AH12" s="9">
        <f>IF(A12="","",IF(AND(L12&lt;&gt;"",O12&lt;&gt;'الإعدادات'!$M$17),IF(N12="","",N12),IF(AND(A12=A11,AE11&gt;0),AH11,"")))</f>
        <v/>
      </c>
      <c r="AI12" s="7">
        <f>IF(A12="","",IF(AND(S12&lt;&gt;"",V12&lt;&gt;'الإعدادات'!$M$17),MAX(1,ROUND(IFERROR(INDEX(SvcMinutes,MATCH(S12,Services,0)),SlotLen)/SlotLen,0))-1,IF(AND(A12=A11,AI11&gt;0),AI11-1,0)))</f>
        <v/>
      </c>
      <c r="AJ12" s="7">
        <f>IF(A12="","",IF(OR(AND(S12&lt;&gt;"",V12&lt;&gt;'الإعدادات'!$M$17),AND(A12=A11,AI11&gt;0)),1,0))</f>
        <v/>
      </c>
      <c r="AK12" s="9">
        <f>IF(A12="","",IF(AND(S12&lt;&gt;"",V12&lt;&gt;'الإعدادات'!$M$17),IF(T12="","",T12),IF(AND(A12=A11,AI11&gt;0),AK11,"")))</f>
        <v/>
      </c>
      <c r="AL12" s="9">
        <f>IF(A12="","",IF(AND(S12&lt;&gt;"",V12&lt;&gt;'الإعدادات'!$M$17),IF(U12="","",U12),IF(AND(A12=A11,AI11&gt;0),AL11,"")))</f>
        <v/>
      </c>
    </row>
    <row r="13">
      <c r="A13" s="23">
        <f>IF(Y13&gt;=7*SlotsPerDay,"",$B$2+INT(Y13/SlotsPerDay))</f>
        <v/>
      </c>
      <c r="B13" s="24">
        <f>IF(A13="","",DayStart+(Y13-INT(Y13/SlotsPerDay)*SlotsPerDay)*SlotLen/1440)</f>
        <v/>
      </c>
      <c r="C13" s="4" t="n"/>
      <c r="D13" s="4" t="n"/>
      <c r="E13" s="4" t="n"/>
      <c r="F13" s="4" t="n"/>
      <c r="G13" s="4" t="n"/>
      <c r="H13" s="4" t="n"/>
      <c r="I13" s="25">
        <f>IF(A13="","",IF(AND(AND(AC13&lt;&gt;"",OR(AC13=AG13,AC13=AK13)),AND(AD13&lt;&gt;"",OR(AD13=AH13,AD13=AL13))),"غرفة وجهاز",IF(AND(AC13&lt;&gt;"",OR(AC13=AG13,AC13=AK13)),"غرفة",IF(AND(AD13&lt;&gt;"",OR(AD13=AH13,AD13=AL13)),"جهاز",""))))</f>
        <v/>
      </c>
      <c r="J13" s="4" t="n"/>
      <c r="K13" s="4" t="n"/>
      <c r="L13" s="4" t="n"/>
      <c r="M13" s="4" t="n"/>
      <c r="N13" s="4" t="n"/>
      <c r="O13" s="4" t="n"/>
      <c r="P13" s="25">
        <f>IF(A13="","",IF(AND(AND(AG13&lt;&gt;"",OR(AG13=AC13,AG13=AK13)),AND(AH13&lt;&gt;"",OR(AH13=AD13,AH13=AL13))),"غرفة وجهاز",IF(AND(AG13&lt;&gt;"",OR(AG13=AC13,AG13=AK13)),"غرفة",IF(AND(AH13&lt;&gt;"",OR(AH13=AD13,AH13=AL13)),"جهاز",""))))</f>
        <v/>
      </c>
      <c r="Q13" s="4" t="n"/>
      <c r="R13" s="4" t="n"/>
      <c r="S13" s="4" t="n"/>
      <c r="T13" s="4" t="n"/>
      <c r="U13" s="4" t="n"/>
      <c r="V13" s="4" t="n"/>
      <c r="W13" s="25">
        <f>IF(A13="","",IF(AND(AND(AK13&lt;&gt;"",OR(AK13=AC13,AK13=AG13)),AND(AL13&lt;&gt;"",OR(AL13=AD13,AL13=AH13))),"غرفة وجهاز",IF(AND(AK13&lt;&gt;"",OR(AK13=AC13,AK13=AG13)),"غرفة",IF(AND(AL13&lt;&gt;"",OR(AL13=AD13,AL13=AH13)),"جهاز",""))))</f>
        <v/>
      </c>
      <c r="Y13" s="7" t="n">
        <v>7</v>
      </c>
      <c r="Z13" s="7">
        <f>IF(A13="","",IF(INDEX(OpenDays,WEEKDAY(A13,2))="لا",0,1))</f>
        <v/>
      </c>
      <c r="AA13" s="7">
        <f>IF(A13="","",IF(AND(E13&lt;&gt;"",H13&lt;&gt;'الإعدادات'!$M$17),MAX(1,ROUND(IFERROR(INDEX(SvcMinutes,MATCH(E13,Services,0)),SlotLen)/SlotLen,0))-1,IF(AND(A13=A12,AA12&gt;0),AA12-1,0)))</f>
        <v/>
      </c>
      <c r="AB13" s="7">
        <f>IF(A13="","",IF(OR(AND(E13&lt;&gt;"",H13&lt;&gt;'الإعدادات'!$M$17),AND(A13=A12,AA12&gt;0)),1,0))</f>
        <v/>
      </c>
      <c r="AC13" s="9">
        <f>IF(A13="","",IF(AND(E13&lt;&gt;"",H13&lt;&gt;'الإعدادات'!$M$17),IF(F13="","",F13),IF(AND(A13=A12,AA12&gt;0),AC12,"")))</f>
        <v/>
      </c>
      <c r="AD13" s="9">
        <f>IF(A13="","",IF(AND(E13&lt;&gt;"",H13&lt;&gt;'الإعدادات'!$M$17),IF(G13="","",G13),IF(AND(A13=A12,AA12&gt;0),AD12,"")))</f>
        <v/>
      </c>
      <c r="AE13" s="7">
        <f>IF(A13="","",IF(AND(L13&lt;&gt;"",O13&lt;&gt;'الإعدادات'!$M$17),MAX(1,ROUND(IFERROR(INDEX(SvcMinutes,MATCH(L13,Services,0)),SlotLen)/SlotLen,0))-1,IF(AND(A13=A12,AE12&gt;0),AE12-1,0)))</f>
        <v/>
      </c>
      <c r="AF13" s="7">
        <f>IF(A13="","",IF(OR(AND(L13&lt;&gt;"",O13&lt;&gt;'الإعدادات'!$M$17),AND(A13=A12,AE12&gt;0)),1,0))</f>
        <v/>
      </c>
      <c r="AG13" s="9">
        <f>IF(A13="","",IF(AND(L13&lt;&gt;"",O13&lt;&gt;'الإعدادات'!$M$17),IF(M13="","",M13),IF(AND(A13=A12,AE12&gt;0),AG12,"")))</f>
        <v/>
      </c>
      <c r="AH13" s="9">
        <f>IF(A13="","",IF(AND(L13&lt;&gt;"",O13&lt;&gt;'الإعدادات'!$M$17),IF(N13="","",N13),IF(AND(A13=A12,AE12&gt;0),AH12,"")))</f>
        <v/>
      </c>
      <c r="AI13" s="7">
        <f>IF(A13="","",IF(AND(S13&lt;&gt;"",V13&lt;&gt;'الإعدادات'!$M$17),MAX(1,ROUND(IFERROR(INDEX(SvcMinutes,MATCH(S13,Services,0)),SlotLen)/SlotLen,0))-1,IF(AND(A13=A12,AI12&gt;0),AI12-1,0)))</f>
        <v/>
      </c>
      <c r="AJ13" s="7">
        <f>IF(A13="","",IF(OR(AND(S13&lt;&gt;"",V13&lt;&gt;'الإعدادات'!$M$17),AND(A13=A12,AI12&gt;0)),1,0))</f>
        <v/>
      </c>
      <c r="AK13" s="9">
        <f>IF(A13="","",IF(AND(S13&lt;&gt;"",V13&lt;&gt;'الإعدادات'!$M$17),IF(T13="","",T13),IF(AND(A13=A12,AI12&gt;0),AK12,"")))</f>
        <v/>
      </c>
      <c r="AL13" s="9">
        <f>IF(A13="","",IF(AND(S13&lt;&gt;"",V13&lt;&gt;'الإعدادات'!$M$17),IF(U13="","",U13),IF(AND(A13=A12,AI12&gt;0),AL12,"")))</f>
        <v/>
      </c>
    </row>
    <row r="14">
      <c r="A14" s="23">
        <f>IF(Y14&gt;=7*SlotsPerDay,"",$B$2+INT(Y14/SlotsPerDay))</f>
        <v/>
      </c>
      <c r="B14" s="24">
        <f>IF(A14="","",DayStart+(Y14-INT(Y14/SlotsPerDay)*SlotsPerDay)*SlotLen/1440)</f>
        <v/>
      </c>
      <c r="C14" s="4" t="n"/>
      <c r="D14" s="4" t="n"/>
      <c r="E14" s="4" t="n"/>
      <c r="F14" s="4" t="n"/>
      <c r="G14" s="4" t="n"/>
      <c r="H14" s="4" t="n"/>
      <c r="I14" s="25">
        <f>IF(A14="","",IF(AND(AND(AC14&lt;&gt;"",OR(AC14=AG14,AC14=AK14)),AND(AD14&lt;&gt;"",OR(AD14=AH14,AD14=AL14))),"غرفة وجهاز",IF(AND(AC14&lt;&gt;"",OR(AC14=AG14,AC14=AK14)),"غرفة",IF(AND(AD14&lt;&gt;"",OR(AD14=AH14,AD14=AL14)),"جهاز",""))))</f>
        <v/>
      </c>
      <c r="J14" s="4" t="n"/>
      <c r="K14" s="4" t="n"/>
      <c r="L14" s="4" t="n"/>
      <c r="M14" s="4" t="n"/>
      <c r="N14" s="4" t="n"/>
      <c r="O14" s="4" t="n"/>
      <c r="P14" s="25">
        <f>IF(A14="","",IF(AND(AND(AG14&lt;&gt;"",OR(AG14=AC14,AG14=AK14)),AND(AH14&lt;&gt;"",OR(AH14=AD14,AH14=AL14))),"غرفة وجهاز",IF(AND(AG14&lt;&gt;"",OR(AG14=AC14,AG14=AK14)),"غرفة",IF(AND(AH14&lt;&gt;"",OR(AH14=AD14,AH14=AL14)),"جهاز",""))))</f>
        <v/>
      </c>
      <c r="Q14" s="4" t="inlineStr">
        <is>
          <t>جود العنزي</t>
        </is>
      </c>
      <c r="R14" s="4" t="inlineStr">
        <is>
          <t>053 460 4636</t>
        </is>
      </c>
      <c r="S14" s="4" t="inlineStr">
        <is>
          <t>جلسة علاج طبيعي</t>
        </is>
      </c>
      <c r="T14" s="4" t="inlineStr">
        <is>
          <t>غرفة 3</t>
        </is>
      </c>
      <c r="U14" s="4" t="n"/>
      <c r="V14" s="4" t="inlineStr">
        <is>
          <t>تم</t>
        </is>
      </c>
      <c r="W14" s="25">
        <f>IF(A14="","",IF(AND(AND(AK14&lt;&gt;"",OR(AK14=AC14,AK14=AG14)),AND(AL14&lt;&gt;"",OR(AL14=AD14,AL14=AH14))),"غرفة وجهاز",IF(AND(AK14&lt;&gt;"",OR(AK14=AC14,AK14=AG14)),"غرفة",IF(AND(AL14&lt;&gt;"",OR(AL14=AD14,AL14=AH14)),"جهاز",""))))</f>
        <v/>
      </c>
      <c r="Y14" s="7" t="n">
        <v>8</v>
      </c>
      <c r="Z14" s="7">
        <f>IF(A14="","",IF(INDEX(OpenDays,WEEKDAY(A14,2))="لا",0,1))</f>
        <v/>
      </c>
      <c r="AA14" s="7">
        <f>IF(A14="","",IF(AND(E14&lt;&gt;"",H14&lt;&gt;'الإعدادات'!$M$17),MAX(1,ROUND(IFERROR(INDEX(SvcMinutes,MATCH(E14,Services,0)),SlotLen)/SlotLen,0))-1,IF(AND(A14=A13,AA13&gt;0),AA13-1,0)))</f>
        <v/>
      </c>
      <c r="AB14" s="7">
        <f>IF(A14="","",IF(OR(AND(E14&lt;&gt;"",H14&lt;&gt;'الإعدادات'!$M$17),AND(A14=A13,AA13&gt;0)),1,0))</f>
        <v/>
      </c>
      <c r="AC14" s="9">
        <f>IF(A14="","",IF(AND(E14&lt;&gt;"",H14&lt;&gt;'الإعدادات'!$M$17),IF(F14="","",F14),IF(AND(A14=A13,AA13&gt;0),AC13,"")))</f>
        <v/>
      </c>
      <c r="AD14" s="9">
        <f>IF(A14="","",IF(AND(E14&lt;&gt;"",H14&lt;&gt;'الإعدادات'!$M$17),IF(G14="","",G14),IF(AND(A14=A13,AA13&gt;0),AD13,"")))</f>
        <v/>
      </c>
      <c r="AE14" s="7">
        <f>IF(A14="","",IF(AND(L14&lt;&gt;"",O14&lt;&gt;'الإعدادات'!$M$17),MAX(1,ROUND(IFERROR(INDEX(SvcMinutes,MATCH(L14,Services,0)),SlotLen)/SlotLen,0))-1,IF(AND(A14=A13,AE13&gt;0),AE13-1,0)))</f>
        <v/>
      </c>
      <c r="AF14" s="7">
        <f>IF(A14="","",IF(OR(AND(L14&lt;&gt;"",O14&lt;&gt;'الإعدادات'!$M$17),AND(A14=A13,AE13&gt;0)),1,0))</f>
        <v/>
      </c>
      <c r="AG14" s="9">
        <f>IF(A14="","",IF(AND(L14&lt;&gt;"",O14&lt;&gt;'الإعدادات'!$M$17),IF(M14="","",M14),IF(AND(A14=A13,AE13&gt;0),AG13,"")))</f>
        <v/>
      </c>
      <c r="AH14" s="9">
        <f>IF(A14="","",IF(AND(L14&lt;&gt;"",O14&lt;&gt;'الإعدادات'!$M$17),IF(N14="","",N14),IF(AND(A14=A13,AE13&gt;0),AH13,"")))</f>
        <v/>
      </c>
      <c r="AI14" s="7">
        <f>IF(A14="","",IF(AND(S14&lt;&gt;"",V14&lt;&gt;'الإعدادات'!$M$17),MAX(1,ROUND(IFERROR(INDEX(SvcMinutes,MATCH(S14,Services,0)),SlotLen)/SlotLen,0))-1,IF(AND(A14=A13,AI13&gt;0),AI13-1,0)))</f>
        <v/>
      </c>
      <c r="AJ14" s="7">
        <f>IF(A14="","",IF(OR(AND(S14&lt;&gt;"",V14&lt;&gt;'الإعدادات'!$M$17),AND(A14=A13,AI13&gt;0)),1,0))</f>
        <v/>
      </c>
      <c r="AK14" s="9">
        <f>IF(A14="","",IF(AND(S14&lt;&gt;"",V14&lt;&gt;'الإعدادات'!$M$17),IF(T14="","",T14),IF(AND(A14=A13,AI13&gt;0),AK13,"")))</f>
        <v/>
      </c>
      <c r="AL14" s="9">
        <f>IF(A14="","",IF(AND(S14&lt;&gt;"",V14&lt;&gt;'الإعدادات'!$M$17),IF(U14="","",U14),IF(AND(A14=A13,AI13&gt;0),AL13,"")))</f>
        <v/>
      </c>
    </row>
    <row r="15">
      <c r="A15" s="23">
        <f>IF(Y15&gt;=7*SlotsPerDay,"",$B$2+INT(Y15/SlotsPerDay))</f>
        <v/>
      </c>
      <c r="B15" s="24">
        <f>IF(A15="","",DayStart+(Y15-INT(Y15/SlotsPerDay)*SlotsPerDay)*SlotLen/1440)</f>
        <v/>
      </c>
      <c r="C15" s="4" t="inlineStr">
        <is>
          <t>ليان العبدالله</t>
        </is>
      </c>
      <c r="D15" s="4" t="inlineStr">
        <is>
          <t>053 508 6774</t>
        </is>
      </c>
      <c r="E15" s="4" t="inlineStr">
        <is>
          <t>متابعة</t>
        </is>
      </c>
      <c r="F15" s="4" t="inlineStr">
        <is>
          <t>غرفة 1</t>
        </is>
      </c>
      <c r="G15" s="4" t="n"/>
      <c r="H15" s="4" t="inlineStr">
        <is>
          <t>تم</t>
        </is>
      </c>
      <c r="I15" s="25">
        <f>IF(A15="","",IF(AND(AND(AC15&lt;&gt;"",OR(AC15=AG15,AC15=AK15)),AND(AD15&lt;&gt;"",OR(AD15=AH15,AD15=AL15))),"غرفة وجهاز",IF(AND(AC15&lt;&gt;"",OR(AC15=AG15,AC15=AK15)),"غرفة",IF(AND(AD15&lt;&gt;"",OR(AD15=AH15,AD15=AL15)),"جهاز",""))))</f>
        <v/>
      </c>
      <c r="J15" s="4" t="inlineStr">
        <is>
          <t>هيفاء المطيري</t>
        </is>
      </c>
      <c r="K15" s="4" t="inlineStr">
        <is>
          <t>050 189 8363</t>
        </is>
      </c>
      <c r="L15" s="4" t="inlineStr">
        <is>
          <t>ليزر وجه</t>
        </is>
      </c>
      <c r="M15" s="4" t="inlineStr">
        <is>
          <t>غرفة 2</t>
        </is>
      </c>
      <c r="N15" s="4" t="inlineStr">
        <is>
          <t>جهاز الليزر</t>
        </is>
      </c>
      <c r="O15" s="4" t="inlineStr">
        <is>
          <t>تم</t>
        </is>
      </c>
      <c r="P15" s="25">
        <f>IF(A15="","",IF(AND(AND(AG15&lt;&gt;"",OR(AG15=AC15,AG15=AK15)),AND(AH15&lt;&gt;"",OR(AH15=AD15,AH15=AL15))),"غرفة وجهاز",IF(AND(AG15&lt;&gt;"",OR(AG15=AC15,AG15=AK15)),"غرفة",IF(AND(AH15&lt;&gt;"",OR(AH15=AD15,AH15=AL15)),"جهاز",""))))</f>
        <v/>
      </c>
      <c r="Q15" s="4" t="n"/>
      <c r="R15" s="4" t="n"/>
      <c r="S15" s="4" t="n"/>
      <c r="T15" s="4" t="n"/>
      <c r="U15" s="4" t="n"/>
      <c r="V15" s="4" t="n"/>
      <c r="W15" s="25">
        <f>IF(A15="","",IF(AND(AND(AK15&lt;&gt;"",OR(AK15=AC15,AK15=AG15)),AND(AL15&lt;&gt;"",OR(AL15=AD15,AL15=AH15))),"غرفة وجهاز",IF(AND(AK15&lt;&gt;"",OR(AK15=AC15,AK15=AG15)),"غرفة",IF(AND(AL15&lt;&gt;"",OR(AL15=AD15,AL15=AH15)),"جهاز",""))))</f>
        <v/>
      </c>
      <c r="Y15" s="7" t="n">
        <v>9</v>
      </c>
      <c r="Z15" s="7">
        <f>IF(A15="","",IF(INDEX(OpenDays,WEEKDAY(A15,2))="لا",0,1))</f>
        <v/>
      </c>
      <c r="AA15" s="7">
        <f>IF(A15="","",IF(AND(E15&lt;&gt;"",H15&lt;&gt;'الإعدادات'!$M$17),MAX(1,ROUND(IFERROR(INDEX(SvcMinutes,MATCH(E15,Services,0)),SlotLen)/SlotLen,0))-1,IF(AND(A15=A14,AA14&gt;0),AA14-1,0)))</f>
        <v/>
      </c>
      <c r="AB15" s="7">
        <f>IF(A15="","",IF(OR(AND(E15&lt;&gt;"",H15&lt;&gt;'الإعدادات'!$M$17),AND(A15=A14,AA14&gt;0)),1,0))</f>
        <v/>
      </c>
      <c r="AC15" s="9">
        <f>IF(A15="","",IF(AND(E15&lt;&gt;"",H15&lt;&gt;'الإعدادات'!$M$17),IF(F15="","",F15),IF(AND(A15=A14,AA14&gt;0),AC14,"")))</f>
        <v/>
      </c>
      <c r="AD15" s="9">
        <f>IF(A15="","",IF(AND(E15&lt;&gt;"",H15&lt;&gt;'الإعدادات'!$M$17),IF(G15="","",G15),IF(AND(A15=A14,AA14&gt;0),AD14,"")))</f>
        <v/>
      </c>
      <c r="AE15" s="7">
        <f>IF(A15="","",IF(AND(L15&lt;&gt;"",O15&lt;&gt;'الإعدادات'!$M$17),MAX(1,ROUND(IFERROR(INDEX(SvcMinutes,MATCH(L15,Services,0)),SlotLen)/SlotLen,0))-1,IF(AND(A15=A14,AE14&gt;0),AE14-1,0)))</f>
        <v/>
      </c>
      <c r="AF15" s="7">
        <f>IF(A15="","",IF(OR(AND(L15&lt;&gt;"",O15&lt;&gt;'الإعدادات'!$M$17),AND(A15=A14,AE14&gt;0)),1,0))</f>
        <v/>
      </c>
      <c r="AG15" s="9">
        <f>IF(A15="","",IF(AND(L15&lt;&gt;"",O15&lt;&gt;'الإعدادات'!$M$17),IF(M15="","",M15),IF(AND(A15=A14,AE14&gt;0),AG14,"")))</f>
        <v/>
      </c>
      <c r="AH15" s="9">
        <f>IF(A15="","",IF(AND(L15&lt;&gt;"",O15&lt;&gt;'الإعدادات'!$M$17),IF(N15="","",N15),IF(AND(A15=A14,AE14&gt;0),AH14,"")))</f>
        <v/>
      </c>
      <c r="AI15" s="7">
        <f>IF(A15="","",IF(AND(S15&lt;&gt;"",V15&lt;&gt;'الإعدادات'!$M$17),MAX(1,ROUND(IFERROR(INDEX(SvcMinutes,MATCH(S15,Services,0)),SlotLen)/SlotLen,0))-1,IF(AND(A15=A14,AI14&gt;0),AI14-1,0)))</f>
        <v/>
      </c>
      <c r="AJ15" s="7">
        <f>IF(A15="","",IF(OR(AND(S15&lt;&gt;"",V15&lt;&gt;'الإعدادات'!$M$17),AND(A15=A14,AI14&gt;0)),1,0))</f>
        <v/>
      </c>
      <c r="AK15" s="9">
        <f>IF(A15="","",IF(AND(S15&lt;&gt;"",V15&lt;&gt;'الإعدادات'!$M$17),IF(T15="","",T15),IF(AND(A15=A14,AI14&gt;0),AK14,"")))</f>
        <v/>
      </c>
      <c r="AL15" s="9">
        <f>IF(A15="","",IF(AND(S15&lt;&gt;"",V15&lt;&gt;'الإعدادات'!$M$17),IF(U15="","",U15),IF(AND(A15=A14,AI14&gt;0),AL14,"")))</f>
        <v/>
      </c>
    </row>
    <row r="16">
      <c r="A16" s="23">
        <f>IF(Y16&gt;=7*SlotsPerDay,"",$B$2+INT(Y16/SlotsPerDay))</f>
        <v/>
      </c>
      <c r="B16" s="24">
        <f>IF(A16="","",DayStart+(Y16-INT(Y16/SlotsPerDay)*SlotsPerDay)*SlotLen/1440)</f>
        <v/>
      </c>
      <c r="C16" s="4" t="inlineStr">
        <is>
          <t>حمد الدخيل</t>
        </is>
      </c>
      <c r="D16" s="4" t="inlineStr">
        <is>
          <t>050 754 8906</t>
        </is>
      </c>
      <c r="E16" s="4" t="inlineStr">
        <is>
          <t>كشف</t>
        </is>
      </c>
      <c r="F16" s="4" t="inlineStr">
        <is>
          <t>غرفة 1</t>
        </is>
      </c>
      <c r="G16" s="4" t="n"/>
      <c r="H16" s="4" t="inlineStr">
        <is>
          <t>غياب</t>
        </is>
      </c>
      <c r="I16" s="25">
        <f>IF(A16="","",IF(AND(AND(AC16&lt;&gt;"",OR(AC16=AG16,AC16=AK16)),AND(AD16&lt;&gt;"",OR(AD16=AH16,AD16=AL16))),"غرفة وجهاز",IF(AND(AC16&lt;&gt;"",OR(AC16=AG16,AC16=AK16)),"غرفة",IF(AND(AD16&lt;&gt;"",OR(AD16=AH16,AD16=AL16)),"جهاز",""))))</f>
        <v/>
      </c>
      <c r="J16" s="4" t="inlineStr">
        <is>
          <t>رهف الشمري</t>
        </is>
      </c>
      <c r="K16" s="4" t="inlineStr">
        <is>
          <t>050 638 2525</t>
        </is>
      </c>
      <c r="L16" s="4" t="inlineStr">
        <is>
          <t>ليزر وجه</t>
        </is>
      </c>
      <c r="M16" s="4" t="inlineStr">
        <is>
          <t>غرفة 2</t>
        </is>
      </c>
      <c r="N16" s="4" t="inlineStr">
        <is>
          <t>جهاز الليزر</t>
        </is>
      </c>
      <c r="O16" s="4" t="inlineStr">
        <is>
          <t>تم</t>
        </is>
      </c>
      <c r="P16" s="25">
        <f>IF(A16="","",IF(AND(AND(AG16&lt;&gt;"",OR(AG16=AC16,AG16=AK16)),AND(AH16&lt;&gt;"",OR(AH16=AD16,AH16=AL16))),"غرفة وجهاز",IF(AND(AG16&lt;&gt;"",OR(AG16=AC16,AG16=AK16)),"غرفة",IF(AND(AH16&lt;&gt;"",OR(AH16=AD16,AH16=AL16)),"جهاز",""))))</f>
        <v/>
      </c>
      <c r="Q16" s="4" t="n"/>
      <c r="R16" s="4" t="n"/>
      <c r="S16" s="4" t="n"/>
      <c r="T16" s="4" t="n"/>
      <c r="U16" s="4" t="n"/>
      <c r="V16" s="4" t="n"/>
      <c r="W16" s="25">
        <f>IF(A16="","",IF(AND(AND(AK16&lt;&gt;"",OR(AK16=AC16,AK16=AG16)),AND(AL16&lt;&gt;"",OR(AL16=AD16,AL16=AH16))),"غرفة وجهاز",IF(AND(AK16&lt;&gt;"",OR(AK16=AC16,AK16=AG16)),"غرفة",IF(AND(AL16&lt;&gt;"",OR(AL16=AD16,AL16=AH16)),"جهاز",""))))</f>
        <v/>
      </c>
      <c r="Y16" s="7" t="n">
        <v>10</v>
      </c>
      <c r="Z16" s="7">
        <f>IF(A16="","",IF(INDEX(OpenDays,WEEKDAY(A16,2))="لا",0,1))</f>
        <v/>
      </c>
      <c r="AA16" s="7">
        <f>IF(A16="","",IF(AND(E16&lt;&gt;"",H16&lt;&gt;'الإعدادات'!$M$17),MAX(1,ROUND(IFERROR(INDEX(SvcMinutes,MATCH(E16,Services,0)),SlotLen)/SlotLen,0))-1,IF(AND(A16=A15,AA15&gt;0),AA15-1,0)))</f>
        <v/>
      </c>
      <c r="AB16" s="7">
        <f>IF(A16="","",IF(OR(AND(E16&lt;&gt;"",H16&lt;&gt;'الإعدادات'!$M$17),AND(A16=A15,AA15&gt;0)),1,0))</f>
        <v/>
      </c>
      <c r="AC16" s="9">
        <f>IF(A16="","",IF(AND(E16&lt;&gt;"",H16&lt;&gt;'الإعدادات'!$M$17),IF(F16="","",F16),IF(AND(A16=A15,AA15&gt;0),AC15,"")))</f>
        <v/>
      </c>
      <c r="AD16" s="9">
        <f>IF(A16="","",IF(AND(E16&lt;&gt;"",H16&lt;&gt;'الإعدادات'!$M$17),IF(G16="","",G16),IF(AND(A16=A15,AA15&gt;0),AD15,"")))</f>
        <v/>
      </c>
      <c r="AE16" s="7">
        <f>IF(A16="","",IF(AND(L16&lt;&gt;"",O16&lt;&gt;'الإعدادات'!$M$17),MAX(1,ROUND(IFERROR(INDEX(SvcMinutes,MATCH(L16,Services,0)),SlotLen)/SlotLen,0))-1,IF(AND(A16=A15,AE15&gt;0),AE15-1,0)))</f>
        <v/>
      </c>
      <c r="AF16" s="7">
        <f>IF(A16="","",IF(OR(AND(L16&lt;&gt;"",O16&lt;&gt;'الإعدادات'!$M$17),AND(A16=A15,AE15&gt;0)),1,0))</f>
        <v/>
      </c>
      <c r="AG16" s="9">
        <f>IF(A16="","",IF(AND(L16&lt;&gt;"",O16&lt;&gt;'الإعدادات'!$M$17),IF(M16="","",M16),IF(AND(A16=A15,AE15&gt;0),AG15,"")))</f>
        <v/>
      </c>
      <c r="AH16" s="9">
        <f>IF(A16="","",IF(AND(L16&lt;&gt;"",O16&lt;&gt;'الإعدادات'!$M$17),IF(N16="","",N16),IF(AND(A16=A15,AE15&gt;0),AH15,"")))</f>
        <v/>
      </c>
      <c r="AI16" s="7">
        <f>IF(A16="","",IF(AND(S16&lt;&gt;"",V16&lt;&gt;'الإعدادات'!$M$17),MAX(1,ROUND(IFERROR(INDEX(SvcMinutes,MATCH(S16,Services,0)),SlotLen)/SlotLen,0))-1,IF(AND(A16=A15,AI15&gt;0),AI15-1,0)))</f>
        <v/>
      </c>
      <c r="AJ16" s="7">
        <f>IF(A16="","",IF(OR(AND(S16&lt;&gt;"",V16&lt;&gt;'الإعدادات'!$M$17),AND(A16=A15,AI15&gt;0)),1,0))</f>
        <v/>
      </c>
      <c r="AK16" s="9">
        <f>IF(A16="","",IF(AND(S16&lt;&gt;"",V16&lt;&gt;'الإعدادات'!$M$17),IF(T16="","",T16),IF(AND(A16=A15,AI15&gt;0),AK15,"")))</f>
        <v/>
      </c>
      <c r="AL16" s="9">
        <f>IF(A16="","",IF(AND(S16&lt;&gt;"",V16&lt;&gt;'الإعدادات'!$M$17),IF(U16="","",U16),IF(AND(A16=A15,AI15&gt;0),AL15,"")))</f>
        <v/>
      </c>
    </row>
    <row r="17">
      <c r="A17" s="23">
        <f>IF(Y17&gt;=7*SlotsPerDay,"",$B$2+INT(Y17/SlotsPerDay))</f>
        <v/>
      </c>
      <c r="B17" s="24">
        <f>IF(A17="","",DayStart+(Y17-INT(Y17/SlotsPerDay)*SlotsPerDay)*SlotLen/1440)</f>
        <v/>
      </c>
      <c r="C17" s="4" t="n"/>
      <c r="D17" s="4" t="n"/>
      <c r="E17" s="4" t="n"/>
      <c r="F17" s="4" t="n"/>
      <c r="G17" s="4" t="n"/>
      <c r="H17" s="4" t="n"/>
      <c r="I17" s="25">
        <f>IF(A17="","",IF(AND(AND(AC17&lt;&gt;"",OR(AC17=AG17,AC17=AK17)),AND(AD17&lt;&gt;"",OR(AD17=AH17,AD17=AL17))),"غرفة وجهاز",IF(AND(AC17&lt;&gt;"",OR(AC17=AG17,AC17=AK17)),"غرفة",IF(AND(AD17&lt;&gt;"",OR(AD17=AH17,AD17=AL17)),"جهاز",""))))</f>
        <v/>
      </c>
      <c r="J17" s="4" t="inlineStr">
        <is>
          <t>ليان العبدالله</t>
        </is>
      </c>
      <c r="K17" s="4" t="inlineStr">
        <is>
          <t>053 499 7607</t>
        </is>
      </c>
      <c r="L17" s="4" t="inlineStr">
        <is>
          <t>هيدرافيشل</t>
        </is>
      </c>
      <c r="M17" s="4" t="inlineStr">
        <is>
          <t>غرفة 2</t>
        </is>
      </c>
      <c r="N17" s="4" t="inlineStr">
        <is>
          <t>هيدرافيشل</t>
        </is>
      </c>
      <c r="O17" s="4" t="inlineStr">
        <is>
          <t>تم</t>
        </is>
      </c>
      <c r="P17" s="25">
        <f>IF(A17="","",IF(AND(AND(AG17&lt;&gt;"",OR(AG17=AC17,AG17=AK17)),AND(AH17&lt;&gt;"",OR(AH17=AD17,AH17=AL17))),"غرفة وجهاز",IF(AND(AG17&lt;&gt;"",OR(AG17=AC17,AG17=AK17)),"غرفة",IF(AND(AH17&lt;&gt;"",OR(AH17=AD17,AH17=AL17)),"جهاز",""))))</f>
        <v/>
      </c>
      <c r="Q17" s="4" t="inlineStr">
        <is>
          <t>أمل القحطاني</t>
        </is>
      </c>
      <c r="R17" s="4" t="inlineStr">
        <is>
          <t>054 692 4127</t>
        </is>
      </c>
      <c r="S17" s="4" t="inlineStr">
        <is>
          <t>جلسة علاج طبيعي</t>
        </is>
      </c>
      <c r="T17" s="4" t="inlineStr">
        <is>
          <t>غرفة 3</t>
        </is>
      </c>
      <c r="U17" s="4" t="n"/>
      <c r="V17" s="4" t="inlineStr">
        <is>
          <t>تم</t>
        </is>
      </c>
      <c r="W17" s="25">
        <f>IF(A17="","",IF(AND(AND(AK17&lt;&gt;"",OR(AK17=AC17,AK17=AG17)),AND(AL17&lt;&gt;"",OR(AL17=AD17,AL17=AH17))),"غرفة وجهاز",IF(AND(AK17&lt;&gt;"",OR(AK17=AC17,AK17=AG17)),"غرفة",IF(AND(AL17&lt;&gt;"",OR(AL17=AD17,AL17=AH17)),"جهاز",""))))</f>
        <v/>
      </c>
      <c r="Y17" s="7" t="n">
        <v>11</v>
      </c>
      <c r="Z17" s="7">
        <f>IF(A17="","",IF(INDEX(OpenDays,WEEKDAY(A17,2))="لا",0,1))</f>
        <v/>
      </c>
      <c r="AA17" s="7">
        <f>IF(A17="","",IF(AND(E17&lt;&gt;"",H17&lt;&gt;'الإعدادات'!$M$17),MAX(1,ROUND(IFERROR(INDEX(SvcMinutes,MATCH(E17,Services,0)),SlotLen)/SlotLen,0))-1,IF(AND(A17=A16,AA16&gt;0),AA16-1,0)))</f>
        <v/>
      </c>
      <c r="AB17" s="7">
        <f>IF(A17="","",IF(OR(AND(E17&lt;&gt;"",H17&lt;&gt;'الإعدادات'!$M$17),AND(A17=A16,AA16&gt;0)),1,0))</f>
        <v/>
      </c>
      <c r="AC17" s="9">
        <f>IF(A17="","",IF(AND(E17&lt;&gt;"",H17&lt;&gt;'الإعدادات'!$M$17),IF(F17="","",F17),IF(AND(A17=A16,AA16&gt;0),AC16,"")))</f>
        <v/>
      </c>
      <c r="AD17" s="9">
        <f>IF(A17="","",IF(AND(E17&lt;&gt;"",H17&lt;&gt;'الإعدادات'!$M$17),IF(G17="","",G17),IF(AND(A17=A16,AA16&gt;0),AD16,"")))</f>
        <v/>
      </c>
      <c r="AE17" s="7">
        <f>IF(A17="","",IF(AND(L17&lt;&gt;"",O17&lt;&gt;'الإعدادات'!$M$17),MAX(1,ROUND(IFERROR(INDEX(SvcMinutes,MATCH(L17,Services,0)),SlotLen)/SlotLen,0))-1,IF(AND(A17=A16,AE16&gt;0),AE16-1,0)))</f>
        <v/>
      </c>
      <c r="AF17" s="7">
        <f>IF(A17="","",IF(OR(AND(L17&lt;&gt;"",O17&lt;&gt;'الإعدادات'!$M$17),AND(A17=A16,AE16&gt;0)),1,0))</f>
        <v/>
      </c>
      <c r="AG17" s="9">
        <f>IF(A17="","",IF(AND(L17&lt;&gt;"",O17&lt;&gt;'الإعدادات'!$M$17),IF(M17="","",M17),IF(AND(A17=A16,AE16&gt;0),AG16,"")))</f>
        <v/>
      </c>
      <c r="AH17" s="9">
        <f>IF(A17="","",IF(AND(L17&lt;&gt;"",O17&lt;&gt;'الإعدادات'!$M$17),IF(N17="","",N17),IF(AND(A17=A16,AE16&gt;0),AH16,"")))</f>
        <v/>
      </c>
      <c r="AI17" s="7">
        <f>IF(A17="","",IF(AND(S17&lt;&gt;"",V17&lt;&gt;'الإعدادات'!$M$17),MAX(1,ROUND(IFERROR(INDEX(SvcMinutes,MATCH(S17,Services,0)),SlotLen)/SlotLen,0))-1,IF(AND(A17=A16,AI16&gt;0),AI16-1,0)))</f>
        <v/>
      </c>
      <c r="AJ17" s="7">
        <f>IF(A17="","",IF(OR(AND(S17&lt;&gt;"",V17&lt;&gt;'الإعدادات'!$M$17),AND(A17=A16,AI16&gt;0)),1,0))</f>
        <v/>
      </c>
      <c r="AK17" s="9">
        <f>IF(A17="","",IF(AND(S17&lt;&gt;"",V17&lt;&gt;'الإعدادات'!$M$17),IF(T17="","",T17),IF(AND(A17=A16,AI16&gt;0),AK16,"")))</f>
        <v/>
      </c>
      <c r="AL17" s="9">
        <f>IF(A17="","",IF(AND(S17&lt;&gt;"",V17&lt;&gt;'الإعدادات'!$M$17),IF(U17="","",U17),IF(AND(A17=A16,AI16&gt;0),AL16,"")))</f>
        <v/>
      </c>
    </row>
    <row r="18">
      <c r="A18" s="23">
        <f>IF(Y18&gt;=7*SlotsPerDay,"",$B$2+INT(Y18/SlotsPerDay))</f>
        <v/>
      </c>
      <c r="B18" s="24">
        <f>IF(A18="","",DayStart+(Y18-INT(Y18/SlotsPerDay)*SlotsPerDay)*SlotLen/1440)</f>
        <v/>
      </c>
      <c r="C18" s="4" t="inlineStr">
        <is>
          <t>لمى الغامدي</t>
        </is>
      </c>
      <c r="D18" s="4" t="inlineStr">
        <is>
          <t>053 887 1609</t>
        </is>
      </c>
      <c r="E18" s="4" t="inlineStr">
        <is>
          <t>تقشير كيميائي</t>
        </is>
      </c>
      <c r="F18" s="4" t="inlineStr">
        <is>
          <t>غرفة 1</t>
        </is>
      </c>
      <c r="G18" s="4" t="n"/>
      <c r="H18" s="4" t="inlineStr">
        <is>
          <t>تم</t>
        </is>
      </c>
      <c r="I18" s="25">
        <f>IF(A18="","",IF(AND(AND(AC18&lt;&gt;"",OR(AC18=AG18,AC18=AK18)),AND(AD18&lt;&gt;"",OR(AD18=AH18,AD18=AL18))),"غرفة وجهاز",IF(AND(AC18&lt;&gt;"",OR(AC18=AG18,AC18=AK18)),"غرفة",IF(AND(AD18&lt;&gt;"",OR(AD18=AH18,AD18=AL18)),"جهاز",""))))</f>
        <v/>
      </c>
      <c r="J18" s="4" t="n"/>
      <c r="K18" s="4" t="n"/>
      <c r="L18" s="4" t="n"/>
      <c r="M18" s="4" t="n"/>
      <c r="N18" s="4" t="n"/>
      <c r="O18" s="4" t="n"/>
      <c r="P18" s="25">
        <f>IF(A18="","",IF(AND(AND(AG18&lt;&gt;"",OR(AG18=AC18,AG18=AK18)),AND(AH18&lt;&gt;"",OR(AH18=AD18,AH18=AL18))),"غرفة وجهاز",IF(AND(AG18&lt;&gt;"",OR(AG18=AC18,AG18=AK18)),"غرفة",IF(AND(AH18&lt;&gt;"",OR(AH18=AD18,AH18=AL18)),"جهاز",""))))</f>
        <v/>
      </c>
      <c r="Q18" s="4" t="n"/>
      <c r="R18" s="4" t="n"/>
      <c r="S18" s="4" t="n"/>
      <c r="T18" s="4" t="n"/>
      <c r="U18" s="4" t="n"/>
      <c r="V18" s="4" t="n"/>
      <c r="W18" s="25">
        <f>IF(A18="","",IF(AND(AND(AK18&lt;&gt;"",OR(AK18=AC18,AK18=AG18)),AND(AL18&lt;&gt;"",OR(AL18=AD18,AL18=AH18))),"غرفة وجهاز",IF(AND(AK18&lt;&gt;"",OR(AK18=AC18,AK18=AG18)),"غرفة",IF(AND(AL18&lt;&gt;"",OR(AL18=AD18,AL18=AH18)),"جهاز",""))))</f>
        <v/>
      </c>
      <c r="Y18" s="7" t="n">
        <v>12</v>
      </c>
      <c r="Z18" s="7">
        <f>IF(A18="","",IF(INDEX(OpenDays,WEEKDAY(A18,2))="لا",0,1))</f>
        <v/>
      </c>
      <c r="AA18" s="7">
        <f>IF(A18="","",IF(AND(E18&lt;&gt;"",H18&lt;&gt;'الإعدادات'!$M$17),MAX(1,ROUND(IFERROR(INDEX(SvcMinutes,MATCH(E18,Services,0)),SlotLen)/SlotLen,0))-1,IF(AND(A18=A17,AA17&gt;0),AA17-1,0)))</f>
        <v/>
      </c>
      <c r="AB18" s="7">
        <f>IF(A18="","",IF(OR(AND(E18&lt;&gt;"",H18&lt;&gt;'الإعدادات'!$M$17),AND(A18=A17,AA17&gt;0)),1,0))</f>
        <v/>
      </c>
      <c r="AC18" s="9">
        <f>IF(A18="","",IF(AND(E18&lt;&gt;"",H18&lt;&gt;'الإعدادات'!$M$17),IF(F18="","",F18),IF(AND(A18=A17,AA17&gt;0),AC17,"")))</f>
        <v/>
      </c>
      <c r="AD18" s="9">
        <f>IF(A18="","",IF(AND(E18&lt;&gt;"",H18&lt;&gt;'الإعدادات'!$M$17),IF(G18="","",G18),IF(AND(A18=A17,AA17&gt;0),AD17,"")))</f>
        <v/>
      </c>
      <c r="AE18" s="7">
        <f>IF(A18="","",IF(AND(L18&lt;&gt;"",O18&lt;&gt;'الإعدادات'!$M$17),MAX(1,ROUND(IFERROR(INDEX(SvcMinutes,MATCH(L18,Services,0)),SlotLen)/SlotLen,0))-1,IF(AND(A18=A17,AE17&gt;0),AE17-1,0)))</f>
        <v/>
      </c>
      <c r="AF18" s="7">
        <f>IF(A18="","",IF(OR(AND(L18&lt;&gt;"",O18&lt;&gt;'الإعدادات'!$M$17),AND(A18=A17,AE17&gt;0)),1,0))</f>
        <v/>
      </c>
      <c r="AG18" s="9">
        <f>IF(A18="","",IF(AND(L18&lt;&gt;"",O18&lt;&gt;'الإعدادات'!$M$17),IF(M18="","",M18),IF(AND(A18=A17,AE17&gt;0),AG17,"")))</f>
        <v/>
      </c>
      <c r="AH18" s="9">
        <f>IF(A18="","",IF(AND(L18&lt;&gt;"",O18&lt;&gt;'الإعدادات'!$M$17),IF(N18="","",N18),IF(AND(A18=A17,AE17&gt;0),AH17,"")))</f>
        <v/>
      </c>
      <c r="AI18" s="7">
        <f>IF(A18="","",IF(AND(S18&lt;&gt;"",V18&lt;&gt;'الإعدادات'!$M$17),MAX(1,ROUND(IFERROR(INDEX(SvcMinutes,MATCH(S18,Services,0)),SlotLen)/SlotLen,0))-1,IF(AND(A18=A17,AI17&gt;0),AI17-1,0)))</f>
        <v/>
      </c>
      <c r="AJ18" s="7">
        <f>IF(A18="","",IF(OR(AND(S18&lt;&gt;"",V18&lt;&gt;'الإعدادات'!$M$17),AND(A18=A17,AI17&gt;0)),1,0))</f>
        <v/>
      </c>
      <c r="AK18" s="9">
        <f>IF(A18="","",IF(AND(S18&lt;&gt;"",V18&lt;&gt;'الإعدادات'!$M$17),IF(T18="","",T18),IF(AND(A18=A17,AI17&gt;0),AK17,"")))</f>
        <v/>
      </c>
      <c r="AL18" s="9">
        <f>IF(A18="","",IF(AND(S18&lt;&gt;"",V18&lt;&gt;'الإعدادات'!$M$17),IF(U18="","",U18),IF(AND(A18=A17,AI17&gt;0),AL17,"")))</f>
        <v/>
      </c>
    </row>
    <row r="19">
      <c r="A19" s="23">
        <f>IF(Y19&gt;=7*SlotsPerDay,"",$B$2+INT(Y19/SlotsPerDay))</f>
        <v/>
      </c>
      <c r="B19" s="24">
        <f>IF(A19="","",DayStart+(Y19-INT(Y19/SlotsPerDay)*SlotsPerDay)*SlotLen/1440)</f>
        <v/>
      </c>
      <c r="C19" s="4" t="n"/>
      <c r="D19" s="4" t="n"/>
      <c r="E19" s="4" t="n"/>
      <c r="F19" s="4" t="n"/>
      <c r="G19" s="4" t="n"/>
      <c r="H19" s="4" t="n"/>
      <c r="I19" s="25">
        <f>IF(A19="","",IF(AND(AND(AC19&lt;&gt;"",OR(AC19=AG19,AC19=AK19)),AND(AD19&lt;&gt;"",OR(AD19=AH19,AD19=AL19))),"غرفة وجهاز",IF(AND(AC19&lt;&gt;"",OR(AC19=AG19,AC19=AK19)),"غرفة",IF(AND(AD19&lt;&gt;"",OR(AD19=AH19,AD19=AL19)),"جهاز",""))))</f>
        <v/>
      </c>
      <c r="J19" s="4" t="inlineStr">
        <is>
          <t>ماجد القرني</t>
        </is>
      </c>
      <c r="K19" s="4" t="inlineStr">
        <is>
          <t>055 683 8005</t>
        </is>
      </c>
      <c r="L19" s="4" t="inlineStr">
        <is>
          <t>كشف</t>
        </is>
      </c>
      <c r="M19" s="4" t="inlineStr">
        <is>
          <t>غرفة 2</t>
        </is>
      </c>
      <c r="N19" s="4" t="n"/>
      <c r="O19" s="4" t="inlineStr">
        <is>
          <t>تم</t>
        </is>
      </c>
      <c r="P19" s="25">
        <f>IF(A19="","",IF(AND(AND(AG19&lt;&gt;"",OR(AG19=AC19,AG19=AK19)),AND(AH19&lt;&gt;"",OR(AH19=AD19,AH19=AL19))),"غرفة وجهاز",IF(AND(AG19&lt;&gt;"",OR(AG19=AC19,AG19=AK19)),"غرفة",IF(AND(AH19&lt;&gt;"",OR(AH19=AD19,AH19=AL19)),"جهاز",""))))</f>
        <v/>
      </c>
      <c r="Q19" s="4" t="inlineStr">
        <is>
          <t>غادة الخالدي</t>
        </is>
      </c>
      <c r="R19" s="4" t="inlineStr">
        <is>
          <t>054 906 2116</t>
        </is>
      </c>
      <c r="S19" s="4" t="inlineStr">
        <is>
          <t>جلسة علاج طبيعي</t>
        </is>
      </c>
      <c r="T19" s="4" t="inlineStr">
        <is>
          <t>غرفة 3</t>
        </is>
      </c>
      <c r="U19" s="4" t="n"/>
      <c r="V19" s="4" t="inlineStr">
        <is>
          <t>غياب</t>
        </is>
      </c>
      <c r="W19" s="25">
        <f>IF(A19="","",IF(AND(AND(AK19&lt;&gt;"",OR(AK19=AC19,AK19=AG19)),AND(AL19&lt;&gt;"",OR(AL19=AD19,AL19=AH19))),"غرفة وجهاز",IF(AND(AK19&lt;&gt;"",OR(AK19=AC19,AK19=AG19)),"غرفة",IF(AND(AL19&lt;&gt;"",OR(AL19=AD19,AL19=AH19)),"جهاز",""))))</f>
        <v/>
      </c>
      <c r="Y19" s="7" t="n">
        <v>13</v>
      </c>
      <c r="Z19" s="7">
        <f>IF(A19="","",IF(INDEX(OpenDays,WEEKDAY(A19,2))="لا",0,1))</f>
        <v/>
      </c>
      <c r="AA19" s="7">
        <f>IF(A19="","",IF(AND(E19&lt;&gt;"",H19&lt;&gt;'الإعدادات'!$M$17),MAX(1,ROUND(IFERROR(INDEX(SvcMinutes,MATCH(E19,Services,0)),SlotLen)/SlotLen,0))-1,IF(AND(A19=A18,AA18&gt;0),AA18-1,0)))</f>
        <v/>
      </c>
      <c r="AB19" s="7">
        <f>IF(A19="","",IF(OR(AND(E19&lt;&gt;"",H19&lt;&gt;'الإعدادات'!$M$17),AND(A19=A18,AA18&gt;0)),1,0))</f>
        <v/>
      </c>
      <c r="AC19" s="9">
        <f>IF(A19="","",IF(AND(E19&lt;&gt;"",H19&lt;&gt;'الإعدادات'!$M$17),IF(F19="","",F19),IF(AND(A19=A18,AA18&gt;0),AC18,"")))</f>
        <v/>
      </c>
      <c r="AD19" s="9">
        <f>IF(A19="","",IF(AND(E19&lt;&gt;"",H19&lt;&gt;'الإعدادات'!$M$17),IF(G19="","",G19),IF(AND(A19=A18,AA18&gt;0),AD18,"")))</f>
        <v/>
      </c>
      <c r="AE19" s="7">
        <f>IF(A19="","",IF(AND(L19&lt;&gt;"",O19&lt;&gt;'الإعدادات'!$M$17),MAX(1,ROUND(IFERROR(INDEX(SvcMinutes,MATCH(L19,Services,0)),SlotLen)/SlotLen,0))-1,IF(AND(A19=A18,AE18&gt;0),AE18-1,0)))</f>
        <v/>
      </c>
      <c r="AF19" s="7">
        <f>IF(A19="","",IF(OR(AND(L19&lt;&gt;"",O19&lt;&gt;'الإعدادات'!$M$17),AND(A19=A18,AE18&gt;0)),1,0))</f>
        <v/>
      </c>
      <c r="AG19" s="9">
        <f>IF(A19="","",IF(AND(L19&lt;&gt;"",O19&lt;&gt;'الإعدادات'!$M$17),IF(M19="","",M19),IF(AND(A19=A18,AE18&gt;0),AG18,"")))</f>
        <v/>
      </c>
      <c r="AH19" s="9">
        <f>IF(A19="","",IF(AND(L19&lt;&gt;"",O19&lt;&gt;'الإعدادات'!$M$17),IF(N19="","",N19),IF(AND(A19=A18,AE18&gt;0),AH18,"")))</f>
        <v/>
      </c>
      <c r="AI19" s="7">
        <f>IF(A19="","",IF(AND(S19&lt;&gt;"",V19&lt;&gt;'الإعدادات'!$M$17),MAX(1,ROUND(IFERROR(INDEX(SvcMinutes,MATCH(S19,Services,0)),SlotLen)/SlotLen,0))-1,IF(AND(A19=A18,AI18&gt;0),AI18-1,0)))</f>
        <v/>
      </c>
      <c r="AJ19" s="7">
        <f>IF(A19="","",IF(OR(AND(S19&lt;&gt;"",V19&lt;&gt;'الإعدادات'!$M$17),AND(A19=A18,AI18&gt;0)),1,0))</f>
        <v/>
      </c>
      <c r="AK19" s="9">
        <f>IF(A19="","",IF(AND(S19&lt;&gt;"",V19&lt;&gt;'الإعدادات'!$M$17),IF(T19="","",T19),IF(AND(A19=A18,AI18&gt;0),AK18,"")))</f>
        <v/>
      </c>
      <c r="AL19" s="9">
        <f>IF(A19="","",IF(AND(S19&lt;&gt;"",V19&lt;&gt;'الإعدادات'!$M$17),IF(U19="","",U19),IF(AND(A19=A18,AI18&gt;0),AL18,"")))</f>
        <v/>
      </c>
    </row>
    <row r="20">
      <c r="A20" s="23">
        <f>IF(Y20&gt;=7*SlotsPerDay,"",$B$2+INT(Y20/SlotsPerDay))</f>
        <v/>
      </c>
      <c r="B20" s="24">
        <f>IF(A20="","",DayStart+(Y20-INT(Y20/SlotsPerDay)*SlotsPerDay)*SlotLen/1440)</f>
        <v/>
      </c>
      <c r="C20" s="4" t="inlineStr">
        <is>
          <t>وليد الزهراني</t>
        </is>
      </c>
      <c r="D20" s="4" t="inlineStr">
        <is>
          <t>054 345 4771</t>
        </is>
      </c>
      <c r="E20" s="4" t="inlineStr">
        <is>
          <t>تقشير كيميائي</t>
        </is>
      </c>
      <c r="F20" s="4" t="inlineStr">
        <is>
          <t>غرفة 1</t>
        </is>
      </c>
      <c r="G20" s="4" t="n"/>
      <c r="H20" s="4" t="inlineStr">
        <is>
          <t>تم</t>
        </is>
      </c>
      <c r="I20" s="25">
        <f>IF(A20="","",IF(AND(AND(AC20&lt;&gt;"",OR(AC20=AG20,AC20=AK20)),AND(AD20&lt;&gt;"",OR(AD20=AH20,AD20=AL20))),"غرفة وجهاز",IF(AND(AC20&lt;&gt;"",OR(AC20=AG20,AC20=AK20)),"غرفة",IF(AND(AD20&lt;&gt;"",OR(AD20=AH20,AD20=AL20)),"جهاز",""))))</f>
        <v/>
      </c>
      <c r="J20" s="4" t="n"/>
      <c r="K20" s="4" t="n"/>
      <c r="L20" s="4" t="n"/>
      <c r="M20" s="4" t="n"/>
      <c r="N20" s="4" t="n"/>
      <c r="O20" s="4" t="n"/>
      <c r="P20" s="25">
        <f>IF(A20="","",IF(AND(AND(AG20&lt;&gt;"",OR(AG20=AC20,AG20=AK20)),AND(AH20&lt;&gt;"",OR(AH20=AD20,AH20=AL20))),"غرفة وجهاز",IF(AND(AG20&lt;&gt;"",OR(AG20=AC20,AG20=AK20)),"غرفة",IF(AND(AH20&lt;&gt;"",OR(AH20=AD20,AH20=AL20)),"جهاز",""))))</f>
        <v/>
      </c>
      <c r="Q20" s="4" t="n"/>
      <c r="R20" s="4" t="n"/>
      <c r="S20" s="4" t="n"/>
      <c r="T20" s="4" t="n"/>
      <c r="U20" s="4" t="n"/>
      <c r="V20" s="4" t="n"/>
      <c r="W20" s="25">
        <f>IF(A20="","",IF(AND(AND(AK20&lt;&gt;"",OR(AK20=AC20,AK20=AG20)),AND(AL20&lt;&gt;"",OR(AL20=AD20,AL20=AH20))),"غرفة وجهاز",IF(AND(AK20&lt;&gt;"",OR(AK20=AC20,AK20=AG20)),"غرفة",IF(AND(AL20&lt;&gt;"",OR(AL20=AD20,AL20=AH20)),"جهاز",""))))</f>
        <v/>
      </c>
      <c r="Y20" s="7" t="n">
        <v>14</v>
      </c>
      <c r="Z20" s="7">
        <f>IF(A20="","",IF(INDEX(OpenDays,WEEKDAY(A20,2))="لا",0,1))</f>
        <v/>
      </c>
      <c r="AA20" s="7">
        <f>IF(A20="","",IF(AND(E20&lt;&gt;"",H20&lt;&gt;'الإعدادات'!$M$17),MAX(1,ROUND(IFERROR(INDEX(SvcMinutes,MATCH(E20,Services,0)),SlotLen)/SlotLen,0))-1,IF(AND(A20=A19,AA19&gt;0),AA19-1,0)))</f>
        <v/>
      </c>
      <c r="AB20" s="7">
        <f>IF(A20="","",IF(OR(AND(E20&lt;&gt;"",H20&lt;&gt;'الإعدادات'!$M$17),AND(A20=A19,AA19&gt;0)),1,0))</f>
        <v/>
      </c>
      <c r="AC20" s="9">
        <f>IF(A20="","",IF(AND(E20&lt;&gt;"",H20&lt;&gt;'الإعدادات'!$M$17),IF(F20="","",F20),IF(AND(A20=A19,AA19&gt;0),AC19,"")))</f>
        <v/>
      </c>
      <c r="AD20" s="9">
        <f>IF(A20="","",IF(AND(E20&lt;&gt;"",H20&lt;&gt;'الإعدادات'!$M$17),IF(G20="","",G20),IF(AND(A20=A19,AA19&gt;0),AD19,"")))</f>
        <v/>
      </c>
      <c r="AE20" s="7">
        <f>IF(A20="","",IF(AND(L20&lt;&gt;"",O20&lt;&gt;'الإعدادات'!$M$17),MAX(1,ROUND(IFERROR(INDEX(SvcMinutes,MATCH(L20,Services,0)),SlotLen)/SlotLen,0))-1,IF(AND(A20=A19,AE19&gt;0),AE19-1,0)))</f>
        <v/>
      </c>
      <c r="AF20" s="7">
        <f>IF(A20="","",IF(OR(AND(L20&lt;&gt;"",O20&lt;&gt;'الإعدادات'!$M$17),AND(A20=A19,AE19&gt;0)),1,0))</f>
        <v/>
      </c>
      <c r="AG20" s="9">
        <f>IF(A20="","",IF(AND(L20&lt;&gt;"",O20&lt;&gt;'الإعدادات'!$M$17),IF(M20="","",M20),IF(AND(A20=A19,AE19&gt;0),AG19,"")))</f>
        <v/>
      </c>
      <c r="AH20" s="9">
        <f>IF(A20="","",IF(AND(L20&lt;&gt;"",O20&lt;&gt;'الإعدادات'!$M$17),IF(N20="","",N20),IF(AND(A20=A19,AE19&gt;0),AH19,"")))</f>
        <v/>
      </c>
      <c r="AI20" s="7">
        <f>IF(A20="","",IF(AND(S20&lt;&gt;"",V20&lt;&gt;'الإعدادات'!$M$17),MAX(1,ROUND(IFERROR(INDEX(SvcMinutes,MATCH(S20,Services,0)),SlotLen)/SlotLen,0))-1,IF(AND(A20=A19,AI19&gt;0),AI19-1,0)))</f>
        <v/>
      </c>
      <c r="AJ20" s="7">
        <f>IF(A20="","",IF(OR(AND(S20&lt;&gt;"",V20&lt;&gt;'الإعدادات'!$M$17),AND(A20=A19,AI19&gt;0)),1,0))</f>
        <v/>
      </c>
      <c r="AK20" s="9">
        <f>IF(A20="","",IF(AND(S20&lt;&gt;"",V20&lt;&gt;'الإعدادات'!$M$17),IF(T20="","",T20),IF(AND(A20=A19,AI19&gt;0),AK19,"")))</f>
        <v/>
      </c>
      <c r="AL20" s="9">
        <f>IF(A20="","",IF(AND(S20&lt;&gt;"",V20&lt;&gt;'الإعدادات'!$M$17),IF(U20="","",U20),IF(AND(A20=A19,AI19&gt;0),AL19,"")))</f>
        <v/>
      </c>
    </row>
    <row r="21">
      <c r="A21" s="23">
        <f>IF(Y21&gt;=7*SlotsPerDay,"",$B$2+INT(Y21/SlotsPerDay))</f>
        <v/>
      </c>
      <c r="B21" s="24">
        <f>IF(A21="","",DayStart+(Y21-INT(Y21/SlotsPerDay)*SlotsPerDay)*SlotLen/1440)</f>
        <v/>
      </c>
      <c r="C21" s="4" t="inlineStr">
        <is>
          <t>هيفاء المطيري</t>
        </is>
      </c>
      <c r="D21" s="4" t="inlineStr">
        <is>
          <t>053 545 8513</t>
        </is>
      </c>
      <c r="E21" s="4" t="inlineStr">
        <is>
          <t>متابعة</t>
        </is>
      </c>
      <c r="F21" s="4" t="inlineStr">
        <is>
          <t>غرفة 1</t>
        </is>
      </c>
      <c r="G21" s="4" t="n"/>
      <c r="H21" s="4" t="inlineStr">
        <is>
          <t>تم</t>
        </is>
      </c>
      <c r="I21" s="25">
        <f>IF(A21="","",IF(AND(AND(AC21&lt;&gt;"",OR(AC21=AG21,AC21=AK21)),AND(AD21&lt;&gt;"",OR(AD21=AH21,AD21=AL21))),"غرفة وجهاز",IF(AND(AC21&lt;&gt;"",OR(AC21=AG21,AC21=AK21)),"غرفة",IF(AND(AD21&lt;&gt;"",OR(AD21=AH21,AD21=AL21)),"جهاز",""))))</f>
        <v/>
      </c>
      <c r="J21" s="4" t="inlineStr">
        <is>
          <t>جود العنزي</t>
        </is>
      </c>
      <c r="K21" s="4" t="inlineStr">
        <is>
          <t>050 264 4227</t>
        </is>
      </c>
      <c r="L21" s="4" t="inlineStr">
        <is>
          <t>تقشير كيميائي</t>
        </is>
      </c>
      <c r="M21" s="4" t="inlineStr">
        <is>
          <t>غرفة 2</t>
        </is>
      </c>
      <c r="N21" s="4" t="n"/>
      <c r="O21" s="4" t="inlineStr">
        <is>
          <t>تم</t>
        </is>
      </c>
      <c r="P21" s="25">
        <f>IF(A21="","",IF(AND(AND(AG21&lt;&gt;"",OR(AG21=AC21,AG21=AK21)),AND(AH21&lt;&gt;"",OR(AH21=AD21,AH21=AL21))),"غرفة وجهاز",IF(AND(AG21&lt;&gt;"",OR(AG21=AC21,AG21=AK21)),"غرفة",IF(AND(AH21&lt;&gt;"",OR(AH21=AD21,AH21=AL21)),"جهاز",""))))</f>
        <v/>
      </c>
      <c r="Q21" s="4" t="n"/>
      <c r="R21" s="4" t="n"/>
      <c r="S21" s="4" t="n"/>
      <c r="T21" s="4" t="n"/>
      <c r="U21" s="4" t="n"/>
      <c r="V21" s="4" t="n"/>
      <c r="W21" s="25">
        <f>IF(A21="","",IF(AND(AND(AK21&lt;&gt;"",OR(AK21=AC21,AK21=AG21)),AND(AL21&lt;&gt;"",OR(AL21=AD21,AL21=AH21))),"غرفة وجهاز",IF(AND(AK21&lt;&gt;"",OR(AK21=AC21,AK21=AG21)),"غرفة",IF(AND(AL21&lt;&gt;"",OR(AL21=AD21,AL21=AH21)),"جهاز",""))))</f>
        <v/>
      </c>
      <c r="Y21" s="7" t="n">
        <v>15</v>
      </c>
      <c r="Z21" s="7">
        <f>IF(A21="","",IF(INDEX(OpenDays,WEEKDAY(A21,2))="لا",0,1))</f>
        <v/>
      </c>
      <c r="AA21" s="7">
        <f>IF(A21="","",IF(AND(E21&lt;&gt;"",H21&lt;&gt;'الإعدادات'!$M$17),MAX(1,ROUND(IFERROR(INDEX(SvcMinutes,MATCH(E21,Services,0)),SlotLen)/SlotLen,0))-1,IF(AND(A21=A20,AA20&gt;0),AA20-1,0)))</f>
        <v/>
      </c>
      <c r="AB21" s="7">
        <f>IF(A21="","",IF(OR(AND(E21&lt;&gt;"",H21&lt;&gt;'الإعدادات'!$M$17),AND(A21=A20,AA20&gt;0)),1,0))</f>
        <v/>
      </c>
      <c r="AC21" s="9">
        <f>IF(A21="","",IF(AND(E21&lt;&gt;"",H21&lt;&gt;'الإعدادات'!$M$17),IF(F21="","",F21),IF(AND(A21=A20,AA20&gt;0),AC20,"")))</f>
        <v/>
      </c>
      <c r="AD21" s="9">
        <f>IF(A21="","",IF(AND(E21&lt;&gt;"",H21&lt;&gt;'الإعدادات'!$M$17),IF(G21="","",G21),IF(AND(A21=A20,AA20&gt;0),AD20,"")))</f>
        <v/>
      </c>
      <c r="AE21" s="7">
        <f>IF(A21="","",IF(AND(L21&lt;&gt;"",O21&lt;&gt;'الإعدادات'!$M$17),MAX(1,ROUND(IFERROR(INDEX(SvcMinutes,MATCH(L21,Services,0)),SlotLen)/SlotLen,0))-1,IF(AND(A21=A20,AE20&gt;0),AE20-1,0)))</f>
        <v/>
      </c>
      <c r="AF21" s="7">
        <f>IF(A21="","",IF(OR(AND(L21&lt;&gt;"",O21&lt;&gt;'الإعدادات'!$M$17),AND(A21=A20,AE20&gt;0)),1,0))</f>
        <v/>
      </c>
      <c r="AG21" s="9">
        <f>IF(A21="","",IF(AND(L21&lt;&gt;"",O21&lt;&gt;'الإعدادات'!$M$17),IF(M21="","",M21),IF(AND(A21=A20,AE20&gt;0),AG20,"")))</f>
        <v/>
      </c>
      <c r="AH21" s="9">
        <f>IF(A21="","",IF(AND(L21&lt;&gt;"",O21&lt;&gt;'الإعدادات'!$M$17),IF(N21="","",N21),IF(AND(A21=A20,AE20&gt;0),AH20,"")))</f>
        <v/>
      </c>
      <c r="AI21" s="7">
        <f>IF(A21="","",IF(AND(S21&lt;&gt;"",V21&lt;&gt;'الإعدادات'!$M$17),MAX(1,ROUND(IFERROR(INDEX(SvcMinutes,MATCH(S21,Services,0)),SlotLen)/SlotLen,0))-1,IF(AND(A21=A20,AI20&gt;0),AI20-1,0)))</f>
        <v/>
      </c>
      <c r="AJ21" s="7">
        <f>IF(A21="","",IF(OR(AND(S21&lt;&gt;"",V21&lt;&gt;'الإعدادات'!$M$17),AND(A21=A20,AI20&gt;0)),1,0))</f>
        <v/>
      </c>
      <c r="AK21" s="9">
        <f>IF(A21="","",IF(AND(S21&lt;&gt;"",V21&lt;&gt;'الإعدادات'!$M$17),IF(T21="","",T21),IF(AND(A21=A20,AI20&gt;0),AK20,"")))</f>
        <v/>
      </c>
      <c r="AL21" s="9">
        <f>IF(A21="","",IF(AND(S21&lt;&gt;"",V21&lt;&gt;'الإعدادات'!$M$17),IF(U21="","",U21),IF(AND(A21=A20,AI20&gt;0),AL20,"")))</f>
        <v/>
      </c>
    </row>
    <row r="22">
      <c r="A22" s="23">
        <f>IF(Y22&gt;=7*SlotsPerDay,"",$B$2+INT(Y22/SlotsPerDay))</f>
        <v/>
      </c>
      <c r="B22" s="24">
        <f>IF(A22="","",DayStart+(Y22-INT(Y22/SlotsPerDay)*SlotsPerDay)*SlotLen/1440)</f>
        <v/>
      </c>
      <c r="C22" s="4" t="inlineStr">
        <is>
          <t>شهد البقمي</t>
        </is>
      </c>
      <c r="D22" s="4" t="inlineStr">
        <is>
          <t>054 969 3138</t>
        </is>
      </c>
      <c r="E22" s="4" t="inlineStr">
        <is>
          <t>متابعة</t>
        </is>
      </c>
      <c r="F22" s="4" t="inlineStr">
        <is>
          <t>غرفة 1</t>
        </is>
      </c>
      <c r="G22" s="4" t="n"/>
      <c r="H22" s="4" t="inlineStr">
        <is>
          <t>تم</t>
        </is>
      </c>
      <c r="I22" s="25">
        <f>IF(A22="","",IF(AND(AND(AC22&lt;&gt;"",OR(AC22=AG22,AC22=AK22)),AND(AD22&lt;&gt;"",OR(AD22=AH22,AD22=AL22))),"غرفة وجهاز",IF(AND(AC22&lt;&gt;"",OR(AC22=AG22,AC22=AK22)),"غرفة",IF(AND(AD22&lt;&gt;"",OR(AD22=AH22,AD22=AL22)),"جهاز",""))))</f>
        <v/>
      </c>
      <c r="J22" s="4" t="inlineStr">
        <is>
          <t>سارا الفيفي</t>
        </is>
      </c>
      <c r="K22" s="4" t="inlineStr">
        <is>
          <t>053 330 6237</t>
        </is>
      </c>
      <c r="L22" s="4" t="inlineStr">
        <is>
          <t>كشف</t>
        </is>
      </c>
      <c r="M22" s="4" t="inlineStr">
        <is>
          <t>غرفة 2</t>
        </is>
      </c>
      <c r="N22" s="4" t="n"/>
      <c r="O22" s="4" t="inlineStr">
        <is>
          <t>تم</t>
        </is>
      </c>
      <c r="P22" s="25">
        <f>IF(A22="","",IF(AND(AND(AG22&lt;&gt;"",OR(AG22=AC22,AG22=AK22)),AND(AH22&lt;&gt;"",OR(AH22=AD22,AH22=AL22))),"غرفة وجهاز",IF(AND(AG22&lt;&gt;"",OR(AG22=AC22,AG22=AK22)),"غرفة",IF(AND(AH22&lt;&gt;"",OR(AH22=AD22,AH22=AL22)),"جهاز",""))))</f>
        <v/>
      </c>
      <c r="Q22" s="4" t="n"/>
      <c r="R22" s="4" t="n"/>
      <c r="S22" s="4" t="n"/>
      <c r="T22" s="4" t="n"/>
      <c r="U22" s="4" t="n"/>
      <c r="V22" s="4" t="n"/>
      <c r="W22" s="25">
        <f>IF(A22="","",IF(AND(AND(AK22&lt;&gt;"",OR(AK22=AC22,AK22=AG22)),AND(AL22&lt;&gt;"",OR(AL22=AD22,AL22=AH22))),"غرفة وجهاز",IF(AND(AK22&lt;&gt;"",OR(AK22=AC22,AK22=AG22)),"غرفة",IF(AND(AL22&lt;&gt;"",OR(AL22=AD22,AL22=AH22)),"جهاز",""))))</f>
        <v/>
      </c>
      <c r="Y22" s="7" t="n">
        <v>16</v>
      </c>
      <c r="Z22" s="7">
        <f>IF(A22="","",IF(INDEX(OpenDays,WEEKDAY(A22,2))="لا",0,1))</f>
        <v/>
      </c>
      <c r="AA22" s="7">
        <f>IF(A22="","",IF(AND(E22&lt;&gt;"",H22&lt;&gt;'الإعدادات'!$M$17),MAX(1,ROUND(IFERROR(INDEX(SvcMinutes,MATCH(E22,Services,0)),SlotLen)/SlotLen,0))-1,IF(AND(A22=A21,AA21&gt;0),AA21-1,0)))</f>
        <v/>
      </c>
      <c r="AB22" s="7">
        <f>IF(A22="","",IF(OR(AND(E22&lt;&gt;"",H22&lt;&gt;'الإعدادات'!$M$17),AND(A22=A21,AA21&gt;0)),1,0))</f>
        <v/>
      </c>
      <c r="AC22" s="9">
        <f>IF(A22="","",IF(AND(E22&lt;&gt;"",H22&lt;&gt;'الإعدادات'!$M$17),IF(F22="","",F22),IF(AND(A22=A21,AA21&gt;0),AC21,"")))</f>
        <v/>
      </c>
      <c r="AD22" s="9">
        <f>IF(A22="","",IF(AND(E22&lt;&gt;"",H22&lt;&gt;'الإعدادات'!$M$17),IF(G22="","",G22),IF(AND(A22=A21,AA21&gt;0),AD21,"")))</f>
        <v/>
      </c>
      <c r="AE22" s="7">
        <f>IF(A22="","",IF(AND(L22&lt;&gt;"",O22&lt;&gt;'الإعدادات'!$M$17),MAX(1,ROUND(IFERROR(INDEX(SvcMinutes,MATCH(L22,Services,0)),SlotLen)/SlotLen,0))-1,IF(AND(A22=A21,AE21&gt;0),AE21-1,0)))</f>
        <v/>
      </c>
      <c r="AF22" s="7">
        <f>IF(A22="","",IF(OR(AND(L22&lt;&gt;"",O22&lt;&gt;'الإعدادات'!$M$17),AND(A22=A21,AE21&gt;0)),1,0))</f>
        <v/>
      </c>
      <c r="AG22" s="9">
        <f>IF(A22="","",IF(AND(L22&lt;&gt;"",O22&lt;&gt;'الإعدادات'!$M$17),IF(M22="","",M22),IF(AND(A22=A21,AE21&gt;0),AG21,"")))</f>
        <v/>
      </c>
      <c r="AH22" s="9">
        <f>IF(A22="","",IF(AND(L22&lt;&gt;"",O22&lt;&gt;'الإعدادات'!$M$17),IF(N22="","",N22),IF(AND(A22=A21,AE21&gt;0),AH21,"")))</f>
        <v/>
      </c>
      <c r="AI22" s="7">
        <f>IF(A22="","",IF(AND(S22&lt;&gt;"",V22&lt;&gt;'الإعدادات'!$M$17),MAX(1,ROUND(IFERROR(INDEX(SvcMinutes,MATCH(S22,Services,0)),SlotLen)/SlotLen,0))-1,IF(AND(A22=A21,AI21&gt;0),AI21-1,0)))</f>
        <v/>
      </c>
      <c r="AJ22" s="7">
        <f>IF(A22="","",IF(OR(AND(S22&lt;&gt;"",V22&lt;&gt;'الإعدادات'!$M$17),AND(A22=A21,AI21&gt;0)),1,0))</f>
        <v/>
      </c>
      <c r="AK22" s="9">
        <f>IF(A22="","",IF(AND(S22&lt;&gt;"",V22&lt;&gt;'الإعدادات'!$M$17),IF(T22="","",T22),IF(AND(A22=A21,AI21&gt;0),AK21,"")))</f>
        <v/>
      </c>
      <c r="AL22" s="9">
        <f>IF(A22="","",IF(AND(S22&lt;&gt;"",V22&lt;&gt;'الإعدادات'!$M$17),IF(U22="","",U22),IF(AND(A22=A21,AI21&gt;0),AL21,"")))</f>
        <v/>
      </c>
    </row>
    <row r="23">
      <c r="A23" s="23">
        <f>IF(Y23&gt;=7*SlotsPerDay,"",$B$2+INT(Y23/SlotsPerDay))</f>
        <v/>
      </c>
      <c r="B23" s="24">
        <f>IF(A23="","",DayStart+(Y23-INT(Y23/SlotsPerDay)*SlotsPerDay)*SlotLen/1440)</f>
        <v/>
      </c>
      <c r="C23" s="4" t="inlineStr">
        <is>
          <t>سارا الفيفي</t>
        </is>
      </c>
      <c r="D23" s="4" t="inlineStr">
        <is>
          <t>055 667 4103</t>
        </is>
      </c>
      <c r="E23" s="4" t="inlineStr">
        <is>
          <t>ليزر جسم</t>
        </is>
      </c>
      <c r="F23" s="4" t="inlineStr">
        <is>
          <t>غرفة 1</t>
        </is>
      </c>
      <c r="G23" s="4" t="inlineStr">
        <is>
          <t>جهاز الليزر</t>
        </is>
      </c>
      <c r="H23" s="4" t="inlineStr">
        <is>
          <t>تم</t>
        </is>
      </c>
      <c r="I23" s="25">
        <f>IF(A23="","",IF(AND(AND(AC23&lt;&gt;"",OR(AC23=AG23,AC23=AK23)),AND(AD23&lt;&gt;"",OR(AD23=AH23,AD23=AL23))),"غرفة وجهاز",IF(AND(AC23&lt;&gt;"",OR(AC23=AG23,AC23=AK23)),"غرفة",IF(AND(AD23&lt;&gt;"",OR(AD23=AH23,AD23=AL23)),"جهاز",""))))</f>
        <v/>
      </c>
      <c r="J23" s="4" t="n"/>
      <c r="K23" s="4" t="n"/>
      <c r="L23" s="4" t="n"/>
      <c r="M23" s="4" t="n"/>
      <c r="N23" s="4" t="n"/>
      <c r="O23" s="4" t="n"/>
      <c r="P23" s="25">
        <f>IF(A23="","",IF(AND(AND(AG23&lt;&gt;"",OR(AG23=AC23,AG23=AK23)),AND(AH23&lt;&gt;"",OR(AH23=AD23,AH23=AL23))),"غرفة وجهاز",IF(AND(AG23&lt;&gt;"",OR(AG23=AC23,AG23=AK23)),"غرفة",IF(AND(AH23&lt;&gt;"",OR(AH23=AD23,AH23=AL23)),"جهاز",""))))</f>
        <v/>
      </c>
      <c r="Q23" s="4" t="inlineStr">
        <is>
          <t>بندر الحارثي</t>
        </is>
      </c>
      <c r="R23" s="4" t="inlineStr">
        <is>
          <t>050 600 7608</t>
        </is>
      </c>
      <c r="S23" s="4" t="inlineStr">
        <is>
          <t>جلسة موجات تصادمية</t>
        </is>
      </c>
      <c r="T23" s="4" t="inlineStr">
        <is>
          <t>غرفة 3</t>
        </is>
      </c>
      <c r="U23" s="4" t="inlineStr">
        <is>
          <t>جهاز الموجات التصادمية</t>
        </is>
      </c>
      <c r="V23" s="4" t="inlineStr">
        <is>
          <t>تم</t>
        </is>
      </c>
      <c r="W23" s="25">
        <f>IF(A23="","",IF(AND(AND(AK23&lt;&gt;"",OR(AK23=AC23,AK23=AG23)),AND(AL23&lt;&gt;"",OR(AL23=AD23,AL23=AH23))),"غرفة وجهاز",IF(AND(AK23&lt;&gt;"",OR(AK23=AC23,AK23=AG23)),"غرفة",IF(AND(AL23&lt;&gt;"",OR(AL23=AD23,AL23=AH23)),"جهاز",""))))</f>
        <v/>
      </c>
      <c r="Y23" s="7" t="n">
        <v>17</v>
      </c>
      <c r="Z23" s="7">
        <f>IF(A23="","",IF(INDEX(OpenDays,WEEKDAY(A23,2))="لا",0,1))</f>
        <v/>
      </c>
      <c r="AA23" s="7">
        <f>IF(A23="","",IF(AND(E23&lt;&gt;"",H23&lt;&gt;'الإعدادات'!$M$17),MAX(1,ROUND(IFERROR(INDEX(SvcMinutes,MATCH(E23,Services,0)),SlotLen)/SlotLen,0))-1,IF(AND(A23=A22,AA22&gt;0),AA22-1,0)))</f>
        <v/>
      </c>
      <c r="AB23" s="7">
        <f>IF(A23="","",IF(OR(AND(E23&lt;&gt;"",H23&lt;&gt;'الإعدادات'!$M$17),AND(A23=A22,AA22&gt;0)),1,0))</f>
        <v/>
      </c>
      <c r="AC23" s="9">
        <f>IF(A23="","",IF(AND(E23&lt;&gt;"",H23&lt;&gt;'الإعدادات'!$M$17),IF(F23="","",F23),IF(AND(A23=A22,AA22&gt;0),AC22,"")))</f>
        <v/>
      </c>
      <c r="AD23" s="9">
        <f>IF(A23="","",IF(AND(E23&lt;&gt;"",H23&lt;&gt;'الإعدادات'!$M$17),IF(G23="","",G23),IF(AND(A23=A22,AA22&gt;0),AD22,"")))</f>
        <v/>
      </c>
      <c r="AE23" s="7">
        <f>IF(A23="","",IF(AND(L23&lt;&gt;"",O23&lt;&gt;'الإعدادات'!$M$17),MAX(1,ROUND(IFERROR(INDEX(SvcMinutes,MATCH(L23,Services,0)),SlotLen)/SlotLen,0))-1,IF(AND(A23=A22,AE22&gt;0),AE22-1,0)))</f>
        <v/>
      </c>
      <c r="AF23" s="7">
        <f>IF(A23="","",IF(OR(AND(L23&lt;&gt;"",O23&lt;&gt;'الإعدادات'!$M$17),AND(A23=A22,AE22&gt;0)),1,0))</f>
        <v/>
      </c>
      <c r="AG23" s="9">
        <f>IF(A23="","",IF(AND(L23&lt;&gt;"",O23&lt;&gt;'الإعدادات'!$M$17),IF(M23="","",M23),IF(AND(A23=A22,AE22&gt;0),AG22,"")))</f>
        <v/>
      </c>
      <c r="AH23" s="9">
        <f>IF(A23="","",IF(AND(L23&lt;&gt;"",O23&lt;&gt;'الإعدادات'!$M$17),IF(N23="","",N23),IF(AND(A23=A22,AE22&gt;0),AH22,"")))</f>
        <v/>
      </c>
      <c r="AI23" s="7">
        <f>IF(A23="","",IF(AND(S23&lt;&gt;"",V23&lt;&gt;'الإعدادات'!$M$17),MAX(1,ROUND(IFERROR(INDEX(SvcMinutes,MATCH(S23,Services,0)),SlotLen)/SlotLen,0))-1,IF(AND(A23=A22,AI22&gt;0),AI22-1,0)))</f>
        <v/>
      </c>
      <c r="AJ23" s="7">
        <f>IF(A23="","",IF(OR(AND(S23&lt;&gt;"",V23&lt;&gt;'الإعدادات'!$M$17),AND(A23=A22,AI22&gt;0)),1,0))</f>
        <v/>
      </c>
      <c r="AK23" s="9">
        <f>IF(A23="","",IF(AND(S23&lt;&gt;"",V23&lt;&gt;'الإعدادات'!$M$17),IF(T23="","",T23),IF(AND(A23=A22,AI22&gt;0),AK22,"")))</f>
        <v/>
      </c>
      <c r="AL23" s="9">
        <f>IF(A23="","",IF(AND(S23&lt;&gt;"",V23&lt;&gt;'الإعدادات'!$M$17),IF(U23="","",U23),IF(AND(A23=A22,AI22&gt;0),AL22,"")))</f>
        <v/>
      </c>
    </row>
    <row r="24">
      <c r="A24" s="23">
        <f>IF(Y24&gt;=7*SlotsPerDay,"",$B$2+INT(Y24/SlotsPerDay))</f>
        <v/>
      </c>
      <c r="B24" s="24">
        <f>IF(A24="","",DayStart+(Y24-INT(Y24/SlotsPerDay)*SlotsPerDay)*SlotLen/1440)</f>
        <v/>
      </c>
      <c r="C24" s="4" t="n"/>
      <c r="D24" s="4" t="n"/>
      <c r="E24" s="4" t="n"/>
      <c r="F24" s="4" t="n"/>
      <c r="G24" s="4" t="n"/>
      <c r="H24" s="4" t="n"/>
      <c r="I24" s="25">
        <f>IF(A24="","",IF(AND(AND(AC24&lt;&gt;"",OR(AC24=AG24,AC24=AK24)),AND(AD24&lt;&gt;"",OR(AD24=AH24,AD24=AL24))),"غرفة وجهاز",IF(AND(AC24&lt;&gt;"",OR(AC24=AG24,AC24=AK24)),"غرفة",IF(AND(AD24&lt;&gt;"",OR(AD24=AH24,AD24=AL24)),"جهاز",""))))</f>
        <v/>
      </c>
      <c r="J24" s="4" t="n"/>
      <c r="K24" s="4" t="n"/>
      <c r="L24" s="4" t="n"/>
      <c r="M24" s="4" t="n"/>
      <c r="N24" s="4" t="n"/>
      <c r="O24" s="4" t="n"/>
      <c r="P24" s="25">
        <f>IF(A24="","",IF(AND(AND(AG24&lt;&gt;"",OR(AG24=AC24,AG24=AK24)),AND(AH24&lt;&gt;"",OR(AH24=AD24,AH24=AL24))),"غرفة وجهاز",IF(AND(AG24&lt;&gt;"",OR(AG24=AC24,AG24=AK24)),"غرفة",IF(AND(AH24&lt;&gt;"",OR(AH24=AD24,AH24=AL24)),"جهاز",""))))</f>
        <v/>
      </c>
      <c r="Q24" s="4" t="inlineStr">
        <is>
          <t>خالد المالكي</t>
        </is>
      </c>
      <c r="R24" s="4" t="inlineStr">
        <is>
          <t>055 771 2613</t>
        </is>
      </c>
      <c r="S24" s="4" t="inlineStr">
        <is>
          <t>جلسة علاج طبيعي</t>
        </is>
      </c>
      <c r="T24" s="4" t="inlineStr">
        <is>
          <t>غرفة 3</t>
        </is>
      </c>
      <c r="U24" s="4" t="n"/>
      <c r="V24" s="4" t="inlineStr">
        <is>
          <t>تم</t>
        </is>
      </c>
      <c r="W24" s="25">
        <f>IF(A24="","",IF(AND(AND(AK24&lt;&gt;"",OR(AK24=AC24,AK24=AG24)),AND(AL24&lt;&gt;"",OR(AL24=AD24,AL24=AH24))),"غرفة وجهاز",IF(AND(AK24&lt;&gt;"",OR(AK24=AC24,AK24=AG24)),"غرفة",IF(AND(AL24&lt;&gt;"",OR(AL24=AD24,AL24=AH24)),"جهاز",""))))</f>
        <v/>
      </c>
      <c r="Y24" s="7" t="n">
        <v>18</v>
      </c>
      <c r="Z24" s="7">
        <f>IF(A24="","",IF(INDEX(OpenDays,WEEKDAY(A24,2))="لا",0,1))</f>
        <v/>
      </c>
      <c r="AA24" s="7">
        <f>IF(A24="","",IF(AND(E24&lt;&gt;"",H24&lt;&gt;'الإعدادات'!$M$17),MAX(1,ROUND(IFERROR(INDEX(SvcMinutes,MATCH(E24,Services,0)),SlotLen)/SlotLen,0))-1,IF(AND(A24=A23,AA23&gt;0),AA23-1,0)))</f>
        <v/>
      </c>
      <c r="AB24" s="7">
        <f>IF(A24="","",IF(OR(AND(E24&lt;&gt;"",H24&lt;&gt;'الإعدادات'!$M$17),AND(A24=A23,AA23&gt;0)),1,0))</f>
        <v/>
      </c>
      <c r="AC24" s="9">
        <f>IF(A24="","",IF(AND(E24&lt;&gt;"",H24&lt;&gt;'الإعدادات'!$M$17),IF(F24="","",F24),IF(AND(A24=A23,AA23&gt;0),AC23,"")))</f>
        <v/>
      </c>
      <c r="AD24" s="9">
        <f>IF(A24="","",IF(AND(E24&lt;&gt;"",H24&lt;&gt;'الإعدادات'!$M$17),IF(G24="","",G24),IF(AND(A24=A23,AA23&gt;0),AD23,"")))</f>
        <v/>
      </c>
      <c r="AE24" s="7">
        <f>IF(A24="","",IF(AND(L24&lt;&gt;"",O24&lt;&gt;'الإعدادات'!$M$17),MAX(1,ROUND(IFERROR(INDEX(SvcMinutes,MATCH(L24,Services,0)),SlotLen)/SlotLen,0))-1,IF(AND(A24=A23,AE23&gt;0),AE23-1,0)))</f>
        <v/>
      </c>
      <c r="AF24" s="7">
        <f>IF(A24="","",IF(OR(AND(L24&lt;&gt;"",O24&lt;&gt;'الإعدادات'!$M$17),AND(A24=A23,AE23&gt;0)),1,0))</f>
        <v/>
      </c>
      <c r="AG24" s="9">
        <f>IF(A24="","",IF(AND(L24&lt;&gt;"",O24&lt;&gt;'الإعدادات'!$M$17),IF(M24="","",M24),IF(AND(A24=A23,AE23&gt;0),AG23,"")))</f>
        <v/>
      </c>
      <c r="AH24" s="9">
        <f>IF(A24="","",IF(AND(L24&lt;&gt;"",O24&lt;&gt;'الإعدادات'!$M$17),IF(N24="","",N24),IF(AND(A24=A23,AE23&gt;0),AH23,"")))</f>
        <v/>
      </c>
      <c r="AI24" s="7">
        <f>IF(A24="","",IF(AND(S24&lt;&gt;"",V24&lt;&gt;'الإعدادات'!$M$17),MAX(1,ROUND(IFERROR(INDEX(SvcMinutes,MATCH(S24,Services,0)),SlotLen)/SlotLen,0))-1,IF(AND(A24=A23,AI23&gt;0),AI23-1,0)))</f>
        <v/>
      </c>
      <c r="AJ24" s="7">
        <f>IF(A24="","",IF(OR(AND(S24&lt;&gt;"",V24&lt;&gt;'الإعدادات'!$M$17),AND(A24=A23,AI23&gt;0)),1,0))</f>
        <v/>
      </c>
      <c r="AK24" s="9">
        <f>IF(A24="","",IF(AND(S24&lt;&gt;"",V24&lt;&gt;'الإعدادات'!$M$17),IF(T24="","",T24),IF(AND(A24=A23,AI23&gt;0),AK23,"")))</f>
        <v/>
      </c>
      <c r="AL24" s="9">
        <f>IF(A24="","",IF(AND(S24&lt;&gt;"",V24&lt;&gt;'الإعدادات'!$M$17),IF(U24="","",U24),IF(AND(A24=A23,AI23&gt;0),AL23,"")))</f>
        <v/>
      </c>
    </row>
    <row r="25">
      <c r="A25" s="23">
        <f>IF(Y25&gt;=7*SlotsPerDay,"",$B$2+INT(Y25/SlotsPerDay))</f>
        <v/>
      </c>
      <c r="B25" s="24">
        <f>IF(A25="","",DayStart+(Y25-INT(Y25/SlotsPerDay)*SlotsPerDay)*SlotLen/1440)</f>
        <v/>
      </c>
      <c r="C25" s="4" t="inlineStr">
        <is>
          <t>دانة الحربي</t>
        </is>
      </c>
      <c r="D25" s="4" t="inlineStr">
        <is>
          <t>054 858 1505</t>
        </is>
      </c>
      <c r="E25" s="4" t="inlineStr">
        <is>
          <t>ليزر جسم</t>
        </is>
      </c>
      <c r="F25" s="4" t="inlineStr">
        <is>
          <t>غرفة 1</t>
        </is>
      </c>
      <c r="G25" s="4" t="inlineStr">
        <is>
          <t>جهاز الليزر</t>
        </is>
      </c>
      <c r="H25" s="4" t="inlineStr">
        <is>
          <t>تم</t>
        </is>
      </c>
      <c r="I25" s="25">
        <f>IF(A25="","",IF(AND(AND(AC25&lt;&gt;"",OR(AC25=AG25,AC25=AK25)),AND(AD25&lt;&gt;"",OR(AD25=AH25,AD25=AL25))),"غرفة وجهاز",IF(AND(AC25&lt;&gt;"",OR(AC25=AG25,AC25=AK25)),"غرفة",IF(AND(AD25&lt;&gt;"",OR(AD25=AH25,AD25=AL25)),"جهاز",""))))</f>
        <v/>
      </c>
      <c r="J25" s="4" t="inlineStr">
        <is>
          <t>عبدالله الرشيد</t>
        </is>
      </c>
      <c r="K25" s="4" t="inlineStr">
        <is>
          <t>054 241 9405</t>
        </is>
      </c>
      <c r="L25" s="4" t="inlineStr">
        <is>
          <t>كشف</t>
        </is>
      </c>
      <c r="M25" s="4" t="inlineStr">
        <is>
          <t>غرفة 2</t>
        </is>
      </c>
      <c r="N25" s="4" t="n"/>
      <c r="O25" s="4" t="inlineStr">
        <is>
          <t>تم</t>
        </is>
      </c>
      <c r="P25" s="25">
        <f>IF(A25="","",IF(AND(AND(AG25&lt;&gt;"",OR(AG25=AC25,AG25=AK25)),AND(AH25&lt;&gt;"",OR(AH25=AD25,AH25=AL25))),"غرفة وجهاز",IF(AND(AG25&lt;&gt;"",OR(AG25=AC25,AG25=AK25)),"غرفة",IF(AND(AH25&lt;&gt;"",OR(AH25=AD25,AH25=AL25)),"جهاز",""))))</f>
        <v/>
      </c>
      <c r="Q25" s="4" t="n"/>
      <c r="R25" s="4" t="n"/>
      <c r="S25" s="4" t="n"/>
      <c r="T25" s="4" t="n"/>
      <c r="U25" s="4" t="n"/>
      <c r="V25" s="4" t="n"/>
      <c r="W25" s="25">
        <f>IF(A25="","",IF(AND(AND(AK25&lt;&gt;"",OR(AK25=AC25,AK25=AG25)),AND(AL25&lt;&gt;"",OR(AL25=AD25,AL25=AH25))),"غرفة وجهاز",IF(AND(AK25&lt;&gt;"",OR(AK25=AC25,AK25=AG25)),"غرفة",IF(AND(AL25&lt;&gt;"",OR(AL25=AD25,AL25=AH25)),"جهاز",""))))</f>
        <v/>
      </c>
      <c r="Y25" s="7" t="n">
        <v>19</v>
      </c>
      <c r="Z25" s="7">
        <f>IF(A25="","",IF(INDEX(OpenDays,WEEKDAY(A25,2))="لا",0,1))</f>
        <v/>
      </c>
      <c r="AA25" s="7">
        <f>IF(A25="","",IF(AND(E25&lt;&gt;"",H25&lt;&gt;'الإعدادات'!$M$17),MAX(1,ROUND(IFERROR(INDEX(SvcMinutes,MATCH(E25,Services,0)),SlotLen)/SlotLen,0))-1,IF(AND(A25=A24,AA24&gt;0),AA24-1,0)))</f>
        <v/>
      </c>
      <c r="AB25" s="7">
        <f>IF(A25="","",IF(OR(AND(E25&lt;&gt;"",H25&lt;&gt;'الإعدادات'!$M$17),AND(A25=A24,AA24&gt;0)),1,0))</f>
        <v/>
      </c>
      <c r="AC25" s="9">
        <f>IF(A25="","",IF(AND(E25&lt;&gt;"",H25&lt;&gt;'الإعدادات'!$M$17),IF(F25="","",F25),IF(AND(A25=A24,AA24&gt;0),AC24,"")))</f>
        <v/>
      </c>
      <c r="AD25" s="9">
        <f>IF(A25="","",IF(AND(E25&lt;&gt;"",H25&lt;&gt;'الإعدادات'!$M$17),IF(G25="","",G25),IF(AND(A25=A24,AA24&gt;0),AD24,"")))</f>
        <v/>
      </c>
      <c r="AE25" s="7">
        <f>IF(A25="","",IF(AND(L25&lt;&gt;"",O25&lt;&gt;'الإعدادات'!$M$17),MAX(1,ROUND(IFERROR(INDEX(SvcMinutes,MATCH(L25,Services,0)),SlotLen)/SlotLen,0))-1,IF(AND(A25=A24,AE24&gt;0),AE24-1,0)))</f>
        <v/>
      </c>
      <c r="AF25" s="7">
        <f>IF(A25="","",IF(OR(AND(L25&lt;&gt;"",O25&lt;&gt;'الإعدادات'!$M$17),AND(A25=A24,AE24&gt;0)),1,0))</f>
        <v/>
      </c>
      <c r="AG25" s="9">
        <f>IF(A25="","",IF(AND(L25&lt;&gt;"",O25&lt;&gt;'الإعدادات'!$M$17),IF(M25="","",M25),IF(AND(A25=A24,AE24&gt;0),AG24,"")))</f>
        <v/>
      </c>
      <c r="AH25" s="9">
        <f>IF(A25="","",IF(AND(L25&lt;&gt;"",O25&lt;&gt;'الإعدادات'!$M$17),IF(N25="","",N25),IF(AND(A25=A24,AE24&gt;0),AH24,"")))</f>
        <v/>
      </c>
      <c r="AI25" s="7">
        <f>IF(A25="","",IF(AND(S25&lt;&gt;"",V25&lt;&gt;'الإعدادات'!$M$17),MAX(1,ROUND(IFERROR(INDEX(SvcMinutes,MATCH(S25,Services,0)),SlotLen)/SlotLen,0))-1,IF(AND(A25=A24,AI24&gt;0),AI24-1,0)))</f>
        <v/>
      </c>
      <c r="AJ25" s="7">
        <f>IF(A25="","",IF(OR(AND(S25&lt;&gt;"",V25&lt;&gt;'الإعدادات'!$M$17),AND(A25=A24,AI24&gt;0)),1,0))</f>
        <v/>
      </c>
      <c r="AK25" s="9">
        <f>IF(A25="","",IF(AND(S25&lt;&gt;"",V25&lt;&gt;'الإعدادات'!$M$17),IF(T25="","",T25),IF(AND(A25=A24,AI24&gt;0),AK24,"")))</f>
        <v/>
      </c>
      <c r="AL25" s="9">
        <f>IF(A25="","",IF(AND(S25&lt;&gt;"",V25&lt;&gt;'الإعدادات'!$M$17),IF(U25="","",U25),IF(AND(A25=A24,AI24&gt;0),AL24,"")))</f>
        <v/>
      </c>
    </row>
    <row r="26">
      <c r="A26" s="23">
        <f>IF(Y26&gt;=7*SlotsPerDay,"",$B$2+INT(Y26/SlotsPerDay))</f>
        <v/>
      </c>
      <c r="B26" s="24">
        <f>IF(A26="","",DayStart+(Y26-INT(Y26/SlotsPerDay)*SlotsPerDay)*SlotLen/1440)</f>
        <v/>
      </c>
      <c r="C26" s="4" t="n"/>
      <c r="D26" s="4" t="n"/>
      <c r="E26" s="4" t="n"/>
      <c r="F26" s="4" t="n"/>
      <c r="G26" s="4" t="n"/>
      <c r="H26" s="4" t="n"/>
      <c r="I26" s="25">
        <f>IF(A26="","",IF(AND(AND(AC26&lt;&gt;"",OR(AC26=AG26,AC26=AK26)),AND(AD26&lt;&gt;"",OR(AD26=AH26,AD26=AL26))),"غرفة وجهاز",IF(AND(AC26&lt;&gt;"",OR(AC26=AG26,AC26=AK26)),"غرفة",IF(AND(AD26&lt;&gt;"",OR(AD26=AH26,AD26=AL26)),"جهاز",""))))</f>
        <v/>
      </c>
      <c r="J26" s="4" t="inlineStr">
        <is>
          <t>حمد الدخيل</t>
        </is>
      </c>
      <c r="K26" s="4" t="inlineStr">
        <is>
          <t>050 946 4229</t>
        </is>
      </c>
      <c r="L26" s="4" t="inlineStr">
        <is>
          <t>تقشير كيميائي</t>
        </is>
      </c>
      <c r="M26" s="4" t="inlineStr">
        <is>
          <t>غرفة 2</t>
        </is>
      </c>
      <c r="N26" s="4" t="n"/>
      <c r="O26" s="4" t="inlineStr">
        <is>
          <t>تم</t>
        </is>
      </c>
      <c r="P26" s="25">
        <f>IF(A26="","",IF(AND(AND(AG26&lt;&gt;"",OR(AG26=AC26,AG26=AK26)),AND(AH26&lt;&gt;"",OR(AH26=AD26,AH26=AL26))),"غرفة وجهاز",IF(AND(AG26&lt;&gt;"",OR(AG26=AC26,AG26=AK26)),"غرفة",IF(AND(AH26&lt;&gt;"",OR(AH26=AD26,AH26=AL26)),"جهاز",""))))</f>
        <v/>
      </c>
      <c r="Q26" s="4" t="inlineStr">
        <is>
          <t>ديما النمر</t>
        </is>
      </c>
      <c r="R26" s="4" t="inlineStr">
        <is>
          <t>055 582 6041</t>
        </is>
      </c>
      <c r="S26" s="4" t="inlineStr">
        <is>
          <t>كشف</t>
        </is>
      </c>
      <c r="T26" s="4" t="inlineStr">
        <is>
          <t>غرفة 3</t>
        </is>
      </c>
      <c r="U26" s="4" t="n"/>
      <c r="V26" s="4" t="inlineStr">
        <is>
          <t>تم</t>
        </is>
      </c>
      <c r="W26" s="25">
        <f>IF(A26="","",IF(AND(AND(AK26&lt;&gt;"",OR(AK26=AC26,AK26=AG26)),AND(AL26&lt;&gt;"",OR(AL26=AD26,AL26=AH26))),"غرفة وجهاز",IF(AND(AK26&lt;&gt;"",OR(AK26=AC26,AK26=AG26)),"غرفة",IF(AND(AL26&lt;&gt;"",OR(AL26=AD26,AL26=AH26)),"جهاز",""))))</f>
        <v/>
      </c>
      <c r="Y26" s="7" t="n">
        <v>20</v>
      </c>
      <c r="Z26" s="7">
        <f>IF(A26="","",IF(INDEX(OpenDays,WEEKDAY(A26,2))="لا",0,1))</f>
        <v/>
      </c>
      <c r="AA26" s="7">
        <f>IF(A26="","",IF(AND(E26&lt;&gt;"",H26&lt;&gt;'الإعدادات'!$M$17),MAX(1,ROUND(IFERROR(INDEX(SvcMinutes,MATCH(E26,Services,0)),SlotLen)/SlotLen,0))-1,IF(AND(A26=A25,AA25&gt;0),AA25-1,0)))</f>
        <v/>
      </c>
      <c r="AB26" s="7">
        <f>IF(A26="","",IF(OR(AND(E26&lt;&gt;"",H26&lt;&gt;'الإعدادات'!$M$17),AND(A26=A25,AA25&gt;0)),1,0))</f>
        <v/>
      </c>
      <c r="AC26" s="9">
        <f>IF(A26="","",IF(AND(E26&lt;&gt;"",H26&lt;&gt;'الإعدادات'!$M$17),IF(F26="","",F26),IF(AND(A26=A25,AA25&gt;0),AC25,"")))</f>
        <v/>
      </c>
      <c r="AD26" s="9">
        <f>IF(A26="","",IF(AND(E26&lt;&gt;"",H26&lt;&gt;'الإعدادات'!$M$17),IF(G26="","",G26),IF(AND(A26=A25,AA25&gt;0),AD25,"")))</f>
        <v/>
      </c>
      <c r="AE26" s="7">
        <f>IF(A26="","",IF(AND(L26&lt;&gt;"",O26&lt;&gt;'الإعدادات'!$M$17),MAX(1,ROUND(IFERROR(INDEX(SvcMinutes,MATCH(L26,Services,0)),SlotLen)/SlotLen,0))-1,IF(AND(A26=A25,AE25&gt;0),AE25-1,0)))</f>
        <v/>
      </c>
      <c r="AF26" s="7">
        <f>IF(A26="","",IF(OR(AND(L26&lt;&gt;"",O26&lt;&gt;'الإعدادات'!$M$17),AND(A26=A25,AE25&gt;0)),1,0))</f>
        <v/>
      </c>
      <c r="AG26" s="9">
        <f>IF(A26="","",IF(AND(L26&lt;&gt;"",O26&lt;&gt;'الإعدادات'!$M$17),IF(M26="","",M26),IF(AND(A26=A25,AE25&gt;0),AG25,"")))</f>
        <v/>
      </c>
      <c r="AH26" s="9">
        <f>IF(A26="","",IF(AND(L26&lt;&gt;"",O26&lt;&gt;'الإعدادات'!$M$17),IF(N26="","",N26),IF(AND(A26=A25,AE25&gt;0),AH25,"")))</f>
        <v/>
      </c>
      <c r="AI26" s="7">
        <f>IF(A26="","",IF(AND(S26&lt;&gt;"",V26&lt;&gt;'الإعدادات'!$M$17),MAX(1,ROUND(IFERROR(INDEX(SvcMinutes,MATCH(S26,Services,0)),SlotLen)/SlotLen,0))-1,IF(AND(A26=A25,AI25&gt;0),AI25-1,0)))</f>
        <v/>
      </c>
      <c r="AJ26" s="7">
        <f>IF(A26="","",IF(OR(AND(S26&lt;&gt;"",V26&lt;&gt;'الإعدادات'!$M$17),AND(A26=A25,AI25&gt;0)),1,0))</f>
        <v/>
      </c>
      <c r="AK26" s="9">
        <f>IF(A26="","",IF(AND(S26&lt;&gt;"",V26&lt;&gt;'الإعدادات'!$M$17),IF(T26="","",T26),IF(AND(A26=A25,AI25&gt;0),AK25,"")))</f>
        <v/>
      </c>
      <c r="AL26" s="9">
        <f>IF(A26="","",IF(AND(S26&lt;&gt;"",V26&lt;&gt;'الإعدادات'!$M$17),IF(U26="","",U26),IF(AND(A26=A25,AI25&gt;0),AL25,"")))</f>
        <v/>
      </c>
    </row>
    <row r="27">
      <c r="A27" s="23">
        <f>IF(Y27&gt;=7*SlotsPerDay,"",$B$2+INT(Y27/SlotsPerDay))</f>
        <v/>
      </c>
      <c r="B27" s="24">
        <f>IF(A27="","",DayStart+(Y27-INT(Y27/SlotsPerDay)*SlotsPerDay)*SlotLen/1440)</f>
        <v/>
      </c>
      <c r="C27" s="4" t="n"/>
      <c r="D27" s="4" t="n"/>
      <c r="E27" s="4" t="n"/>
      <c r="F27" s="4" t="n"/>
      <c r="G27" s="4" t="n"/>
      <c r="H27" s="4" t="n"/>
      <c r="I27" s="25">
        <f>IF(A27="","",IF(AND(AND(AC27&lt;&gt;"",OR(AC27=AG27,AC27=AK27)),AND(AD27&lt;&gt;"",OR(AD27=AH27,AD27=AL27))),"غرفة وجهاز",IF(AND(AC27&lt;&gt;"",OR(AC27=AG27,AC27=AK27)),"غرفة",IF(AND(AD27&lt;&gt;"",OR(AD27=AH27,AD27=AL27)),"جهاز",""))))</f>
        <v/>
      </c>
      <c r="J27" s="4" t="inlineStr">
        <is>
          <t>فهد العتيبي</t>
        </is>
      </c>
      <c r="K27" s="4" t="inlineStr">
        <is>
          <t>050 768 9929</t>
        </is>
      </c>
      <c r="L27" s="4" t="inlineStr">
        <is>
          <t>كشف</t>
        </is>
      </c>
      <c r="M27" s="4" t="inlineStr">
        <is>
          <t>غرفة 2</t>
        </is>
      </c>
      <c r="N27" s="4" t="n"/>
      <c r="O27" s="4" t="inlineStr">
        <is>
          <t>تم</t>
        </is>
      </c>
      <c r="P27" s="25">
        <f>IF(A27="","",IF(AND(AND(AG27&lt;&gt;"",OR(AG27=AC27,AG27=AK27)),AND(AH27&lt;&gt;"",OR(AH27=AD27,AH27=AL27))),"غرفة وجهاز",IF(AND(AG27&lt;&gt;"",OR(AG27=AC27,AG27=AK27)),"غرفة",IF(AND(AH27&lt;&gt;"",OR(AH27=AD27,AH27=AL27)),"جهاز",""))))</f>
        <v/>
      </c>
      <c r="Q27" s="4" t="inlineStr">
        <is>
          <t>سعود الجهني</t>
        </is>
      </c>
      <c r="R27" s="4" t="inlineStr">
        <is>
          <t>055 596 4452</t>
        </is>
      </c>
      <c r="S27" s="4" t="inlineStr">
        <is>
          <t>كشف</t>
        </is>
      </c>
      <c r="T27" s="4" t="inlineStr">
        <is>
          <t>غرفة 3</t>
        </is>
      </c>
      <c r="U27" s="4" t="n"/>
      <c r="V27" s="4" t="inlineStr">
        <is>
          <t>تم</t>
        </is>
      </c>
      <c r="W27" s="25">
        <f>IF(A27="","",IF(AND(AND(AK27&lt;&gt;"",OR(AK27=AC27,AK27=AG27)),AND(AL27&lt;&gt;"",OR(AL27=AD27,AL27=AH27))),"غرفة وجهاز",IF(AND(AK27&lt;&gt;"",OR(AK27=AC27,AK27=AG27)),"غرفة",IF(AND(AL27&lt;&gt;"",OR(AL27=AD27,AL27=AH27)),"جهاز",""))))</f>
        <v/>
      </c>
      <c r="Y27" s="7" t="n">
        <v>21</v>
      </c>
      <c r="Z27" s="7">
        <f>IF(A27="","",IF(INDEX(OpenDays,WEEKDAY(A27,2))="لا",0,1))</f>
        <v/>
      </c>
      <c r="AA27" s="7">
        <f>IF(A27="","",IF(AND(E27&lt;&gt;"",H27&lt;&gt;'الإعدادات'!$M$17),MAX(1,ROUND(IFERROR(INDEX(SvcMinutes,MATCH(E27,Services,0)),SlotLen)/SlotLen,0))-1,IF(AND(A27=A26,AA26&gt;0),AA26-1,0)))</f>
        <v/>
      </c>
      <c r="AB27" s="7">
        <f>IF(A27="","",IF(OR(AND(E27&lt;&gt;"",H27&lt;&gt;'الإعدادات'!$M$17),AND(A27=A26,AA26&gt;0)),1,0))</f>
        <v/>
      </c>
      <c r="AC27" s="9">
        <f>IF(A27="","",IF(AND(E27&lt;&gt;"",H27&lt;&gt;'الإعدادات'!$M$17),IF(F27="","",F27),IF(AND(A27=A26,AA26&gt;0),AC26,"")))</f>
        <v/>
      </c>
      <c r="AD27" s="9">
        <f>IF(A27="","",IF(AND(E27&lt;&gt;"",H27&lt;&gt;'الإعدادات'!$M$17),IF(G27="","",G27),IF(AND(A27=A26,AA26&gt;0),AD26,"")))</f>
        <v/>
      </c>
      <c r="AE27" s="7">
        <f>IF(A27="","",IF(AND(L27&lt;&gt;"",O27&lt;&gt;'الإعدادات'!$M$17),MAX(1,ROUND(IFERROR(INDEX(SvcMinutes,MATCH(L27,Services,0)),SlotLen)/SlotLen,0))-1,IF(AND(A27=A26,AE26&gt;0),AE26-1,0)))</f>
        <v/>
      </c>
      <c r="AF27" s="7">
        <f>IF(A27="","",IF(OR(AND(L27&lt;&gt;"",O27&lt;&gt;'الإعدادات'!$M$17),AND(A27=A26,AE26&gt;0)),1,0))</f>
        <v/>
      </c>
      <c r="AG27" s="9">
        <f>IF(A27="","",IF(AND(L27&lt;&gt;"",O27&lt;&gt;'الإعدادات'!$M$17),IF(M27="","",M27),IF(AND(A27=A26,AE26&gt;0),AG26,"")))</f>
        <v/>
      </c>
      <c r="AH27" s="9">
        <f>IF(A27="","",IF(AND(L27&lt;&gt;"",O27&lt;&gt;'الإعدادات'!$M$17),IF(N27="","",N27),IF(AND(A27=A26,AE26&gt;0),AH26,"")))</f>
        <v/>
      </c>
      <c r="AI27" s="7">
        <f>IF(A27="","",IF(AND(S27&lt;&gt;"",V27&lt;&gt;'الإعدادات'!$M$17),MAX(1,ROUND(IFERROR(INDEX(SvcMinutes,MATCH(S27,Services,0)),SlotLen)/SlotLen,0))-1,IF(AND(A27=A26,AI26&gt;0),AI26-1,0)))</f>
        <v/>
      </c>
      <c r="AJ27" s="7">
        <f>IF(A27="","",IF(OR(AND(S27&lt;&gt;"",V27&lt;&gt;'الإعدادات'!$M$17),AND(A27=A26,AI26&gt;0)),1,0))</f>
        <v/>
      </c>
      <c r="AK27" s="9">
        <f>IF(A27="","",IF(AND(S27&lt;&gt;"",V27&lt;&gt;'الإعدادات'!$M$17),IF(T27="","",T27),IF(AND(A27=A26,AI26&gt;0),AK26,"")))</f>
        <v/>
      </c>
      <c r="AL27" s="9">
        <f>IF(A27="","",IF(AND(S27&lt;&gt;"",V27&lt;&gt;'الإعدادات'!$M$17),IF(U27="","",U27),IF(AND(A27=A26,AI26&gt;0),AL26,"")))</f>
        <v/>
      </c>
    </row>
    <row r="28">
      <c r="A28" s="23">
        <f>IF(Y28&gt;=7*SlotsPerDay,"",$B$2+INT(Y28/SlotsPerDay))</f>
        <v/>
      </c>
      <c r="B28" s="24">
        <f>IF(A28="","",DayStart+(Y28-INT(Y28/SlotsPerDay)*SlotsPerDay)*SlotLen/1440)</f>
        <v/>
      </c>
      <c r="C28" s="4" t="inlineStr">
        <is>
          <t>ريما العمري</t>
        </is>
      </c>
      <c r="D28" s="4" t="inlineStr">
        <is>
          <t>053 684 5178</t>
        </is>
      </c>
      <c r="E28" s="4" t="inlineStr">
        <is>
          <t>فيلر</t>
        </is>
      </c>
      <c r="F28" s="4" t="inlineStr">
        <is>
          <t>غرفة 1</t>
        </is>
      </c>
      <c r="G28" s="4" t="n"/>
      <c r="H28" s="4" t="inlineStr">
        <is>
          <t>تم</t>
        </is>
      </c>
      <c r="I28" s="25">
        <f>IF(A28="","",IF(AND(AND(AC28&lt;&gt;"",OR(AC28=AG28,AC28=AK28)),AND(AD28&lt;&gt;"",OR(AD28=AH28,AD28=AL28))),"غرفة وجهاز",IF(AND(AC28&lt;&gt;"",OR(AC28=AG28,AC28=AK28)),"غرفة",IF(AND(AD28&lt;&gt;"",OR(AD28=AH28,AD28=AL28)),"جهاز",""))))</f>
        <v/>
      </c>
      <c r="J28" s="4" t="n"/>
      <c r="K28" s="4" t="n"/>
      <c r="L28" s="4" t="n"/>
      <c r="M28" s="4" t="n"/>
      <c r="N28" s="4" t="n"/>
      <c r="O28" s="4" t="n"/>
      <c r="P28" s="25">
        <f>IF(A28="","",IF(AND(AND(AG28&lt;&gt;"",OR(AG28=AC28,AG28=AK28)),AND(AH28&lt;&gt;"",OR(AH28=AD28,AH28=AL28))),"غرفة وجهاز",IF(AND(AG28&lt;&gt;"",OR(AG28=AC28,AG28=AK28)),"غرفة",IF(AND(AH28&lt;&gt;"",OR(AH28=AD28,AH28=AL28)),"جهاز",""))))</f>
        <v/>
      </c>
      <c r="Q28" s="4" t="n"/>
      <c r="R28" s="4" t="n"/>
      <c r="S28" s="4" t="n"/>
      <c r="T28" s="4" t="n"/>
      <c r="U28" s="4" t="n"/>
      <c r="V28" s="4" t="n"/>
      <c r="W28" s="25">
        <f>IF(A28="","",IF(AND(AND(AK28&lt;&gt;"",OR(AK28=AC28,AK28=AG28)),AND(AL28&lt;&gt;"",OR(AL28=AD28,AL28=AH28))),"غرفة وجهاز",IF(AND(AK28&lt;&gt;"",OR(AK28=AC28,AK28=AG28)),"غرفة",IF(AND(AL28&lt;&gt;"",OR(AL28=AD28,AL28=AH28)),"جهاز",""))))</f>
        <v/>
      </c>
      <c r="Y28" s="7" t="n">
        <v>22</v>
      </c>
      <c r="Z28" s="7">
        <f>IF(A28="","",IF(INDEX(OpenDays,WEEKDAY(A28,2))="لا",0,1))</f>
        <v/>
      </c>
      <c r="AA28" s="7">
        <f>IF(A28="","",IF(AND(E28&lt;&gt;"",H28&lt;&gt;'الإعدادات'!$M$17),MAX(1,ROUND(IFERROR(INDEX(SvcMinutes,MATCH(E28,Services,0)),SlotLen)/SlotLen,0))-1,IF(AND(A28=A27,AA27&gt;0),AA27-1,0)))</f>
        <v/>
      </c>
      <c r="AB28" s="7">
        <f>IF(A28="","",IF(OR(AND(E28&lt;&gt;"",H28&lt;&gt;'الإعدادات'!$M$17),AND(A28=A27,AA27&gt;0)),1,0))</f>
        <v/>
      </c>
      <c r="AC28" s="9">
        <f>IF(A28="","",IF(AND(E28&lt;&gt;"",H28&lt;&gt;'الإعدادات'!$M$17),IF(F28="","",F28),IF(AND(A28=A27,AA27&gt;0),AC27,"")))</f>
        <v/>
      </c>
      <c r="AD28" s="9">
        <f>IF(A28="","",IF(AND(E28&lt;&gt;"",H28&lt;&gt;'الإعدادات'!$M$17),IF(G28="","",G28),IF(AND(A28=A27,AA27&gt;0),AD27,"")))</f>
        <v/>
      </c>
      <c r="AE28" s="7">
        <f>IF(A28="","",IF(AND(L28&lt;&gt;"",O28&lt;&gt;'الإعدادات'!$M$17),MAX(1,ROUND(IFERROR(INDEX(SvcMinutes,MATCH(L28,Services,0)),SlotLen)/SlotLen,0))-1,IF(AND(A28=A27,AE27&gt;0),AE27-1,0)))</f>
        <v/>
      </c>
      <c r="AF28" s="7">
        <f>IF(A28="","",IF(OR(AND(L28&lt;&gt;"",O28&lt;&gt;'الإعدادات'!$M$17),AND(A28=A27,AE27&gt;0)),1,0))</f>
        <v/>
      </c>
      <c r="AG28" s="9">
        <f>IF(A28="","",IF(AND(L28&lt;&gt;"",O28&lt;&gt;'الإعدادات'!$M$17),IF(M28="","",M28),IF(AND(A28=A27,AE27&gt;0),AG27,"")))</f>
        <v/>
      </c>
      <c r="AH28" s="9">
        <f>IF(A28="","",IF(AND(L28&lt;&gt;"",O28&lt;&gt;'الإعدادات'!$M$17),IF(N28="","",N28),IF(AND(A28=A27,AE27&gt;0),AH27,"")))</f>
        <v/>
      </c>
      <c r="AI28" s="7">
        <f>IF(A28="","",IF(AND(S28&lt;&gt;"",V28&lt;&gt;'الإعدادات'!$M$17),MAX(1,ROUND(IFERROR(INDEX(SvcMinutes,MATCH(S28,Services,0)),SlotLen)/SlotLen,0))-1,IF(AND(A28=A27,AI27&gt;0),AI27-1,0)))</f>
        <v/>
      </c>
      <c r="AJ28" s="7">
        <f>IF(A28="","",IF(OR(AND(S28&lt;&gt;"",V28&lt;&gt;'الإعدادات'!$M$17),AND(A28=A27,AI27&gt;0)),1,0))</f>
        <v/>
      </c>
      <c r="AK28" s="9">
        <f>IF(A28="","",IF(AND(S28&lt;&gt;"",V28&lt;&gt;'الإعدادات'!$M$17),IF(T28="","",T28),IF(AND(A28=A27,AI27&gt;0),AK27,"")))</f>
        <v/>
      </c>
      <c r="AL28" s="9">
        <f>IF(A28="","",IF(AND(S28&lt;&gt;"",V28&lt;&gt;'الإعدادات'!$M$17),IF(U28="","",U28),IF(AND(A28=A27,AI27&gt;0),AL27,"")))</f>
        <v/>
      </c>
    </row>
    <row r="29">
      <c r="A29" s="23">
        <f>IF(Y29&gt;=7*SlotsPerDay,"",$B$2+INT(Y29/SlotsPerDay))</f>
        <v/>
      </c>
      <c r="B29" s="24">
        <f>IF(A29="","",DayStart+(Y29-INT(Y29/SlotsPerDay)*SlotsPerDay)*SlotLen/1440)</f>
        <v/>
      </c>
      <c r="C29" s="4" t="n"/>
      <c r="D29" s="4" t="n"/>
      <c r="E29" s="4" t="n"/>
      <c r="F29" s="4" t="n"/>
      <c r="G29" s="4" t="n"/>
      <c r="H29" s="4" t="n"/>
      <c r="I29" s="25">
        <f>IF(A29="","",IF(AND(AND(AC29&lt;&gt;"",OR(AC29=AG29,AC29=AK29)),AND(AD29&lt;&gt;"",OR(AD29=AH29,AD29=AL29))),"غرفة وجهاز",IF(AND(AC29&lt;&gt;"",OR(AC29=AG29,AC29=AK29)),"غرفة",IF(AND(AD29&lt;&gt;"",OR(AD29=AH29,AD29=AL29)),"جهاز",""))))</f>
        <v/>
      </c>
      <c r="J29" s="4" t="n"/>
      <c r="K29" s="4" t="n"/>
      <c r="L29" s="4" t="n"/>
      <c r="M29" s="4" t="n"/>
      <c r="N29" s="4" t="n"/>
      <c r="O29" s="4" t="n"/>
      <c r="P29" s="25">
        <f>IF(A29="","",IF(AND(AND(AG29&lt;&gt;"",OR(AG29=AC29,AG29=AK29)),AND(AH29&lt;&gt;"",OR(AH29=AD29,AH29=AL29))),"غرفة وجهاز",IF(AND(AG29&lt;&gt;"",OR(AG29=AC29,AG29=AK29)),"غرفة",IF(AND(AH29&lt;&gt;"",OR(AH29=AD29,AH29=AL29)),"جهاز",""))))</f>
        <v/>
      </c>
      <c r="Q29" s="4" t="n"/>
      <c r="R29" s="4" t="n"/>
      <c r="S29" s="4" t="n"/>
      <c r="T29" s="4" t="n"/>
      <c r="U29" s="4" t="n"/>
      <c r="V29" s="4" t="n"/>
      <c r="W29" s="25">
        <f>IF(A29="","",IF(AND(AND(AK29&lt;&gt;"",OR(AK29=AC29,AK29=AG29)),AND(AL29&lt;&gt;"",OR(AL29=AD29,AL29=AH29))),"غرفة وجهاز",IF(AND(AK29&lt;&gt;"",OR(AK29=AC29,AK29=AG29)),"غرفة",IF(AND(AL29&lt;&gt;"",OR(AL29=AD29,AL29=AH29)),"جهاز",""))))</f>
        <v/>
      </c>
      <c r="Y29" s="7" t="n">
        <v>23</v>
      </c>
      <c r="Z29" s="7">
        <f>IF(A29="","",IF(INDEX(OpenDays,WEEKDAY(A29,2))="لا",0,1))</f>
        <v/>
      </c>
      <c r="AA29" s="7">
        <f>IF(A29="","",IF(AND(E29&lt;&gt;"",H29&lt;&gt;'الإعدادات'!$M$17),MAX(1,ROUND(IFERROR(INDEX(SvcMinutes,MATCH(E29,Services,0)),SlotLen)/SlotLen,0))-1,IF(AND(A29=A28,AA28&gt;0),AA28-1,0)))</f>
        <v/>
      </c>
      <c r="AB29" s="7">
        <f>IF(A29="","",IF(OR(AND(E29&lt;&gt;"",H29&lt;&gt;'الإعدادات'!$M$17),AND(A29=A28,AA28&gt;0)),1,0))</f>
        <v/>
      </c>
      <c r="AC29" s="9">
        <f>IF(A29="","",IF(AND(E29&lt;&gt;"",H29&lt;&gt;'الإعدادات'!$M$17),IF(F29="","",F29),IF(AND(A29=A28,AA28&gt;0),AC28,"")))</f>
        <v/>
      </c>
      <c r="AD29" s="9">
        <f>IF(A29="","",IF(AND(E29&lt;&gt;"",H29&lt;&gt;'الإعدادات'!$M$17),IF(G29="","",G29),IF(AND(A29=A28,AA28&gt;0),AD28,"")))</f>
        <v/>
      </c>
      <c r="AE29" s="7">
        <f>IF(A29="","",IF(AND(L29&lt;&gt;"",O29&lt;&gt;'الإعدادات'!$M$17),MAX(1,ROUND(IFERROR(INDEX(SvcMinutes,MATCH(L29,Services,0)),SlotLen)/SlotLen,0))-1,IF(AND(A29=A28,AE28&gt;0),AE28-1,0)))</f>
        <v/>
      </c>
      <c r="AF29" s="7">
        <f>IF(A29="","",IF(OR(AND(L29&lt;&gt;"",O29&lt;&gt;'الإعدادات'!$M$17),AND(A29=A28,AE28&gt;0)),1,0))</f>
        <v/>
      </c>
      <c r="AG29" s="9">
        <f>IF(A29="","",IF(AND(L29&lt;&gt;"",O29&lt;&gt;'الإعدادات'!$M$17),IF(M29="","",M29),IF(AND(A29=A28,AE28&gt;0),AG28,"")))</f>
        <v/>
      </c>
      <c r="AH29" s="9">
        <f>IF(A29="","",IF(AND(L29&lt;&gt;"",O29&lt;&gt;'الإعدادات'!$M$17),IF(N29="","",N29),IF(AND(A29=A28,AE28&gt;0),AH28,"")))</f>
        <v/>
      </c>
      <c r="AI29" s="7">
        <f>IF(A29="","",IF(AND(S29&lt;&gt;"",V29&lt;&gt;'الإعدادات'!$M$17),MAX(1,ROUND(IFERROR(INDEX(SvcMinutes,MATCH(S29,Services,0)),SlotLen)/SlotLen,0))-1,IF(AND(A29=A28,AI28&gt;0),AI28-1,0)))</f>
        <v/>
      </c>
      <c r="AJ29" s="7">
        <f>IF(A29="","",IF(OR(AND(S29&lt;&gt;"",V29&lt;&gt;'الإعدادات'!$M$17),AND(A29=A28,AI28&gt;0)),1,0))</f>
        <v/>
      </c>
      <c r="AK29" s="9">
        <f>IF(A29="","",IF(AND(S29&lt;&gt;"",V29&lt;&gt;'الإعدادات'!$M$17),IF(T29="","",T29),IF(AND(A29=A28,AI28&gt;0),AK28,"")))</f>
        <v/>
      </c>
      <c r="AL29" s="9">
        <f>IF(A29="","",IF(AND(S29&lt;&gt;"",V29&lt;&gt;'الإعدادات'!$M$17),IF(U29="","",U29),IF(AND(A29=A28,AI28&gt;0),AL28,"")))</f>
        <v/>
      </c>
    </row>
    <row r="30">
      <c r="A30" s="23">
        <f>IF(Y30&gt;=7*SlotsPerDay,"",$B$2+INT(Y30/SlotsPerDay))</f>
        <v/>
      </c>
      <c r="B30" s="24">
        <f>IF(A30="","",DayStart+(Y30-INT(Y30/SlotsPerDay)*SlotsPerDay)*SlotLen/1440)</f>
        <v/>
      </c>
      <c r="C30" s="4" t="inlineStr">
        <is>
          <t>عمر باوزير</t>
        </is>
      </c>
      <c r="D30" s="4" t="inlineStr">
        <is>
          <t>054 693 9729</t>
        </is>
      </c>
      <c r="E30" s="4" t="inlineStr">
        <is>
          <t>تقشير كيميائي</t>
        </is>
      </c>
      <c r="F30" s="4" t="inlineStr">
        <is>
          <t>غرفة 1</t>
        </is>
      </c>
      <c r="G30" s="4" t="n"/>
      <c r="H30" s="4" t="inlineStr">
        <is>
          <t>تم</t>
        </is>
      </c>
      <c r="I30" s="25">
        <f>IF(A30="","",IF(AND(AND(AC30&lt;&gt;"",OR(AC30=AG30,AC30=AK30)),AND(AD30&lt;&gt;"",OR(AD30=AH30,AD30=AL30))),"غرفة وجهاز",IF(AND(AC30&lt;&gt;"",OR(AC30=AG30,AC30=AK30)),"غرفة",IF(AND(AD30&lt;&gt;"",OR(AD30=AH30,AD30=AL30)),"جهاز",""))))</f>
        <v/>
      </c>
      <c r="J30" s="4" t="inlineStr">
        <is>
          <t>عبدالرحمن السالم</t>
        </is>
      </c>
      <c r="K30" s="4" t="inlineStr">
        <is>
          <t>053 912 8888</t>
        </is>
      </c>
      <c r="L30" s="4" t="inlineStr">
        <is>
          <t>متابعة</t>
        </is>
      </c>
      <c r="M30" s="4" t="inlineStr">
        <is>
          <t>غرفة 2</t>
        </is>
      </c>
      <c r="N30" s="4" t="n"/>
      <c r="O30" s="4" t="inlineStr">
        <is>
          <t>تم</t>
        </is>
      </c>
      <c r="P30" s="25">
        <f>IF(A30="","",IF(AND(AND(AG30&lt;&gt;"",OR(AG30=AC30,AG30=AK30)),AND(AH30&lt;&gt;"",OR(AH30=AD30,AH30=AL30))),"غرفة وجهاز",IF(AND(AG30&lt;&gt;"",OR(AG30=AC30,AG30=AK30)),"غرفة",IF(AND(AH30&lt;&gt;"",OR(AH30=AD30,AH30=AL30)),"جهاز",""))))</f>
        <v/>
      </c>
      <c r="Q30" s="4" t="inlineStr">
        <is>
          <t>فهد العتيبي</t>
        </is>
      </c>
      <c r="R30" s="4" t="inlineStr">
        <is>
          <t>050 797 5206</t>
        </is>
      </c>
      <c r="S30" s="4" t="inlineStr">
        <is>
          <t>كشف</t>
        </is>
      </c>
      <c r="T30" s="4" t="inlineStr">
        <is>
          <t>غرفة 3</t>
        </is>
      </c>
      <c r="U30" s="4" t="n"/>
      <c r="V30" s="4" t="inlineStr">
        <is>
          <t>تم</t>
        </is>
      </c>
      <c r="W30" s="25">
        <f>IF(A30="","",IF(AND(AND(AK30&lt;&gt;"",OR(AK30=AC30,AK30=AG30)),AND(AL30&lt;&gt;"",OR(AL30=AD30,AL30=AH30))),"غرفة وجهاز",IF(AND(AK30&lt;&gt;"",OR(AK30=AC30,AK30=AG30)),"غرفة",IF(AND(AL30&lt;&gt;"",OR(AL30=AD30,AL30=AH30)),"جهاز",""))))</f>
        <v/>
      </c>
      <c r="Y30" s="7" t="n">
        <v>24</v>
      </c>
      <c r="Z30" s="7">
        <f>IF(A30="","",IF(INDEX(OpenDays,WEEKDAY(A30,2))="لا",0,1))</f>
        <v/>
      </c>
      <c r="AA30" s="7">
        <f>IF(A30="","",IF(AND(E30&lt;&gt;"",H30&lt;&gt;'الإعدادات'!$M$17),MAX(1,ROUND(IFERROR(INDEX(SvcMinutes,MATCH(E30,Services,0)),SlotLen)/SlotLen,0))-1,IF(AND(A30=A29,AA29&gt;0),AA29-1,0)))</f>
        <v/>
      </c>
      <c r="AB30" s="7">
        <f>IF(A30="","",IF(OR(AND(E30&lt;&gt;"",H30&lt;&gt;'الإعدادات'!$M$17),AND(A30=A29,AA29&gt;0)),1,0))</f>
        <v/>
      </c>
      <c r="AC30" s="9">
        <f>IF(A30="","",IF(AND(E30&lt;&gt;"",H30&lt;&gt;'الإعدادات'!$M$17),IF(F30="","",F30),IF(AND(A30=A29,AA29&gt;0),AC29,"")))</f>
        <v/>
      </c>
      <c r="AD30" s="9">
        <f>IF(A30="","",IF(AND(E30&lt;&gt;"",H30&lt;&gt;'الإعدادات'!$M$17),IF(G30="","",G30),IF(AND(A30=A29,AA29&gt;0),AD29,"")))</f>
        <v/>
      </c>
      <c r="AE30" s="7">
        <f>IF(A30="","",IF(AND(L30&lt;&gt;"",O30&lt;&gt;'الإعدادات'!$M$17),MAX(1,ROUND(IFERROR(INDEX(SvcMinutes,MATCH(L30,Services,0)),SlotLen)/SlotLen,0))-1,IF(AND(A30=A29,AE29&gt;0),AE29-1,0)))</f>
        <v/>
      </c>
      <c r="AF30" s="7">
        <f>IF(A30="","",IF(OR(AND(L30&lt;&gt;"",O30&lt;&gt;'الإعدادات'!$M$17),AND(A30=A29,AE29&gt;0)),1,0))</f>
        <v/>
      </c>
      <c r="AG30" s="9">
        <f>IF(A30="","",IF(AND(L30&lt;&gt;"",O30&lt;&gt;'الإعدادات'!$M$17),IF(M30="","",M30),IF(AND(A30=A29,AE29&gt;0),AG29,"")))</f>
        <v/>
      </c>
      <c r="AH30" s="9">
        <f>IF(A30="","",IF(AND(L30&lt;&gt;"",O30&lt;&gt;'الإعدادات'!$M$17),IF(N30="","",N30),IF(AND(A30=A29,AE29&gt;0),AH29,"")))</f>
        <v/>
      </c>
      <c r="AI30" s="7">
        <f>IF(A30="","",IF(AND(S30&lt;&gt;"",V30&lt;&gt;'الإعدادات'!$M$17),MAX(1,ROUND(IFERROR(INDEX(SvcMinutes,MATCH(S30,Services,0)),SlotLen)/SlotLen,0))-1,IF(AND(A30=A29,AI29&gt;0),AI29-1,0)))</f>
        <v/>
      </c>
      <c r="AJ30" s="7">
        <f>IF(A30="","",IF(OR(AND(S30&lt;&gt;"",V30&lt;&gt;'الإعدادات'!$M$17),AND(A30=A29,AI29&gt;0)),1,0))</f>
        <v/>
      </c>
      <c r="AK30" s="9">
        <f>IF(A30="","",IF(AND(S30&lt;&gt;"",V30&lt;&gt;'الإعدادات'!$M$17),IF(T30="","",T30),IF(AND(A30=A29,AI29&gt;0),AK29,"")))</f>
        <v/>
      </c>
      <c r="AL30" s="9">
        <f>IF(A30="","",IF(AND(S30&lt;&gt;"",V30&lt;&gt;'الإعدادات'!$M$17),IF(U30="","",U30),IF(AND(A30=A29,AI29&gt;0),AL29,"")))</f>
        <v/>
      </c>
    </row>
    <row r="31">
      <c r="A31" s="23">
        <f>IF(Y31&gt;=7*SlotsPerDay,"",$B$2+INT(Y31/SlotsPerDay))</f>
        <v/>
      </c>
      <c r="B31" s="24">
        <f>IF(A31="","",DayStart+(Y31-INT(Y31/SlotsPerDay)*SlotsPerDay)*SlotLen/1440)</f>
        <v/>
      </c>
      <c r="C31" s="4" t="inlineStr">
        <is>
          <t>سارا الفيفي</t>
        </is>
      </c>
      <c r="D31" s="4" t="inlineStr">
        <is>
          <t>054 546 7154</t>
        </is>
      </c>
      <c r="E31" s="4" t="inlineStr">
        <is>
          <t>ليزر جسم</t>
        </is>
      </c>
      <c r="F31" s="4" t="inlineStr">
        <is>
          <t>غرفة 1</t>
        </is>
      </c>
      <c r="G31" s="4" t="inlineStr">
        <is>
          <t>جهاز الليزر</t>
        </is>
      </c>
      <c r="H31" s="4" t="inlineStr">
        <is>
          <t>تم</t>
        </is>
      </c>
      <c r="I31" s="25">
        <f>IF(A31="","",IF(AND(AND(AC31&lt;&gt;"",OR(AC31=AG31,AC31=AK31)),AND(AD31&lt;&gt;"",OR(AD31=AH31,AD31=AL31))),"غرفة وجهاز",IF(AND(AC31&lt;&gt;"",OR(AC31=AG31,AC31=AK31)),"غرفة",IF(AND(AD31&lt;&gt;"",OR(AD31=AH31,AD31=AL31)),"جهاز",""))))</f>
        <v/>
      </c>
      <c r="J31" s="4" t="n"/>
      <c r="K31" s="4" t="n"/>
      <c r="L31" s="4" t="n"/>
      <c r="M31" s="4" t="n"/>
      <c r="N31" s="4" t="n"/>
      <c r="O31" s="4" t="n"/>
      <c r="P31" s="25">
        <f>IF(A31="","",IF(AND(AND(AG31&lt;&gt;"",OR(AG31=AC31,AG31=AK31)),AND(AH31&lt;&gt;"",OR(AH31=AD31,AH31=AL31))),"غرفة وجهاز",IF(AND(AG31&lt;&gt;"",OR(AG31=AC31,AG31=AK31)),"غرفة",IF(AND(AH31&lt;&gt;"",OR(AH31=AD31,AH31=AL31)),"جهاز",""))))</f>
        <v/>
      </c>
      <c r="Q31" s="4" t="inlineStr">
        <is>
          <t>رهف الشمري</t>
        </is>
      </c>
      <c r="R31" s="4" t="inlineStr">
        <is>
          <t>055 880 8823</t>
        </is>
      </c>
      <c r="S31" s="4" t="inlineStr">
        <is>
          <t>جلسة علاج طبيعي</t>
        </is>
      </c>
      <c r="T31" s="4" t="inlineStr">
        <is>
          <t>غرفة 3</t>
        </is>
      </c>
      <c r="U31" s="4" t="n"/>
      <c r="V31" s="4" t="inlineStr">
        <is>
          <t>تم</t>
        </is>
      </c>
      <c r="W31" s="25">
        <f>IF(A31="","",IF(AND(AND(AK31&lt;&gt;"",OR(AK31=AC31,AK31=AG31)),AND(AL31&lt;&gt;"",OR(AL31=AD31,AL31=AH31))),"غرفة وجهاز",IF(AND(AK31&lt;&gt;"",OR(AK31=AC31,AK31=AG31)),"غرفة",IF(AND(AL31&lt;&gt;"",OR(AL31=AD31,AL31=AH31)),"جهاز",""))))</f>
        <v/>
      </c>
      <c r="Y31" s="7" t="n">
        <v>25</v>
      </c>
      <c r="Z31" s="7">
        <f>IF(A31="","",IF(INDEX(OpenDays,WEEKDAY(A31,2))="لا",0,1))</f>
        <v/>
      </c>
      <c r="AA31" s="7">
        <f>IF(A31="","",IF(AND(E31&lt;&gt;"",H31&lt;&gt;'الإعدادات'!$M$17),MAX(1,ROUND(IFERROR(INDEX(SvcMinutes,MATCH(E31,Services,0)),SlotLen)/SlotLen,0))-1,IF(AND(A31=A30,AA30&gt;0),AA30-1,0)))</f>
        <v/>
      </c>
      <c r="AB31" s="7">
        <f>IF(A31="","",IF(OR(AND(E31&lt;&gt;"",H31&lt;&gt;'الإعدادات'!$M$17),AND(A31=A30,AA30&gt;0)),1,0))</f>
        <v/>
      </c>
      <c r="AC31" s="9">
        <f>IF(A31="","",IF(AND(E31&lt;&gt;"",H31&lt;&gt;'الإعدادات'!$M$17),IF(F31="","",F31),IF(AND(A31=A30,AA30&gt;0),AC30,"")))</f>
        <v/>
      </c>
      <c r="AD31" s="9">
        <f>IF(A31="","",IF(AND(E31&lt;&gt;"",H31&lt;&gt;'الإعدادات'!$M$17),IF(G31="","",G31),IF(AND(A31=A30,AA30&gt;0),AD30,"")))</f>
        <v/>
      </c>
      <c r="AE31" s="7">
        <f>IF(A31="","",IF(AND(L31&lt;&gt;"",O31&lt;&gt;'الإعدادات'!$M$17),MAX(1,ROUND(IFERROR(INDEX(SvcMinutes,MATCH(L31,Services,0)),SlotLen)/SlotLen,0))-1,IF(AND(A31=A30,AE30&gt;0),AE30-1,0)))</f>
        <v/>
      </c>
      <c r="AF31" s="7">
        <f>IF(A31="","",IF(OR(AND(L31&lt;&gt;"",O31&lt;&gt;'الإعدادات'!$M$17),AND(A31=A30,AE30&gt;0)),1,0))</f>
        <v/>
      </c>
      <c r="AG31" s="9">
        <f>IF(A31="","",IF(AND(L31&lt;&gt;"",O31&lt;&gt;'الإعدادات'!$M$17),IF(M31="","",M31),IF(AND(A31=A30,AE30&gt;0),AG30,"")))</f>
        <v/>
      </c>
      <c r="AH31" s="9">
        <f>IF(A31="","",IF(AND(L31&lt;&gt;"",O31&lt;&gt;'الإعدادات'!$M$17),IF(N31="","",N31),IF(AND(A31=A30,AE30&gt;0),AH30,"")))</f>
        <v/>
      </c>
      <c r="AI31" s="7">
        <f>IF(A31="","",IF(AND(S31&lt;&gt;"",V31&lt;&gt;'الإعدادات'!$M$17),MAX(1,ROUND(IFERROR(INDEX(SvcMinutes,MATCH(S31,Services,0)),SlotLen)/SlotLen,0))-1,IF(AND(A31=A30,AI30&gt;0),AI30-1,0)))</f>
        <v/>
      </c>
      <c r="AJ31" s="7">
        <f>IF(A31="","",IF(OR(AND(S31&lt;&gt;"",V31&lt;&gt;'الإعدادات'!$M$17),AND(A31=A30,AI30&gt;0)),1,0))</f>
        <v/>
      </c>
      <c r="AK31" s="9">
        <f>IF(A31="","",IF(AND(S31&lt;&gt;"",V31&lt;&gt;'الإعدادات'!$M$17),IF(T31="","",T31),IF(AND(A31=A30,AI30&gt;0),AK30,"")))</f>
        <v/>
      </c>
      <c r="AL31" s="9">
        <f>IF(A31="","",IF(AND(S31&lt;&gt;"",V31&lt;&gt;'الإعدادات'!$M$17),IF(U31="","",U31),IF(AND(A31=A30,AI30&gt;0),AL30,"")))</f>
        <v/>
      </c>
    </row>
    <row r="32">
      <c r="A32" s="23">
        <f>IF(Y32&gt;=7*SlotsPerDay,"",$B$2+INT(Y32/SlotsPerDay))</f>
        <v/>
      </c>
      <c r="B32" s="24">
        <f>IF(A32="","",DayStart+(Y32-INT(Y32/SlotsPerDay)*SlotsPerDay)*SlotLen/1440)</f>
        <v/>
      </c>
      <c r="C32" s="4" t="n"/>
      <c r="D32" s="4" t="n"/>
      <c r="E32" s="4" t="n"/>
      <c r="F32" s="4" t="n"/>
      <c r="G32" s="4" t="n"/>
      <c r="H32" s="4" t="n"/>
      <c r="I32" s="25">
        <f>IF(A32="","",IF(AND(AND(AC32&lt;&gt;"",OR(AC32=AG32,AC32=AK32)),AND(AD32&lt;&gt;"",OR(AD32=AH32,AD32=AL32))),"غرفة وجهاز",IF(AND(AC32&lt;&gt;"",OR(AC32=AG32,AC32=AK32)),"غرفة",IF(AND(AD32&lt;&gt;"",OR(AD32=AH32,AD32=AL32)),"جهاز",""))))</f>
        <v/>
      </c>
      <c r="J32" s="4" t="inlineStr">
        <is>
          <t>عبدالرحمن السالم</t>
        </is>
      </c>
      <c r="K32" s="4" t="inlineStr">
        <is>
          <t>053 669 6786</t>
        </is>
      </c>
      <c r="L32" s="4" t="inlineStr">
        <is>
          <t>تقشير كيميائي</t>
        </is>
      </c>
      <c r="M32" s="4" t="inlineStr">
        <is>
          <t>غرفة 2</t>
        </is>
      </c>
      <c r="N32" s="4" t="n"/>
      <c r="O32" s="4" t="inlineStr">
        <is>
          <t>تم</t>
        </is>
      </c>
      <c r="P32" s="25">
        <f>IF(A32="","",IF(AND(AND(AG32&lt;&gt;"",OR(AG32=AC32,AG32=AK32)),AND(AH32&lt;&gt;"",OR(AH32=AD32,AH32=AL32))),"غرفة وجهاز",IF(AND(AG32&lt;&gt;"",OR(AG32=AC32,AG32=AK32)),"غرفة",IF(AND(AH32&lt;&gt;"",OR(AH32=AD32,AH32=AL32)),"جهاز",""))))</f>
        <v/>
      </c>
      <c r="Q32" s="4" t="n"/>
      <c r="R32" s="4" t="n"/>
      <c r="S32" s="4" t="n"/>
      <c r="T32" s="4" t="n"/>
      <c r="U32" s="4" t="n"/>
      <c r="V32" s="4" t="n"/>
      <c r="W32" s="25">
        <f>IF(A32="","",IF(AND(AND(AK32&lt;&gt;"",OR(AK32=AC32,AK32=AG32)),AND(AL32&lt;&gt;"",OR(AL32=AD32,AL32=AH32))),"غرفة وجهاز",IF(AND(AK32&lt;&gt;"",OR(AK32=AC32,AK32=AG32)),"غرفة",IF(AND(AL32&lt;&gt;"",OR(AL32=AD32,AL32=AH32)),"جهاز",""))))</f>
        <v/>
      </c>
      <c r="Y32" s="7" t="n">
        <v>26</v>
      </c>
      <c r="Z32" s="7">
        <f>IF(A32="","",IF(INDEX(OpenDays,WEEKDAY(A32,2))="لا",0,1))</f>
        <v/>
      </c>
      <c r="AA32" s="7">
        <f>IF(A32="","",IF(AND(E32&lt;&gt;"",H32&lt;&gt;'الإعدادات'!$M$17),MAX(1,ROUND(IFERROR(INDEX(SvcMinutes,MATCH(E32,Services,0)),SlotLen)/SlotLen,0))-1,IF(AND(A32=A31,AA31&gt;0),AA31-1,0)))</f>
        <v/>
      </c>
      <c r="AB32" s="7">
        <f>IF(A32="","",IF(OR(AND(E32&lt;&gt;"",H32&lt;&gt;'الإعدادات'!$M$17),AND(A32=A31,AA31&gt;0)),1,0))</f>
        <v/>
      </c>
      <c r="AC32" s="9">
        <f>IF(A32="","",IF(AND(E32&lt;&gt;"",H32&lt;&gt;'الإعدادات'!$M$17),IF(F32="","",F32),IF(AND(A32=A31,AA31&gt;0),AC31,"")))</f>
        <v/>
      </c>
      <c r="AD32" s="9">
        <f>IF(A32="","",IF(AND(E32&lt;&gt;"",H32&lt;&gt;'الإعدادات'!$M$17),IF(G32="","",G32),IF(AND(A32=A31,AA31&gt;0),AD31,"")))</f>
        <v/>
      </c>
      <c r="AE32" s="7">
        <f>IF(A32="","",IF(AND(L32&lt;&gt;"",O32&lt;&gt;'الإعدادات'!$M$17),MAX(1,ROUND(IFERROR(INDEX(SvcMinutes,MATCH(L32,Services,0)),SlotLen)/SlotLen,0))-1,IF(AND(A32=A31,AE31&gt;0),AE31-1,0)))</f>
        <v/>
      </c>
      <c r="AF32" s="7">
        <f>IF(A32="","",IF(OR(AND(L32&lt;&gt;"",O32&lt;&gt;'الإعدادات'!$M$17),AND(A32=A31,AE31&gt;0)),1,0))</f>
        <v/>
      </c>
      <c r="AG32" s="9">
        <f>IF(A32="","",IF(AND(L32&lt;&gt;"",O32&lt;&gt;'الإعدادات'!$M$17),IF(M32="","",M32),IF(AND(A32=A31,AE31&gt;0),AG31,"")))</f>
        <v/>
      </c>
      <c r="AH32" s="9">
        <f>IF(A32="","",IF(AND(L32&lt;&gt;"",O32&lt;&gt;'الإعدادات'!$M$17),IF(N32="","",N32),IF(AND(A32=A31,AE31&gt;0),AH31,"")))</f>
        <v/>
      </c>
      <c r="AI32" s="7">
        <f>IF(A32="","",IF(AND(S32&lt;&gt;"",V32&lt;&gt;'الإعدادات'!$M$17),MAX(1,ROUND(IFERROR(INDEX(SvcMinutes,MATCH(S32,Services,0)),SlotLen)/SlotLen,0))-1,IF(AND(A32=A31,AI31&gt;0),AI31-1,0)))</f>
        <v/>
      </c>
      <c r="AJ32" s="7">
        <f>IF(A32="","",IF(OR(AND(S32&lt;&gt;"",V32&lt;&gt;'الإعدادات'!$M$17),AND(A32=A31,AI31&gt;0)),1,0))</f>
        <v/>
      </c>
      <c r="AK32" s="9">
        <f>IF(A32="","",IF(AND(S32&lt;&gt;"",V32&lt;&gt;'الإعدادات'!$M$17),IF(T32="","",T32),IF(AND(A32=A31,AI31&gt;0),AK31,"")))</f>
        <v/>
      </c>
      <c r="AL32" s="9">
        <f>IF(A32="","",IF(AND(S32&lt;&gt;"",V32&lt;&gt;'الإعدادات'!$M$17),IF(U32="","",U32),IF(AND(A32=A31,AI31&gt;0),AL31,"")))</f>
        <v/>
      </c>
    </row>
    <row r="33">
      <c r="A33" s="23">
        <f>IF(Y33&gt;=7*SlotsPerDay,"",$B$2+INT(Y33/SlotsPerDay))</f>
        <v/>
      </c>
      <c r="B33" s="24">
        <f>IF(A33="","",DayStart+(Y33-INT(Y33/SlotsPerDay)*SlotsPerDay)*SlotLen/1440)</f>
        <v/>
      </c>
      <c r="C33" s="4" t="inlineStr">
        <is>
          <t>فهد العتيبي</t>
        </is>
      </c>
      <c r="D33" s="4" t="inlineStr">
        <is>
          <t>055 911 7991</t>
        </is>
      </c>
      <c r="E33" s="4" t="inlineStr">
        <is>
          <t>ليزر جسم</t>
        </is>
      </c>
      <c r="F33" s="4" t="inlineStr">
        <is>
          <t>غرفة 1</t>
        </is>
      </c>
      <c r="G33" s="4" t="inlineStr">
        <is>
          <t>جهاز الليزر</t>
        </is>
      </c>
      <c r="H33" s="4" t="inlineStr">
        <is>
          <t>تم</t>
        </is>
      </c>
      <c r="I33" s="25">
        <f>IF(A33="","",IF(AND(AND(AC33&lt;&gt;"",OR(AC33=AG33,AC33=AK33)),AND(AD33&lt;&gt;"",OR(AD33=AH33,AD33=AL33))),"غرفة وجهاز",IF(AND(AC33&lt;&gt;"",OR(AC33=AG33,AC33=AK33)),"غرفة",IF(AND(AD33&lt;&gt;"",OR(AD33=AH33,AD33=AL33)),"جهاز",""))))</f>
        <v/>
      </c>
      <c r="J33" s="4" t="n"/>
      <c r="K33" s="4" t="n"/>
      <c r="L33" s="4" t="n"/>
      <c r="M33" s="4" t="n"/>
      <c r="N33" s="4" t="n"/>
      <c r="O33" s="4" t="n"/>
      <c r="P33" s="25">
        <f>IF(A33="","",IF(AND(AND(AG33&lt;&gt;"",OR(AG33=AC33,AG33=AK33)),AND(AH33&lt;&gt;"",OR(AH33=AD33,AH33=AL33))),"غرفة وجهاز",IF(AND(AG33&lt;&gt;"",OR(AG33=AC33,AG33=AK33)),"غرفة",IF(AND(AH33&lt;&gt;"",OR(AH33=AD33,AH33=AL33)),"جهاز",""))))</f>
        <v/>
      </c>
      <c r="Q33" s="4" t="n"/>
      <c r="R33" s="4" t="n"/>
      <c r="S33" s="4" t="n"/>
      <c r="T33" s="4" t="n"/>
      <c r="U33" s="4" t="n"/>
      <c r="V33" s="4" t="n"/>
      <c r="W33" s="25">
        <f>IF(A33="","",IF(AND(AND(AK33&lt;&gt;"",OR(AK33=AC33,AK33=AG33)),AND(AL33&lt;&gt;"",OR(AL33=AD33,AL33=AH33))),"غرفة وجهاز",IF(AND(AK33&lt;&gt;"",OR(AK33=AC33,AK33=AG33)),"غرفة",IF(AND(AL33&lt;&gt;"",OR(AL33=AD33,AL33=AH33)),"جهاز",""))))</f>
        <v/>
      </c>
      <c r="Y33" s="7" t="n">
        <v>27</v>
      </c>
      <c r="Z33" s="7">
        <f>IF(A33="","",IF(INDEX(OpenDays,WEEKDAY(A33,2))="لا",0,1))</f>
        <v/>
      </c>
      <c r="AA33" s="7">
        <f>IF(A33="","",IF(AND(E33&lt;&gt;"",H33&lt;&gt;'الإعدادات'!$M$17),MAX(1,ROUND(IFERROR(INDEX(SvcMinutes,MATCH(E33,Services,0)),SlotLen)/SlotLen,0))-1,IF(AND(A33=A32,AA32&gt;0),AA32-1,0)))</f>
        <v/>
      </c>
      <c r="AB33" s="7">
        <f>IF(A33="","",IF(OR(AND(E33&lt;&gt;"",H33&lt;&gt;'الإعدادات'!$M$17),AND(A33=A32,AA32&gt;0)),1,0))</f>
        <v/>
      </c>
      <c r="AC33" s="9">
        <f>IF(A33="","",IF(AND(E33&lt;&gt;"",H33&lt;&gt;'الإعدادات'!$M$17),IF(F33="","",F33),IF(AND(A33=A32,AA32&gt;0),AC32,"")))</f>
        <v/>
      </c>
      <c r="AD33" s="9">
        <f>IF(A33="","",IF(AND(E33&lt;&gt;"",H33&lt;&gt;'الإعدادات'!$M$17),IF(G33="","",G33),IF(AND(A33=A32,AA32&gt;0),AD32,"")))</f>
        <v/>
      </c>
      <c r="AE33" s="7">
        <f>IF(A33="","",IF(AND(L33&lt;&gt;"",O33&lt;&gt;'الإعدادات'!$M$17),MAX(1,ROUND(IFERROR(INDEX(SvcMinutes,MATCH(L33,Services,0)),SlotLen)/SlotLen,0))-1,IF(AND(A33=A32,AE32&gt;0),AE32-1,0)))</f>
        <v/>
      </c>
      <c r="AF33" s="7">
        <f>IF(A33="","",IF(OR(AND(L33&lt;&gt;"",O33&lt;&gt;'الإعدادات'!$M$17),AND(A33=A32,AE32&gt;0)),1,0))</f>
        <v/>
      </c>
      <c r="AG33" s="9">
        <f>IF(A33="","",IF(AND(L33&lt;&gt;"",O33&lt;&gt;'الإعدادات'!$M$17),IF(M33="","",M33),IF(AND(A33=A32,AE32&gt;0),AG32,"")))</f>
        <v/>
      </c>
      <c r="AH33" s="9">
        <f>IF(A33="","",IF(AND(L33&lt;&gt;"",O33&lt;&gt;'الإعدادات'!$M$17),IF(N33="","",N33),IF(AND(A33=A32,AE32&gt;0),AH32,"")))</f>
        <v/>
      </c>
      <c r="AI33" s="7">
        <f>IF(A33="","",IF(AND(S33&lt;&gt;"",V33&lt;&gt;'الإعدادات'!$M$17),MAX(1,ROUND(IFERROR(INDEX(SvcMinutes,MATCH(S33,Services,0)),SlotLen)/SlotLen,0))-1,IF(AND(A33=A32,AI32&gt;0),AI32-1,0)))</f>
        <v/>
      </c>
      <c r="AJ33" s="7">
        <f>IF(A33="","",IF(OR(AND(S33&lt;&gt;"",V33&lt;&gt;'الإعدادات'!$M$17),AND(A33=A32,AI32&gt;0)),1,0))</f>
        <v/>
      </c>
      <c r="AK33" s="9">
        <f>IF(A33="","",IF(AND(S33&lt;&gt;"",V33&lt;&gt;'الإعدادات'!$M$17),IF(T33="","",T33),IF(AND(A33=A32,AI32&gt;0),AK32,"")))</f>
        <v/>
      </c>
      <c r="AL33" s="9">
        <f>IF(A33="","",IF(AND(S33&lt;&gt;"",V33&lt;&gt;'الإعدادات'!$M$17),IF(U33="","",U33),IF(AND(A33=A32,AI32&gt;0),AL32,"")))</f>
        <v/>
      </c>
    </row>
    <row r="34">
      <c r="A34" s="23">
        <f>IF(Y34&gt;=7*SlotsPerDay,"",$B$2+INT(Y34/SlotsPerDay))</f>
        <v/>
      </c>
      <c r="B34" s="24">
        <f>IF(A34="","",DayStart+(Y34-INT(Y34/SlotsPerDay)*SlotsPerDay)*SlotLen/1440)</f>
        <v/>
      </c>
      <c r="C34" s="4" t="n"/>
      <c r="D34" s="4" t="n"/>
      <c r="E34" s="4" t="n"/>
      <c r="F34" s="4" t="n"/>
      <c r="G34" s="4" t="n"/>
      <c r="H34" s="4" t="n"/>
      <c r="I34" s="25">
        <f>IF(A34="","",IF(AND(AND(AC34&lt;&gt;"",OR(AC34=AG34,AC34=AK34)),AND(AD34&lt;&gt;"",OR(AD34=AH34,AD34=AL34))),"غرفة وجهاز",IF(AND(AC34&lt;&gt;"",OR(AC34=AG34,AC34=AK34)),"غرفة",IF(AND(AD34&lt;&gt;"",OR(AD34=AH34,AD34=AL34)),"جهاز",""))))</f>
        <v/>
      </c>
      <c r="J34" s="4" t="inlineStr">
        <is>
          <t>بندر الحارثي</t>
        </is>
      </c>
      <c r="K34" s="4" t="inlineStr">
        <is>
          <t>053 182 3907</t>
        </is>
      </c>
      <c r="L34" s="4" t="inlineStr">
        <is>
          <t>ليزر وجه</t>
        </is>
      </c>
      <c r="M34" s="4" t="inlineStr">
        <is>
          <t>غرفة 2</t>
        </is>
      </c>
      <c r="N34" s="4" t="inlineStr">
        <is>
          <t>جهاز الليزر</t>
        </is>
      </c>
      <c r="O34" s="4" t="inlineStr">
        <is>
          <t>تم</t>
        </is>
      </c>
      <c r="P34" s="25">
        <f>IF(A34="","",IF(AND(AND(AG34&lt;&gt;"",OR(AG34=AC34,AG34=AK34)),AND(AH34&lt;&gt;"",OR(AH34=AD34,AH34=AL34))),"غرفة وجهاز",IF(AND(AG34&lt;&gt;"",OR(AG34=AC34,AG34=AK34)),"غرفة",IF(AND(AH34&lt;&gt;"",OR(AH34=AD34,AH34=AL34)),"جهاز",""))))</f>
        <v/>
      </c>
      <c r="Q34" s="4" t="inlineStr">
        <is>
          <t>ليان العبدالله</t>
        </is>
      </c>
      <c r="R34" s="4" t="inlineStr">
        <is>
          <t>055 474 1513</t>
        </is>
      </c>
      <c r="S34" s="4" t="inlineStr">
        <is>
          <t>كشف</t>
        </is>
      </c>
      <c r="T34" s="4" t="inlineStr">
        <is>
          <t>غرفة 3</t>
        </is>
      </c>
      <c r="U34" s="4" t="n"/>
      <c r="V34" s="4" t="inlineStr">
        <is>
          <t>تم</t>
        </is>
      </c>
      <c r="W34" s="25">
        <f>IF(A34="","",IF(AND(AND(AK34&lt;&gt;"",OR(AK34=AC34,AK34=AG34)),AND(AL34&lt;&gt;"",OR(AL34=AD34,AL34=AH34))),"غرفة وجهاز",IF(AND(AK34&lt;&gt;"",OR(AK34=AC34,AK34=AG34)),"غرفة",IF(AND(AL34&lt;&gt;"",OR(AL34=AD34,AL34=AH34)),"جهاز",""))))</f>
        <v/>
      </c>
      <c r="Y34" s="7" t="n">
        <v>28</v>
      </c>
      <c r="Z34" s="7">
        <f>IF(A34="","",IF(INDEX(OpenDays,WEEKDAY(A34,2))="لا",0,1))</f>
        <v/>
      </c>
      <c r="AA34" s="7">
        <f>IF(A34="","",IF(AND(E34&lt;&gt;"",H34&lt;&gt;'الإعدادات'!$M$17),MAX(1,ROUND(IFERROR(INDEX(SvcMinutes,MATCH(E34,Services,0)),SlotLen)/SlotLen,0))-1,IF(AND(A34=A33,AA33&gt;0),AA33-1,0)))</f>
        <v/>
      </c>
      <c r="AB34" s="7">
        <f>IF(A34="","",IF(OR(AND(E34&lt;&gt;"",H34&lt;&gt;'الإعدادات'!$M$17),AND(A34=A33,AA33&gt;0)),1,0))</f>
        <v/>
      </c>
      <c r="AC34" s="9">
        <f>IF(A34="","",IF(AND(E34&lt;&gt;"",H34&lt;&gt;'الإعدادات'!$M$17),IF(F34="","",F34),IF(AND(A34=A33,AA33&gt;0),AC33,"")))</f>
        <v/>
      </c>
      <c r="AD34" s="9">
        <f>IF(A34="","",IF(AND(E34&lt;&gt;"",H34&lt;&gt;'الإعدادات'!$M$17),IF(G34="","",G34),IF(AND(A34=A33,AA33&gt;0),AD33,"")))</f>
        <v/>
      </c>
      <c r="AE34" s="7">
        <f>IF(A34="","",IF(AND(L34&lt;&gt;"",O34&lt;&gt;'الإعدادات'!$M$17),MAX(1,ROUND(IFERROR(INDEX(SvcMinutes,MATCH(L34,Services,0)),SlotLen)/SlotLen,0))-1,IF(AND(A34=A33,AE33&gt;0),AE33-1,0)))</f>
        <v/>
      </c>
      <c r="AF34" s="7">
        <f>IF(A34="","",IF(OR(AND(L34&lt;&gt;"",O34&lt;&gt;'الإعدادات'!$M$17),AND(A34=A33,AE33&gt;0)),1,0))</f>
        <v/>
      </c>
      <c r="AG34" s="9">
        <f>IF(A34="","",IF(AND(L34&lt;&gt;"",O34&lt;&gt;'الإعدادات'!$M$17),IF(M34="","",M34),IF(AND(A34=A33,AE33&gt;0),AG33,"")))</f>
        <v/>
      </c>
      <c r="AH34" s="9">
        <f>IF(A34="","",IF(AND(L34&lt;&gt;"",O34&lt;&gt;'الإعدادات'!$M$17),IF(N34="","",N34),IF(AND(A34=A33,AE33&gt;0),AH33,"")))</f>
        <v/>
      </c>
      <c r="AI34" s="7">
        <f>IF(A34="","",IF(AND(S34&lt;&gt;"",V34&lt;&gt;'الإعدادات'!$M$17),MAX(1,ROUND(IFERROR(INDEX(SvcMinutes,MATCH(S34,Services,0)),SlotLen)/SlotLen,0))-1,IF(AND(A34=A33,AI33&gt;0),AI33-1,0)))</f>
        <v/>
      </c>
      <c r="AJ34" s="7">
        <f>IF(A34="","",IF(OR(AND(S34&lt;&gt;"",V34&lt;&gt;'الإعدادات'!$M$17),AND(A34=A33,AI33&gt;0)),1,0))</f>
        <v/>
      </c>
      <c r="AK34" s="9">
        <f>IF(A34="","",IF(AND(S34&lt;&gt;"",V34&lt;&gt;'الإعدادات'!$M$17),IF(T34="","",T34),IF(AND(A34=A33,AI33&gt;0),AK33,"")))</f>
        <v/>
      </c>
      <c r="AL34" s="9">
        <f>IF(A34="","",IF(AND(S34&lt;&gt;"",V34&lt;&gt;'الإعدادات'!$M$17),IF(U34="","",U34),IF(AND(A34=A33,AI33&gt;0),AL33,"")))</f>
        <v/>
      </c>
    </row>
    <row r="35">
      <c r="A35" s="23">
        <f>IF(Y35&gt;=7*SlotsPerDay,"",$B$2+INT(Y35/SlotsPerDay))</f>
        <v/>
      </c>
      <c r="B35" s="24">
        <f>IF(A35="","",DayStart+(Y35-INT(Y35/SlotsPerDay)*SlotsPerDay)*SlotLen/1440)</f>
        <v/>
      </c>
      <c r="C35" s="4" t="n"/>
      <c r="D35" s="4" t="n"/>
      <c r="E35" s="4" t="n"/>
      <c r="F35" s="4" t="n"/>
      <c r="G35" s="4" t="n"/>
      <c r="H35" s="4" t="n"/>
      <c r="I35" s="25">
        <f>IF(A35="","",IF(AND(AND(AC35&lt;&gt;"",OR(AC35=AG35,AC35=AK35)),AND(AD35&lt;&gt;"",OR(AD35=AH35,AD35=AL35))),"غرفة وجهاز",IF(AND(AC35&lt;&gt;"",OR(AC35=AG35,AC35=AK35)),"غرفة",IF(AND(AD35&lt;&gt;"",OR(AD35=AH35,AD35=AL35)),"جهاز",""))))</f>
        <v/>
      </c>
      <c r="J35" s="4" t="n"/>
      <c r="K35" s="4" t="n"/>
      <c r="L35" s="4" t="n"/>
      <c r="M35" s="4" t="n"/>
      <c r="N35" s="4" t="n"/>
      <c r="O35" s="4" t="n"/>
      <c r="P35" s="25">
        <f>IF(A35="","",IF(AND(AND(AG35&lt;&gt;"",OR(AG35=AC35,AG35=AK35)),AND(AH35&lt;&gt;"",OR(AH35=AD35,AH35=AL35))),"غرفة وجهاز",IF(AND(AG35&lt;&gt;"",OR(AG35=AC35,AG35=AK35)),"غرفة",IF(AND(AH35&lt;&gt;"",OR(AH35=AD35,AH35=AL35)),"جهاز",""))))</f>
        <v/>
      </c>
      <c r="Q35" s="4" t="inlineStr">
        <is>
          <t>جود العنزي</t>
        </is>
      </c>
      <c r="R35" s="4" t="inlineStr">
        <is>
          <t>055 318 2707</t>
        </is>
      </c>
      <c r="S35" s="4" t="inlineStr">
        <is>
          <t>جلسة علاج طبيعي</t>
        </is>
      </c>
      <c r="T35" s="4" t="inlineStr">
        <is>
          <t>غرفة 3</t>
        </is>
      </c>
      <c r="U35" s="4" t="n"/>
      <c r="V35" s="4" t="inlineStr">
        <is>
          <t>تم</t>
        </is>
      </c>
      <c r="W35" s="25">
        <f>IF(A35="","",IF(AND(AND(AK35&lt;&gt;"",OR(AK35=AC35,AK35=AG35)),AND(AL35&lt;&gt;"",OR(AL35=AD35,AL35=AH35))),"غرفة وجهاز",IF(AND(AK35&lt;&gt;"",OR(AK35=AC35,AK35=AG35)),"غرفة",IF(AND(AL35&lt;&gt;"",OR(AL35=AD35,AL35=AH35)),"جهاز",""))))</f>
        <v/>
      </c>
      <c r="Y35" s="7" t="n">
        <v>29</v>
      </c>
      <c r="Z35" s="7">
        <f>IF(A35="","",IF(INDEX(OpenDays,WEEKDAY(A35,2))="لا",0,1))</f>
        <v/>
      </c>
      <c r="AA35" s="7">
        <f>IF(A35="","",IF(AND(E35&lt;&gt;"",H35&lt;&gt;'الإعدادات'!$M$17),MAX(1,ROUND(IFERROR(INDEX(SvcMinutes,MATCH(E35,Services,0)),SlotLen)/SlotLen,0))-1,IF(AND(A35=A34,AA34&gt;0),AA34-1,0)))</f>
        <v/>
      </c>
      <c r="AB35" s="7">
        <f>IF(A35="","",IF(OR(AND(E35&lt;&gt;"",H35&lt;&gt;'الإعدادات'!$M$17),AND(A35=A34,AA34&gt;0)),1,0))</f>
        <v/>
      </c>
      <c r="AC35" s="9">
        <f>IF(A35="","",IF(AND(E35&lt;&gt;"",H35&lt;&gt;'الإعدادات'!$M$17),IF(F35="","",F35),IF(AND(A35=A34,AA34&gt;0),AC34,"")))</f>
        <v/>
      </c>
      <c r="AD35" s="9">
        <f>IF(A35="","",IF(AND(E35&lt;&gt;"",H35&lt;&gt;'الإعدادات'!$M$17),IF(G35="","",G35),IF(AND(A35=A34,AA34&gt;0),AD34,"")))</f>
        <v/>
      </c>
      <c r="AE35" s="7">
        <f>IF(A35="","",IF(AND(L35&lt;&gt;"",O35&lt;&gt;'الإعدادات'!$M$17),MAX(1,ROUND(IFERROR(INDEX(SvcMinutes,MATCH(L35,Services,0)),SlotLen)/SlotLen,0))-1,IF(AND(A35=A34,AE34&gt;0),AE34-1,0)))</f>
        <v/>
      </c>
      <c r="AF35" s="7">
        <f>IF(A35="","",IF(OR(AND(L35&lt;&gt;"",O35&lt;&gt;'الإعدادات'!$M$17),AND(A35=A34,AE34&gt;0)),1,0))</f>
        <v/>
      </c>
      <c r="AG35" s="9">
        <f>IF(A35="","",IF(AND(L35&lt;&gt;"",O35&lt;&gt;'الإعدادات'!$M$17),IF(M35="","",M35),IF(AND(A35=A34,AE34&gt;0),AG34,"")))</f>
        <v/>
      </c>
      <c r="AH35" s="9">
        <f>IF(A35="","",IF(AND(L35&lt;&gt;"",O35&lt;&gt;'الإعدادات'!$M$17),IF(N35="","",N35),IF(AND(A35=A34,AE34&gt;0),AH34,"")))</f>
        <v/>
      </c>
      <c r="AI35" s="7">
        <f>IF(A35="","",IF(AND(S35&lt;&gt;"",V35&lt;&gt;'الإعدادات'!$M$17),MAX(1,ROUND(IFERROR(INDEX(SvcMinutes,MATCH(S35,Services,0)),SlotLen)/SlotLen,0))-1,IF(AND(A35=A34,AI34&gt;0),AI34-1,0)))</f>
        <v/>
      </c>
      <c r="AJ35" s="7">
        <f>IF(A35="","",IF(OR(AND(S35&lt;&gt;"",V35&lt;&gt;'الإعدادات'!$M$17),AND(A35=A34,AI34&gt;0)),1,0))</f>
        <v/>
      </c>
      <c r="AK35" s="9">
        <f>IF(A35="","",IF(AND(S35&lt;&gt;"",V35&lt;&gt;'الإعدادات'!$M$17),IF(T35="","",T35),IF(AND(A35=A34,AI34&gt;0),AK34,"")))</f>
        <v/>
      </c>
      <c r="AL35" s="9">
        <f>IF(A35="","",IF(AND(S35&lt;&gt;"",V35&lt;&gt;'الإعدادات'!$M$17),IF(U35="","",U35),IF(AND(A35=A34,AI34&gt;0),AL34,"")))</f>
        <v/>
      </c>
    </row>
    <row r="36">
      <c r="A36" s="23">
        <f>IF(Y36&gt;=7*SlotsPerDay,"",$B$2+INT(Y36/SlotsPerDay))</f>
        <v/>
      </c>
      <c r="B36" s="24">
        <f>IF(A36="","",DayStart+(Y36-INT(Y36/SlotsPerDay)*SlotsPerDay)*SlotLen/1440)</f>
        <v/>
      </c>
      <c r="C36" s="4" t="inlineStr">
        <is>
          <t>هيفاء المطيري</t>
        </is>
      </c>
      <c r="D36" s="4" t="inlineStr">
        <is>
          <t>050 753 7970</t>
        </is>
      </c>
      <c r="E36" s="4" t="inlineStr">
        <is>
          <t>تقشير كيميائي</t>
        </is>
      </c>
      <c r="F36" s="4" t="inlineStr">
        <is>
          <t>غرفة 1</t>
        </is>
      </c>
      <c r="G36" s="4" t="n"/>
      <c r="H36" s="4" t="inlineStr">
        <is>
          <t>تم</t>
        </is>
      </c>
      <c r="I36" s="25">
        <f>IF(A36="","",IF(AND(AND(AC36&lt;&gt;"",OR(AC36=AG36,AC36=AK36)),AND(AD36&lt;&gt;"",OR(AD36=AH36,AD36=AL36))),"غرفة وجهاز",IF(AND(AC36&lt;&gt;"",OR(AC36=AG36,AC36=AK36)),"غرفة",IF(AND(AD36&lt;&gt;"",OR(AD36=AH36,AD36=AL36)),"جهاز",""))))</f>
        <v/>
      </c>
      <c r="J36" s="4" t="n"/>
      <c r="K36" s="4" t="n"/>
      <c r="L36" s="4" t="n"/>
      <c r="M36" s="4" t="n"/>
      <c r="N36" s="4" t="n"/>
      <c r="O36" s="4" t="n"/>
      <c r="P36" s="25">
        <f>IF(A36="","",IF(AND(AND(AG36&lt;&gt;"",OR(AG36=AC36,AG36=AK36)),AND(AH36&lt;&gt;"",OR(AH36=AD36,AH36=AL36))),"غرفة وجهاز",IF(AND(AG36&lt;&gt;"",OR(AG36=AC36,AG36=AK36)),"غرفة",IF(AND(AH36&lt;&gt;"",OR(AH36=AD36,AH36=AL36)),"جهاز",""))))</f>
        <v/>
      </c>
      <c r="Q36" s="4" t="n"/>
      <c r="R36" s="4" t="n"/>
      <c r="S36" s="4" t="n"/>
      <c r="T36" s="4" t="n"/>
      <c r="U36" s="4" t="n"/>
      <c r="V36" s="4" t="n"/>
      <c r="W36" s="25">
        <f>IF(A36="","",IF(AND(AND(AK36&lt;&gt;"",OR(AK36=AC36,AK36=AG36)),AND(AL36&lt;&gt;"",OR(AL36=AD36,AL36=AH36))),"غرفة وجهاز",IF(AND(AK36&lt;&gt;"",OR(AK36=AC36,AK36=AG36)),"غرفة",IF(AND(AL36&lt;&gt;"",OR(AL36=AD36,AL36=AH36)),"جهاز",""))))</f>
        <v/>
      </c>
      <c r="Y36" s="7" t="n">
        <v>30</v>
      </c>
      <c r="Z36" s="7">
        <f>IF(A36="","",IF(INDEX(OpenDays,WEEKDAY(A36,2))="لا",0,1))</f>
        <v/>
      </c>
      <c r="AA36" s="7">
        <f>IF(A36="","",IF(AND(E36&lt;&gt;"",H36&lt;&gt;'الإعدادات'!$M$17),MAX(1,ROUND(IFERROR(INDEX(SvcMinutes,MATCH(E36,Services,0)),SlotLen)/SlotLen,0))-1,IF(AND(A36=A35,AA35&gt;0),AA35-1,0)))</f>
        <v/>
      </c>
      <c r="AB36" s="7">
        <f>IF(A36="","",IF(OR(AND(E36&lt;&gt;"",H36&lt;&gt;'الإعدادات'!$M$17),AND(A36=A35,AA35&gt;0)),1,0))</f>
        <v/>
      </c>
      <c r="AC36" s="9">
        <f>IF(A36="","",IF(AND(E36&lt;&gt;"",H36&lt;&gt;'الإعدادات'!$M$17),IF(F36="","",F36),IF(AND(A36=A35,AA35&gt;0),AC35,"")))</f>
        <v/>
      </c>
      <c r="AD36" s="9">
        <f>IF(A36="","",IF(AND(E36&lt;&gt;"",H36&lt;&gt;'الإعدادات'!$M$17),IF(G36="","",G36),IF(AND(A36=A35,AA35&gt;0),AD35,"")))</f>
        <v/>
      </c>
      <c r="AE36" s="7">
        <f>IF(A36="","",IF(AND(L36&lt;&gt;"",O36&lt;&gt;'الإعدادات'!$M$17),MAX(1,ROUND(IFERROR(INDEX(SvcMinutes,MATCH(L36,Services,0)),SlotLen)/SlotLen,0))-1,IF(AND(A36=A35,AE35&gt;0),AE35-1,0)))</f>
        <v/>
      </c>
      <c r="AF36" s="7">
        <f>IF(A36="","",IF(OR(AND(L36&lt;&gt;"",O36&lt;&gt;'الإعدادات'!$M$17),AND(A36=A35,AE35&gt;0)),1,0))</f>
        <v/>
      </c>
      <c r="AG36" s="9">
        <f>IF(A36="","",IF(AND(L36&lt;&gt;"",O36&lt;&gt;'الإعدادات'!$M$17),IF(M36="","",M36),IF(AND(A36=A35,AE35&gt;0),AG35,"")))</f>
        <v/>
      </c>
      <c r="AH36" s="9">
        <f>IF(A36="","",IF(AND(L36&lt;&gt;"",O36&lt;&gt;'الإعدادات'!$M$17),IF(N36="","",N36),IF(AND(A36=A35,AE35&gt;0),AH35,"")))</f>
        <v/>
      </c>
      <c r="AI36" s="7">
        <f>IF(A36="","",IF(AND(S36&lt;&gt;"",V36&lt;&gt;'الإعدادات'!$M$17),MAX(1,ROUND(IFERROR(INDEX(SvcMinutes,MATCH(S36,Services,0)),SlotLen)/SlotLen,0))-1,IF(AND(A36=A35,AI35&gt;0),AI35-1,0)))</f>
        <v/>
      </c>
      <c r="AJ36" s="7">
        <f>IF(A36="","",IF(OR(AND(S36&lt;&gt;"",V36&lt;&gt;'الإعدادات'!$M$17),AND(A36=A35,AI35&gt;0)),1,0))</f>
        <v/>
      </c>
      <c r="AK36" s="9">
        <f>IF(A36="","",IF(AND(S36&lt;&gt;"",V36&lt;&gt;'الإعدادات'!$M$17),IF(T36="","",T36),IF(AND(A36=A35,AI35&gt;0),AK35,"")))</f>
        <v/>
      </c>
      <c r="AL36" s="9">
        <f>IF(A36="","",IF(AND(S36&lt;&gt;"",V36&lt;&gt;'الإعدادات'!$M$17),IF(U36="","",U36),IF(AND(A36=A35,AI35&gt;0),AL35,"")))</f>
        <v/>
      </c>
    </row>
    <row r="37">
      <c r="A37" s="23">
        <f>IF(Y37&gt;=7*SlotsPerDay,"",$B$2+INT(Y37/SlotsPerDay))</f>
        <v/>
      </c>
      <c r="B37" s="24">
        <f>IF(A37="","",DayStart+(Y37-INT(Y37/SlotsPerDay)*SlotsPerDay)*SlotLen/1440)</f>
        <v/>
      </c>
      <c r="C37" s="4" t="n"/>
      <c r="D37" s="4" t="n"/>
      <c r="E37" s="4" t="n"/>
      <c r="F37" s="4" t="n"/>
      <c r="G37" s="4" t="n"/>
      <c r="H37" s="4" t="n"/>
      <c r="I37" s="25">
        <f>IF(A37="","",IF(AND(AND(AC37&lt;&gt;"",OR(AC37=AG37,AC37=AK37)),AND(AD37&lt;&gt;"",OR(AD37=AH37,AD37=AL37))),"غرفة وجهاز",IF(AND(AC37&lt;&gt;"",OR(AC37=AG37,AC37=AK37)),"غرفة",IF(AND(AD37&lt;&gt;"",OR(AD37=AH37,AD37=AL37)),"جهاز",""))))</f>
        <v/>
      </c>
      <c r="J37" s="4" t="inlineStr">
        <is>
          <t>غادة الخالدي</t>
        </is>
      </c>
      <c r="K37" s="4" t="inlineStr">
        <is>
          <t>053 794 5822</t>
        </is>
      </c>
      <c r="L37" s="4" t="inlineStr">
        <is>
          <t>كشف</t>
        </is>
      </c>
      <c r="M37" s="4" t="inlineStr">
        <is>
          <t>غرفة 2</t>
        </is>
      </c>
      <c r="N37" s="4" t="n"/>
      <c r="O37" s="4" t="inlineStr">
        <is>
          <t>تم</t>
        </is>
      </c>
      <c r="P37" s="25">
        <f>IF(A37="","",IF(AND(AND(AG37&lt;&gt;"",OR(AG37=AC37,AG37=AK37)),AND(AH37&lt;&gt;"",OR(AH37=AD37,AH37=AL37))),"غرفة وجهاز",IF(AND(AG37&lt;&gt;"",OR(AG37=AC37,AG37=AK37)),"غرفة",IF(AND(AH37&lt;&gt;"",OR(AH37=AD37,AH37=AL37)),"جهاز",""))))</f>
        <v/>
      </c>
      <c r="Q37" s="4" t="n"/>
      <c r="R37" s="4" t="n"/>
      <c r="S37" s="4" t="n"/>
      <c r="T37" s="4" t="n"/>
      <c r="U37" s="4" t="n"/>
      <c r="V37" s="4" t="n"/>
      <c r="W37" s="25">
        <f>IF(A37="","",IF(AND(AND(AK37&lt;&gt;"",OR(AK37=AC37,AK37=AG37)),AND(AL37&lt;&gt;"",OR(AL37=AD37,AL37=AH37))),"غرفة وجهاز",IF(AND(AK37&lt;&gt;"",OR(AK37=AC37,AK37=AG37)),"غرفة",IF(AND(AL37&lt;&gt;"",OR(AL37=AD37,AL37=AH37)),"جهاز",""))))</f>
        <v/>
      </c>
      <c r="Y37" s="7" t="n">
        <v>31</v>
      </c>
      <c r="Z37" s="7">
        <f>IF(A37="","",IF(INDEX(OpenDays,WEEKDAY(A37,2))="لا",0,1))</f>
        <v/>
      </c>
      <c r="AA37" s="7">
        <f>IF(A37="","",IF(AND(E37&lt;&gt;"",H37&lt;&gt;'الإعدادات'!$M$17),MAX(1,ROUND(IFERROR(INDEX(SvcMinutes,MATCH(E37,Services,0)),SlotLen)/SlotLen,0))-1,IF(AND(A37=A36,AA36&gt;0),AA36-1,0)))</f>
        <v/>
      </c>
      <c r="AB37" s="7">
        <f>IF(A37="","",IF(OR(AND(E37&lt;&gt;"",H37&lt;&gt;'الإعدادات'!$M$17),AND(A37=A36,AA36&gt;0)),1,0))</f>
        <v/>
      </c>
      <c r="AC37" s="9">
        <f>IF(A37="","",IF(AND(E37&lt;&gt;"",H37&lt;&gt;'الإعدادات'!$M$17),IF(F37="","",F37),IF(AND(A37=A36,AA36&gt;0),AC36,"")))</f>
        <v/>
      </c>
      <c r="AD37" s="9">
        <f>IF(A37="","",IF(AND(E37&lt;&gt;"",H37&lt;&gt;'الإعدادات'!$M$17),IF(G37="","",G37),IF(AND(A37=A36,AA36&gt;0),AD36,"")))</f>
        <v/>
      </c>
      <c r="AE37" s="7">
        <f>IF(A37="","",IF(AND(L37&lt;&gt;"",O37&lt;&gt;'الإعدادات'!$M$17),MAX(1,ROUND(IFERROR(INDEX(SvcMinutes,MATCH(L37,Services,0)),SlotLen)/SlotLen,0))-1,IF(AND(A37=A36,AE36&gt;0),AE36-1,0)))</f>
        <v/>
      </c>
      <c r="AF37" s="7">
        <f>IF(A37="","",IF(OR(AND(L37&lt;&gt;"",O37&lt;&gt;'الإعدادات'!$M$17),AND(A37=A36,AE36&gt;0)),1,0))</f>
        <v/>
      </c>
      <c r="AG37" s="9">
        <f>IF(A37="","",IF(AND(L37&lt;&gt;"",O37&lt;&gt;'الإعدادات'!$M$17),IF(M37="","",M37),IF(AND(A37=A36,AE36&gt;0),AG36,"")))</f>
        <v/>
      </c>
      <c r="AH37" s="9">
        <f>IF(A37="","",IF(AND(L37&lt;&gt;"",O37&lt;&gt;'الإعدادات'!$M$17),IF(N37="","",N37),IF(AND(A37=A36,AE36&gt;0),AH36,"")))</f>
        <v/>
      </c>
      <c r="AI37" s="7">
        <f>IF(A37="","",IF(AND(S37&lt;&gt;"",V37&lt;&gt;'الإعدادات'!$M$17),MAX(1,ROUND(IFERROR(INDEX(SvcMinutes,MATCH(S37,Services,0)),SlotLen)/SlotLen,0))-1,IF(AND(A37=A36,AI36&gt;0),AI36-1,0)))</f>
        <v/>
      </c>
      <c r="AJ37" s="7">
        <f>IF(A37="","",IF(OR(AND(S37&lt;&gt;"",V37&lt;&gt;'الإعدادات'!$M$17),AND(A37=A36,AI36&gt;0)),1,0))</f>
        <v/>
      </c>
      <c r="AK37" s="9">
        <f>IF(A37="","",IF(AND(S37&lt;&gt;"",V37&lt;&gt;'الإعدادات'!$M$17),IF(T37="","",T37),IF(AND(A37=A36,AI36&gt;0),AK36,"")))</f>
        <v/>
      </c>
      <c r="AL37" s="9">
        <f>IF(A37="","",IF(AND(S37&lt;&gt;"",V37&lt;&gt;'الإعدادات'!$M$17),IF(U37="","",U37),IF(AND(A37=A36,AI36&gt;0),AL36,"")))</f>
        <v/>
      </c>
    </row>
    <row r="38">
      <c r="A38" s="23">
        <f>IF(Y38&gt;=7*SlotsPerDay,"",$B$2+INT(Y38/SlotsPerDay))</f>
        <v/>
      </c>
      <c r="B38" s="24">
        <f>IF(A38="","",DayStart+(Y38-INT(Y38/SlotsPerDay)*SlotsPerDay)*SlotLen/1440)</f>
        <v/>
      </c>
      <c r="C38" s="4" t="inlineStr">
        <is>
          <t>غادة الخالدي</t>
        </is>
      </c>
      <c r="D38" s="4" t="inlineStr">
        <is>
          <t>050 535 8439</t>
        </is>
      </c>
      <c r="E38" s="4" t="inlineStr">
        <is>
          <t>كشف</t>
        </is>
      </c>
      <c r="F38" s="4" t="inlineStr">
        <is>
          <t>غرفة 1</t>
        </is>
      </c>
      <c r="G38" s="4" t="n"/>
      <c r="H38" s="4" t="inlineStr">
        <is>
          <t>تم</t>
        </is>
      </c>
      <c r="I38" s="25">
        <f>IF(A38="","",IF(AND(AND(AC38&lt;&gt;"",OR(AC38=AG38,AC38=AK38)),AND(AD38&lt;&gt;"",OR(AD38=AH38,AD38=AL38))),"غرفة وجهاز",IF(AND(AC38&lt;&gt;"",OR(AC38=AG38,AC38=AK38)),"غرفة",IF(AND(AD38&lt;&gt;"",OR(AD38=AH38,AD38=AL38)),"جهاز",""))))</f>
        <v/>
      </c>
      <c r="J38" s="4" t="inlineStr">
        <is>
          <t>ليان العبدالله</t>
        </is>
      </c>
      <c r="K38" s="4" t="inlineStr">
        <is>
          <t>054 710 8175</t>
        </is>
      </c>
      <c r="L38" s="4" t="inlineStr">
        <is>
          <t>هيدرافيشل</t>
        </is>
      </c>
      <c r="M38" s="4" t="inlineStr">
        <is>
          <t>غرفة 2</t>
        </is>
      </c>
      <c r="N38" s="4" t="inlineStr">
        <is>
          <t>هيدرافيشل</t>
        </is>
      </c>
      <c r="O38" s="4" t="inlineStr">
        <is>
          <t>تم</t>
        </is>
      </c>
      <c r="P38" s="25">
        <f>IF(A38="","",IF(AND(AND(AG38&lt;&gt;"",OR(AG38=AC38,AG38=AK38)),AND(AH38&lt;&gt;"",OR(AH38=AD38,AH38=AL38))),"غرفة وجهاز",IF(AND(AG38&lt;&gt;"",OR(AG38=AC38,AG38=AK38)),"غرفة",IF(AND(AH38&lt;&gt;"",OR(AH38=AD38,AH38=AL38)),"جهاز",""))))</f>
        <v/>
      </c>
      <c r="Q38" s="4" t="inlineStr">
        <is>
          <t>نايف السهلي</t>
        </is>
      </c>
      <c r="R38" s="4" t="inlineStr">
        <is>
          <t>050 899 8248</t>
        </is>
      </c>
      <c r="S38" s="4" t="inlineStr">
        <is>
          <t>كشف</t>
        </is>
      </c>
      <c r="T38" s="4" t="inlineStr">
        <is>
          <t>غرفة 3</t>
        </is>
      </c>
      <c r="U38" s="4" t="n"/>
      <c r="V38" s="4" t="inlineStr">
        <is>
          <t>غياب</t>
        </is>
      </c>
      <c r="W38" s="25">
        <f>IF(A38="","",IF(AND(AND(AK38&lt;&gt;"",OR(AK38=AC38,AK38=AG38)),AND(AL38&lt;&gt;"",OR(AL38=AD38,AL38=AH38))),"غرفة وجهاز",IF(AND(AK38&lt;&gt;"",OR(AK38=AC38,AK38=AG38)),"غرفة",IF(AND(AL38&lt;&gt;"",OR(AL38=AD38,AL38=AH38)),"جهاز",""))))</f>
        <v/>
      </c>
      <c r="Y38" s="7" t="n">
        <v>32</v>
      </c>
      <c r="Z38" s="7">
        <f>IF(A38="","",IF(INDEX(OpenDays,WEEKDAY(A38,2))="لا",0,1))</f>
        <v/>
      </c>
      <c r="AA38" s="7">
        <f>IF(A38="","",IF(AND(E38&lt;&gt;"",H38&lt;&gt;'الإعدادات'!$M$17),MAX(1,ROUND(IFERROR(INDEX(SvcMinutes,MATCH(E38,Services,0)),SlotLen)/SlotLen,0))-1,IF(AND(A38=A37,AA37&gt;0),AA37-1,0)))</f>
        <v/>
      </c>
      <c r="AB38" s="7">
        <f>IF(A38="","",IF(OR(AND(E38&lt;&gt;"",H38&lt;&gt;'الإعدادات'!$M$17),AND(A38=A37,AA37&gt;0)),1,0))</f>
        <v/>
      </c>
      <c r="AC38" s="9">
        <f>IF(A38="","",IF(AND(E38&lt;&gt;"",H38&lt;&gt;'الإعدادات'!$M$17),IF(F38="","",F38),IF(AND(A38=A37,AA37&gt;0),AC37,"")))</f>
        <v/>
      </c>
      <c r="AD38" s="9">
        <f>IF(A38="","",IF(AND(E38&lt;&gt;"",H38&lt;&gt;'الإعدادات'!$M$17),IF(G38="","",G38),IF(AND(A38=A37,AA37&gt;0),AD37,"")))</f>
        <v/>
      </c>
      <c r="AE38" s="7">
        <f>IF(A38="","",IF(AND(L38&lt;&gt;"",O38&lt;&gt;'الإعدادات'!$M$17),MAX(1,ROUND(IFERROR(INDEX(SvcMinutes,MATCH(L38,Services,0)),SlotLen)/SlotLen,0))-1,IF(AND(A38=A37,AE37&gt;0),AE37-1,0)))</f>
        <v/>
      </c>
      <c r="AF38" s="7">
        <f>IF(A38="","",IF(OR(AND(L38&lt;&gt;"",O38&lt;&gt;'الإعدادات'!$M$17),AND(A38=A37,AE37&gt;0)),1,0))</f>
        <v/>
      </c>
      <c r="AG38" s="9">
        <f>IF(A38="","",IF(AND(L38&lt;&gt;"",O38&lt;&gt;'الإعدادات'!$M$17),IF(M38="","",M38),IF(AND(A38=A37,AE37&gt;0),AG37,"")))</f>
        <v/>
      </c>
      <c r="AH38" s="9">
        <f>IF(A38="","",IF(AND(L38&lt;&gt;"",O38&lt;&gt;'الإعدادات'!$M$17),IF(N38="","",N38),IF(AND(A38=A37,AE37&gt;0),AH37,"")))</f>
        <v/>
      </c>
      <c r="AI38" s="7">
        <f>IF(A38="","",IF(AND(S38&lt;&gt;"",V38&lt;&gt;'الإعدادات'!$M$17),MAX(1,ROUND(IFERROR(INDEX(SvcMinutes,MATCH(S38,Services,0)),SlotLen)/SlotLen,0))-1,IF(AND(A38=A37,AI37&gt;0),AI37-1,0)))</f>
        <v/>
      </c>
      <c r="AJ38" s="7">
        <f>IF(A38="","",IF(OR(AND(S38&lt;&gt;"",V38&lt;&gt;'الإعدادات'!$M$17),AND(A38=A37,AI37&gt;0)),1,0))</f>
        <v/>
      </c>
      <c r="AK38" s="9">
        <f>IF(A38="","",IF(AND(S38&lt;&gt;"",V38&lt;&gt;'الإعدادات'!$M$17),IF(T38="","",T38),IF(AND(A38=A37,AI37&gt;0),AK37,"")))</f>
        <v/>
      </c>
      <c r="AL38" s="9">
        <f>IF(A38="","",IF(AND(S38&lt;&gt;"",V38&lt;&gt;'الإعدادات'!$M$17),IF(U38="","",U38),IF(AND(A38=A37,AI37&gt;0),AL37,"")))</f>
        <v/>
      </c>
    </row>
    <row r="39">
      <c r="A39" s="23">
        <f>IF(Y39&gt;=7*SlotsPerDay,"",$B$2+INT(Y39/SlotsPerDay))</f>
        <v/>
      </c>
      <c r="B39" s="24">
        <f>IF(A39="","",DayStart+(Y39-INT(Y39/SlotsPerDay)*SlotsPerDay)*SlotLen/1440)</f>
        <v/>
      </c>
      <c r="C39" s="4" t="inlineStr">
        <is>
          <t>هيفاء المطيري</t>
        </is>
      </c>
      <c r="D39" s="4" t="inlineStr">
        <is>
          <t>050 286 6552</t>
        </is>
      </c>
      <c r="E39" s="4" t="inlineStr">
        <is>
          <t>ليزر وجه</t>
        </is>
      </c>
      <c r="F39" s="4" t="inlineStr">
        <is>
          <t>غرفة 1</t>
        </is>
      </c>
      <c r="G39" s="4" t="inlineStr">
        <is>
          <t>جهاز الليزر</t>
        </is>
      </c>
      <c r="H39" s="4" t="inlineStr">
        <is>
          <t>تم</t>
        </is>
      </c>
      <c r="I39" s="25">
        <f>IF(A39="","",IF(AND(AND(AC39&lt;&gt;"",OR(AC39=AG39,AC39=AK39)),AND(AD39&lt;&gt;"",OR(AD39=AH39,AD39=AL39))),"غرفة وجهاز",IF(AND(AC39&lt;&gt;"",OR(AC39=AG39,AC39=AK39)),"غرفة",IF(AND(AD39&lt;&gt;"",OR(AD39=AH39,AD39=AL39)),"جهاز",""))))</f>
        <v/>
      </c>
      <c r="J39" s="4" t="n"/>
      <c r="K39" s="4" t="n"/>
      <c r="L39" s="4" t="n"/>
      <c r="M39" s="4" t="n"/>
      <c r="N39" s="4" t="n"/>
      <c r="O39" s="4" t="n"/>
      <c r="P39" s="25">
        <f>IF(A39="","",IF(AND(AND(AG39&lt;&gt;"",OR(AG39=AC39,AG39=AK39)),AND(AH39&lt;&gt;"",OR(AH39=AD39,AH39=AL39))),"غرفة وجهاز",IF(AND(AG39&lt;&gt;"",OR(AG39=AC39,AG39=AK39)),"غرفة",IF(AND(AH39&lt;&gt;"",OR(AH39=AD39,AH39=AL39)),"جهاز",""))))</f>
        <v/>
      </c>
      <c r="Q39" s="4" t="inlineStr">
        <is>
          <t>فهد العتيبي</t>
        </is>
      </c>
      <c r="R39" s="4" t="inlineStr">
        <is>
          <t>054 107 5408</t>
        </is>
      </c>
      <c r="S39" s="4" t="inlineStr">
        <is>
          <t>جلسة علاج طبيعي</t>
        </is>
      </c>
      <c r="T39" s="4" t="inlineStr">
        <is>
          <t>غرفة 3</t>
        </is>
      </c>
      <c r="U39" s="4" t="n"/>
      <c r="V39" s="4" t="inlineStr">
        <is>
          <t>تم</t>
        </is>
      </c>
      <c r="W39" s="25">
        <f>IF(A39="","",IF(AND(AND(AK39&lt;&gt;"",OR(AK39=AC39,AK39=AG39)),AND(AL39&lt;&gt;"",OR(AL39=AD39,AL39=AH39))),"غرفة وجهاز",IF(AND(AK39&lt;&gt;"",OR(AK39=AC39,AK39=AG39)),"غرفة",IF(AND(AL39&lt;&gt;"",OR(AL39=AD39,AL39=AH39)),"جهاز",""))))</f>
        <v/>
      </c>
      <c r="Y39" s="7" t="n">
        <v>33</v>
      </c>
      <c r="Z39" s="7">
        <f>IF(A39="","",IF(INDEX(OpenDays,WEEKDAY(A39,2))="لا",0,1))</f>
        <v/>
      </c>
      <c r="AA39" s="7">
        <f>IF(A39="","",IF(AND(E39&lt;&gt;"",H39&lt;&gt;'الإعدادات'!$M$17),MAX(1,ROUND(IFERROR(INDEX(SvcMinutes,MATCH(E39,Services,0)),SlotLen)/SlotLen,0))-1,IF(AND(A39=A38,AA38&gt;0),AA38-1,0)))</f>
        <v/>
      </c>
      <c r="AB39" s="7">
        <f>IF(A39="","",IF(OR(AND(E39&lt;&gt;"",H39&lt;&gt;'الإعدادات'!$M$17),AND(A39=A38,AA38&gt;0)),1,0))</f>
        <v/>
      </c>
      <c r="AC39" s="9">
        <f>IF(A39="","",IF(AND(E39&lt;&gt;"",H39&lt;&gt;'الإعدادات'!$M$17),IF(F39="","",F39),IF(AND(A39=A38,AA38&gt;0),AC38,"")))</f>
        <v/>
      </c>
      <c r="AD39" s="9">
        <f>IF(A39="","",IF(AND(E39&lt;&gt;"",H39&lt;&gt;'الإعدادات'!$M$17),IF(G39="","",G39),IF(AND(A39=A38,AA38&gt;0),AD38,"")))</f>
        <v/>
      </c>
      <c r="AE39" s="7">
        <f>IF(A39="","",IF(AND(L39&lt;&gt;"",O39&lt;&gt;'الإعدادات'!$M$17),MAX(1,ROUND(IFERROR(INDEX(SvcMinutes,MATCH(L39,Services,0)),SlotLen)/SlotLen,0))-1,IF(AND(A39=A38,AE38&gt;0),AE38-1,0)))</f>
        <v/>
      </c>
      <c r="AF39" s="7">
        <f>IF(A39="","",IF(OR(AND(L39&lt;&gt;"",O39&lt;&gt;'الإعدادات'!$M$17),AND(A39=A38,AE38&gt;0)),1,0))</f>
        <v/>
      </c>
      <c r="AG39" s="9">
        <f>IF(A39="","",IF(AND(L39&lt;&gt;"",O39&lt;&gt;'الإعدادات'!$M$17),IF(M39="","",M39),IF(AND(A39=A38,AE38&gt;0),AG38,"")))</f>
        <v/>
      </c>
      <c r="AH39" s="9">
        <f>IF(A39="","",IF(AND(L39&lt;&gt;"",O39&lt;&gt;'الإعدادات'!$M$17),IF(N39="","",N39),IF(AND(A39=A38,AE38&gt;0),AH38,"")))</f>
        <v/>
      </c>
      <c r="AI39" s="7">
        <f>IF(A39="","",IF(AND(S39&lt;&gt;"",V39&lt;&gt;'الإعدادات'!$M$17),MAX(1,ROUND(IFERROR(INDEX(SvcMinutes,MATCH(S39,Services,0)),SlotLen)/SlotLen,0))-1,IF(AND(A39=A38,AI38&gt;0),AI38-1,0)))</f>
        <v/>
      </c>
      <c r="AJ39" s="7">
        <f>IF(A39="","",IF(OR(AND(S39&lt;&gt;"",V39&lt;&gt;'الإعدادات'!$M$17),AND(A39=A38,AI38&gt;0)),1,0))</f>
        <v/>
      </c>
      <c r="AK39" s="9">
        <f>IF(A39="","",IF(AND(S39&lt;&gt;"",V39&lt;&gt;'الإعدادات'!$M$17),IF(T39="","",T39),IF(AND(A39=A38,AI38&gt;0),AK38,"")))</f>
        <v/>
      </c>
      <c r="AL39" s="9">
        <f>IF(A39="","",IF(AND(S39&lt;&gt;"",V39&lt;&gt;'الإعدادات'!$M$17),IF(U39="","",U39),IF(AND(A39=A38,AI38&gt;0),AL38,"")))</f>
        <v/>
      </c>
    </row>
    <row r="40">
      <c r="A40" s="23">
        <f>IF(Y40&gt;=7*SlotsPerDay,"",$B$2+INT(Y40/SlotsPerDay))</f>
        <v/>
      </c>
      <c r="B40" s="24">
        <f>IF(A40="","",DayStart+(Y40-INT(Y40/SlotsPerDay)*SlotsPerDay)*SlotLen/1440)</f>
        <v/>
      </c>
      <c r="C40" s="4" t="inlineStr">
        <is>
          <t>عبدالرحمن السالم</t>
        </is>
      </c>
      <c r="D40" s="4" t="inlineStr">
        <is>
          <t>054 790 2358</t>
        </is>
      </c>
      <c r="E40" s="4" t="inlineStr">
        <is>
          <t>كشف</t>
        </is>
      </c>
      <c r="F40" s="4" t="inlineStr">
        <is>
          <t>غرفة 1</t>
        </is>
      </c>
      <c r="G40" s="4" t="n"/>
      <c r="H40" s="4" t="inlineStr">
        <is>
          <t>تم</t>
        </is>
      </c>
      <c r="I40" s="25">
        <f>IF(A40="","",IF(AND(AND(AC40&lt;&gt;"",OR(AC40=AG40,AC40=AK40)),AND(AD40&lt;&gt;"",OR(AD40=AH40,AD40=AL40))),"غرفة وجهاز",IF(AND(AC40&lt;&gt;"",OR(AC40=AG40,AC40=AK40)),"غرفة",IF(AND(AD40&lt;&gt;"",OR(AD40=AH40,AD40=AL40)),"جهاز",""))))</f>
        <v/>
      </c>
      <c r="J40" s="4" t="inlineStr">
        <is>
          <t>ماجد القرني</t>
        </is>
      </c>
      <c r="K40" s="4" t="inlineStr">
        <is>
          <t>055 398 7791</t>
        </is>
      </c>
      <c r="L40" s="4" t="inlineStr">
        <is>
          <t>ليزر وجه</t>
        </is>
      </c>
      <c r="M40" s="4" t="inlineStr">
        <is>
          <t>غرفة 2</t>
        </is>
      </c>
      <c r="N40" s="4" t="inlineStr">
        <is>
          <t>جهاز الليزر</t>
        </is>
      </c>
      <c r="O40" s="4" t="inlineStr">
        <is>
          <t>تم</t>
        </is>
      </c>
      <c r="P40" s="25">
        <f>IF(A40="","",IF(AND(AND(AG40&lt;&gt;"",OR(AG40=AC40,AG40=AK40)),AND(AH40&lt;&gt;"",OR(AH40=AD40,AH40=AL40))),"غرفة وجهاز",IF(AND(AG40&lt;&gt;"",OR(AG40=AC40,AG40=AK40)),"غرفة",IF(AND(AH40&lt;&gt;"",OR(AH40=AD40,AH40=AL40)),"جهاز",""))))</f>
        <v/>
      </c>
      <c r="Q40" s="4" t="n"/>
      <c r="R40" s="4" t="n"/>
      <c r="S40" s="4" t="n"/>
      <c r="T40" s="4" t="n"/>
      <c r="U40" s="4" t="n"/>
      <c r="V40" s="4" t="n"/>
      <c r="W40" s="25">
        <f>IF(A40="","",IF(AND(AND(AK40&lt;&gt;"",OR(AK40=AC40,AK40=AG40)),AND(AL40&lt;&gt;"",OR(AL40=AD40,AL40=AH40))),"غرفة وجهاز",IF(AND(AK40&lt;&gt;"",OR(AK40=AC40,AK40=AG40)),"غرفة",IF(AND(AL40&lt;&gt;"",OR(AL40=AD40,AL40=AH40)),"جهاز",""))))</f>
        <v/>
      </c>
      <c r="Y40" s="7" t="n">
        <v>34</v>
      </c>
      <c r="Z40" s="7">
        <f>IF(A40="","",IF(INDEX(OpenDays,WEEKDAY(A40,2))="لا",0,1))</f>
        <v/>
      </c>
      <c r="AA40" s="7">
        <f>IF(A40="","",IF(AND(E40&lt;&gt;"",H40&lt;&gt;'الإعدادات'!$M$17),MAX(1,ROUND(IFERROR(INDEX(SvcMinutes,MATCH(E40,Services,0)),SlotLen)/SlotLen,0))-1,IF(AND(A40=A39,AA39&gt;0),AA39-1,0)))</f>
        <v/>
      </c>
      <c r="AB40" s="7">
        <f>IF(A40="","",IF(OR(AND(E40&lt;&gt;"",H40&lt;&gt;'الإعدادات'!$M$17),AND(A40=A39,AA39&gt;0)),1,0))</f>
        <v/>
      </c>
      <c r="AC40" s="9">
        <f>IF(A40="","",IF(AND(E40&lt;&gt;"",H40&lt;&gt;'الإعدادات'!$M$17),IF(F40="","",F40),IF(AND(A40=A39,AA39&gt;0),AC39,"")))</f>
        <v/>
      </c>
      <c r="AD40" s="9">
        <f>IF(A40="","",IF(AND(E40&lt;&gt;"",H40&lt;&gt;'الإعدادات'!$M$17),IF(G40="","",G40),IF(AND(A40=A39,AA39&gt;0),AD39,"")))</f>
        <v/>
      </c>
      <c r="AE40" s="7">
        <f>IF(A40="","",IF(AND(L40&lt;&gt;"",O40&lt;&gt;'الإعدادات'!$M$17),MAX(1,ROUND(IFERROR(INDEX(SvcMinutes,MATCH(L40,Services,0)),SlotLen)/SlotLen,0))-1,IF(AND(A40=A39,AE39&gt;0),AE39-1,0)))</f>
        <v/>
      </c>
      <c r="AF40" s="7">
        <f>IF(A40="","",IF(OR(AND(L40&lt;&gt;"",O40&lt;&gt;'الإعدادات'!$M$17),AND(A40=A39,AE39&gt;0)),1,0))</f>
        <v/>
      </c>
      <c r="AG40" s="9">
        <f>IF(A40="","",IF(AND(L40&lt;&gt;"",O40&lt;&gt;'الإعدادات'!$M$17),IF(M40="","",M40),IF(AND(A40=A39,AE39&gt;0),AG39,"")))</f>
        <v/>
      </c>
      <c r="AH40" s="9">
        <f>IF(A40="","",IF(AND(L40&lt;&gt;"",O40&lt;&gt;'الإعدادات'!$M$17),IF(N40="","",N40),IF(AND(A40=A39,AE39&gt;0),AH39,"")))</f>
        <v/>
      </c>
      <c r="AI40" s="7">
        <f>IF(A40="","",IF(AND(S40&lt;&gt;"",V40&lt;&gt;'الإعدادات'!$M$17),MAX(1,ROUND(IFERROR(INDEX(SvcMinutes,MATCH(S40,Services,0)),SlotLen)/SlotLen,0))-1,IF(AND(A40=A39,AI39&gt;0),AI39-1,0)))</f>
        <v/>
      </c>
      <c r="AJ40" s="7">
        <f>IF(A40="","",IF(OR(AND(S40&lt;&gt;"",V40&lt;&gt;'الإعدادات'!$M$17),AND(A40=A39,AI39&gt;0)),1,0))</f>
        <v/>
      </c>
      <c r="AK40" s="9">
        <f>IF(A40="","",IF(AND(S40&lt;&gt;"",V40&lt;&gt;'الإعدادات'!$M$17),IF(T40="","",T40),IF(AND(A40=A39,AI39&gt;0),AK39,"")))</f>
        <v/>
      </c>
      <c r="AL40" s="9">
        <f>IF(A40="","",IF(AND(S40&lt;&gt;"",V40&lt;&gt;'الإعدادات'!$M$17),IF(U40="","",U40),IF(AND(A40=A39,AI39&gt;0),AL39,"")))</f>
        <v/>
      </c>
    </row>
    <row r="41">
      <c r="A41" s="23">
        <f>IF(Y41&gt;=7*SlotsPerDay,"",$B$2+INT(Y41/SlotsPerDay))</f>
        <v/>
      </c>
      <c r="B41" s="24">
        <f>IF(A41="","",DayStart+(Y41-INT(Y41/SlotsPerDay)*SlotsPerDay)*SlotLen/1440)</f>
        <v/>
      </c>
      <c r="C41" s="4" t="inlineStr">
        <is>
          <t>وليد الزهراني</t>
        </is>
      </c>
      <c r="D41" s="4" t="inlineStr">
        <is>
          <t>050 243 6005</t>
        </is>
      </c>
      <c r="E41" s="4" t="inlineStr">
        <is>
          <t>متابعة</t>
        </is>
      </c>
      <c r="F41" s="4" t="inlineStr">
        <is>
          <t>غرفة 1</t>
        </is>
      </c>
      <c r="G41" s="4" t="n"/>
      <c r="H41" s="4" t="inlineStr">
        <is>
          <t>تم</t>
        </is>
      </c>
      <c r="I41" s="25">
        <f>IF(A41="","",IF(AND(AND(AC41&lt;&gt;"",OR(AC41=AG41,AC41=AK41)),AND(AD41&lt;&gt;"",OR(AD41=AH41,AD41=AL41))),"غرفة وجهاز",IF(AND(AC41&lt;&gt;"",OR(AC41=AG41,AC41=AK41)),"غرفة",IF(AND(AD41&lt;&gt;"",OR(AD41=AH41,AD41=AL41)),"جهاز",""))))</f>
        <v/>
      </c>
      <c r="J41" s="4" t="n"/>
      <c r="K41" s="4" t="n"/>
      <c r="L41" s="4" t="n"/>
      <c r="M41" s="4" t="n"/>
      <c r="N41" s="4" t="n"/>
      <c r="O41" s="4" t="n"/>
      <c r="P41" s="25">
        <f>IF(A41="","",IF(AND(AND(AG41&lt;&gt;"",OR(AG41=AC41,AG41=AK41)),AND(AH41&lt;&gt;"",OR(AH41=AD41,AH41=AL41))),"غرفة وجهاز",IF(AND(AG41&lt;&gt;"",OR(AG41=AC41,AG41=AK41)),"غرفة",IF(AND(AH41&lt;&gt;"",OR(AH41=AD41,AH41=AL41)),"جهاز",""))))</f>
        <v/>
      </c>
      <c r="Q41" s="4" t="inlineStr">
        <is>
          <t>أمل القحطاني</t>
        </is>
      </c>
      <c r="R41" s="4" t="inlineStr">
        <is>
          <t>053 945 1209</t>
        </is>
      </c>
      <c r="S41" s="4" t="inlineStr">
        <is>
          <t>كشف</t>
        </is>
      </c>
      <c r="T41" s="4" t="inlineStr">
        <is>
          <t>غرفة 3</t>
        </is>
      </c>
      <c r="U41" s="4" t="n"/>
      <c r="V41" s="4" t="inlineStr">
        <is>
          <t>تم</t>
        </is>
      </c>
      <c r="W41" s="25">
        <f>IF(A41="","",IF(AND(AND(AK41&lt;&gt;"",OR(AK41=AC41,AK41=AG41)),AND(AL41&lt;&gt;"",OR(AL41=AD41,AL41=AH41))),"غرفة وجهاز",IF(AND(AK41&lt;&gt;"",OR(AK41=AC41,AK41=AG41)),"غرفة",IF(AND(AL41&lt;&gt;"",OR(AL41=AD41,AL41=AH41)),"جهاز",""))))</f>
        <v/>
      </c>
      <c r="Y41" s="7" t="n">
        <v>35</v>
      </c>
      <c r="Z41" s="7">
        <f>IF(A41="","",IF(INDEX(OpenDays,WEEKDAY(A41,2))="لا",0,1))</f>
        <v/>
      </c>
      <c r="AA41" s="7">
        <f>IF(A41="","",IF(AND(E41&lt;&gt;"",H41&lt;&gt;'الإعدادات'!$M$17),MAX(1,ROUND(IFERROR(INDEX(SvcMinutes,MATCH(E41,Services,0)),SlotLen)/SlotLen,0))-1,IF(AND(A41=A40,AA40&gt;0),AA40-1,0)))</f>
        <v/>
      </c>
      <c r="AB41" s="7">
        <f>IF(A41="","",IF(OR(AND(E41&lt;&gt;"",H41&lt;&gt;'الإعدادات'!$M$17),AND(A41=A40,AA40&gt;0)),1,0))</f>
        <v/>
      </c>
      <c r="AC41" s="9">
        <f>IF(A41="","",IF(AND(E41&lt;&gt;"",H41&lt;&gt;'الإعدادات'!$M$17),IF(F41="","",F41),IF(AND(A41=A40,AA40&gt;0),AC40,"")))</f>
        <v/>
      </c>
      <c r="AD41" s="9">
        <f>IF(A41="","",IF(AND(E41&lt;&gt;"",H41&lt;&gt;'الإعدادات'!$M$17),IF(G41="","",G41),IF(AND(A41=A40,AA40&gt;0),AD40,"")))</f>
        <v/>
      </c>
      <c r="AE41" s="7">
        <f>IF(A41="","",IF(AND(L41&lt;&gt;"",O41&lt;&gt;'الإعدادات'!$M$17),MAX(1,ROUND(IFERROR(INDEX(SvcMinutes,MATCH(L41,Services,0)),SlotLen)/SlotLen,0))-1,IF(AND(A41=A40,AE40&gt;0),AE40-1,0)))</f>
        <v/>
      </c>
      <c r="AF41" s="7">
        <f>IF(A41="","",IF(OR(AND(L41&lt;&gt;"",O41&lt;&gt;'الإعدادات'!$M$17),AND(A41=A40,AE40&gt;0)),1,0))</f>
        <v/>
      </c>
      <c r="AG41" s="9">
        <f>IF(A41="","",IF(AND(L41&lt;&gt;"",O41&lt;&gt;'الإعدادات'!$M$17),IF(M41="","",M41),IF(AND(A41=A40,AE40&gt;0),AG40,"")))</f>
        <v/>
      </c>
      <c r="AH41" s="9">
        <f>IF(A41="","",IF(AND(L41&lt;&gt;"",O41&lt;&gt;'الإعدادات'!$M$17),IF(N41="","",N41),IF(AND(A41=A40,AE40&gt;0),AH40,"")))</f>
        <v/>
      </c>
      <c r="AI41" s="7">
        <f>IF(A41="","",IF(AND(S41&lt;&gt;"",V41&lt;&gt;'الإعدادات'!$M$17),MAX(1,ROUND(IFERROR(INDEX(SvcMinutes,MATCH(S41,Services,0)),SlotLen)/SlotLen,0))-1,IF(AND(A41=A40,AI40&gt;0),AI40-1,0)))</f>
        <v/>
      </c>
      <c r="AJ41" s="7">
        <f>IF(A41="","",IF(OR(AND(S41&lt;&gt;"",V41&lt;&gt;'الإعدادات'!$M$17),AND(A41=A40,AI40&gt;0)),1,0))</f>
        <v/>
      </c>
      <c r="AK41" s="9">
        <f>IF(A41="","",IF(AND(S41&lt;&gt;"",V41&lt;&gt;'الإعدادات'!$M$17),IF(T41="","",T41),IF(AND(A41=A40,AI40&gt;0),AK40,"")))</f>
        <v/>
      </c>
      <c r="AL41" s="9">
        <f>IF(A41="","",IF(AND(S41&lt;&gt;"",V41&lt;&gt;'الإعدادات'!$M$17),IF(U41="","",U41),IF(AND(A41=A40,AI40&gt;0),AL40,"")))</f>
        <v/>
      </c>
    </row>
    <row r="42">
      <c r="A42" s="23">
        <f>IF(Y42&gt;=7*SlotsPerDay,"",$B$2+INT(Y42/SlotsPerDay))</f>
        <v/>
      </c>
      <c r="B42" s="24">
        <f>IF(A42="","",DayStart+(Y42-INT(Y42/SlotsPerDay)*SlotsPerDay)*SlotLen/1440)</f>
        <v/>
      </c>
      <c r="C42" s="4" t="inlineStr">
        <is>
          <t>عبدالله الرشيد</t>
        </is>
      </c>
      <c r="D42" s="4" t="inlineStr">
        <is>
          <t>050 981 8213</t>
        </is>
      </c>
      <c r="E42" s="4" t="inlineStr">
        <is>
          <t>كشف</t>
        </is>
      </c>
      <c r="F42" s="4" t="inlineStr">
        <is>
          <t>غرفة 1</t>
        </is>
      </c>
      <c r="G42" s="4" t="n"/>
      <c r="H42" s="4" t="inlineStr">
        <is>
          <t>تم</t>
        </is>
      </c>
      <c r="I42" s="25">
        <f>IF(A42="","",IF(AND(AND(AC42&lt;&gt;"",OR(AC42=AG42,AC42=AK42)),AND(AD42&lt;&gt;"",OR(AD42=AH42,AD42=AL42))),"غرفة وجهاز",IF(AND(AC42&lt;&gt;"",OR(AC42=AG42,AC42=AK42)),"غرفة",IF(AND(AD42&lt;&gt;"",OR(AD42=AH42,AD42=AL42)),"جهاز",""))))</f>
        <v/>
      </c>
      <c r="J42" s="4" t="inlineStr">
        <is>
          <t>غادة الخالدي</t>
        </is>
      </c>
      <c r="K42" s="4" t="inlineStr">
        <is>
          <t>055 556 3619</t>
        </is>
      </c>
      <c r="L42" s="4" t="inlineStr">
        <is>
          <t>تقشير كيميائي</t>
        </is>
      </c>
      <c r="M42" s="4" t="inlineStr">
        <is>
          <t>غرفة 2</t>
        </is>
      </c>
      <c r="N42" s="4" t="n"/>
      <c r="O42" s="4" t="inlineStr">
        <is>
          <t>تم</t>
        </is>
      </c>
      <c r="P42" s="25">
        <f>IF(A42="","",IF(AND(AND(AG42&lt;&gt;"",OR(AG42=AC42,AG42=AK42)),AND(AH42&lt;&gt;"",OR(AH42=AD42,AH42=AL42))),"غرفة وجهاز",IF(AND(AG42&lt;&gt;"",OR(AG42=AC42,AG42=AK42)),"غرفة",IF(AND(AH42&lt;&gt;"",OR(AH42=AD42,AH42=AL42)),"جهاز",""))))</f>
        <v/>
      </c>
      <c r="Q42" s="4" t="inlineStr">
        <is>
          <t>ماجد القرني</t>
        </is>
      </c>
      <c r="R42" s="4" t="inlineStr">
        <is>
          <t>053 705 2486</t>
        </is>
      </c>
      <c r="S42" s="4" t="inlineStr">
        <is>
          <t>جلسة علاج طبيعي</t>
        </is>
      </c>
      <c r="T42" s="4" t="inlineStr">
        <is>
          <t>غرفة 3</t>
        </is>
      </c>
      <c r="U42" s="4" t="n"/>
      <c r="V42" s="4" t="inlineStr">
        <is>
          <t>تم</t>
        </is>
      </c>
      <c r="W42" s="25">
        <f>IF(A42="","",IF(AND(AND(AK42&lt;&gt;"",OR(AK42=AC42,AK42=AG42)),AND(AL42&lt;&gt;"",OR(AL42=AD42,AL42=AH42))),"غرفة وجهاز",IF(AND(AK42&lt;&gt;"",OR(AK42=AC42,AK42=AG42)),"غرفة",IF(AND(AL42&lt;&gt;"",OR(AL42=AD42,AL42=AH42)),"جهاز",""))))</f>
        <v/>
      </c>
      <c r="Y42" s="7" t="n">
        <v>36</v>
      </c>
      <c r="Z42" s="7">
        <f>IF(A42="","",IF(INDEX(OpenDays,WEEKDAY(A42,2))="لا",0,1))</f>
        <v/>
      </c>
      <c r="AA42" s="7">
        <f>IF(A42="","",IF(AND(E42&lt;&gt;"",H42&lt;&gt;'الإعدادات'!$M$17),MAX(1,ROUND(IFERROR(INDEX(SvcMinutes,MATCH(E42,Services,0)),SlotLen)/SlotLen,0))-1,IF(AND(A42=A41,AA41&gt;0),AA41-1,0)))</f>
        <v/>
      </c>
      <c r="AB42" s="7">
        <f>IF(A42="","",IF(OR(AND(E42&lt;&gt;"",H42&lt;&gt;'الإعدادات'!$M$17),AND(A42=A41,AA41&gt;0)),1,0))</f>
        <v/>
      </c>
      <c r="AC42" s="9">
        <f>IF(A42="","",IF(AND(E42&lt;&gt;"",H42&lt;&gt;'الإعدادات'!$M$17),IF(F42="","",F42),IF(AND(A42=A41,AA41&gt;0),AC41,"")))</f>
        <v/>
      </c>
      <c r="AD42" s="9">
        <f>IF(A42="","",IF(AND(E42&lt;&gt;"",H42&lt;&gt;'الإعدادات'!$M$17),IF(G42="","",G42),IF(AND(A42=A41,AA41&gt;0),AD41,"")))</f>
        <v/>
      </c>
      <c r="AE42" s="7">
        <f>IF(A42="","",IF(AND(L42&lt;&gt;"",O42&lt;&gt;'الإعدادات'!$M$17),MAX(1,ROUND(IFERROR(INDEX(SvcMinutes,MATCH(L42,Services,0)),SlotLen)/SlotLen,0))-1,IF(AND(A42=A41,AE41&gt;0),AE41-1,0)))</f>
        <v/>
      </c>
      <c r="AF42" s="7">
        <f>IF(A42="","",IF(OR(AND(L42&lt;&gt;"",O42&lt;&gt;'الإعدادات'!$M$17),AND(A42=A41,AE41&gt;0)),1,0))</f>
        <v/>
      </c>
      <c r="AG42" s="9">
        <f>IF(A42="","",IF(AND(L42&lt;&gt;"",O42&lt;&gt;'الإعدادات'!$M$17),IF(M42="","",M42),IF(AND(A42=A41,AE41&gt;0),AG41,"")))</f>
        <v/>
      </c>
      <c r="AH42" s="9">
        <f>IF(A42="","",IF(AND(L42&lt;&gt;"",O42&lt;&gt;'الإعدادات'!$M$17),IF(N42="","",N42),IF(AND(A42=A41,AE41&gt;0),AH41,"")))</f>
        <v/>
      </c>
      <c r="AI42" s="7">
        <f>IF(A42="","",IF(AND(S42&lt;&gt;"",V42&lt;&gt;'الإعدادات'!$M$17),MAX(1,ROUND(IFERROR(INDEX(SvcMinutes,MATCH(S42,Services,0)),SlotLen)/SlotLen,0))-1,IF(AND(A42=A41,AI41&gt;0),AI41-1,0)))</f>
        <v/>
      </c>
      <c r="AJ42" s="7">
        <f>IF(A42="","",IF(OR(AND(S42&lt;&gt;"",V42&lt;&gt;'الإعدادات'!$M$17),AND(A42=A41,AI41&gt;0)),1,0))</f>
        <v/>
      </c>
      <c r="AK42" s="9">
        <f>IF(A42="","",IF(AND(S42&lt;&gt;"",V42&lt;&gt;'الإعدادات'!$M$17),IF(T42="","",T42),IF(AND(A42=A41,AI41&gt;0),AK41,"")))</f>
        <v/>
      </c>
      <c r="AL42" s="9">
        <f>IF(A42="","",IF(AND(S42&lt;&gt;"",V42&lt;&gt;'الإعدادات'!$M$17),IF(U42="","",U42),IF(AND(A42=A41,AI41&gt;0),AL41,"")))</f>
        <v/>
      </c>
    </row>
    <row r="43">
      <c r="A43" s="23">
        <f>IF(Y43&gt;=7*SlotsPerDay,"",$B$2+INT(Y43/SlotsPerDay))</f>
        <v/>
      </c>
      <c r="B43" s="24">
        <f>IF(A43="","",DayStart+(Y43-INT(Y43/SlotsPerDay)*SlotsPerDay)*SlotLen/1440)</f>
        <v/>
      </c>
      <c r="C43" s="4" t="n"/>
      <c r="D43" s="4" t="n"/>
      <c r="E43" s="4" t="n"/>
      <c r="F43" s="4" t="n"/>
      <c r="G43" s="4" t="n"/>
      <c r="H43" s="4" t="n"/>
      <c r="I43" s="25">
        <f>IF(A43="","",IF(AND(AND(AC43&lt;&gt;"",OR(AC43=AG43,AC43=AK43)),AND(AD43&lt;&gt;"",OR(AD43=AH43,AD43=AL43))),"غرفة وجهاز",IF(AND(AC43&lt;&gt;"",OR(AC43=AG43,AC43=AK43)),"غرفة",IF(AND(AD43&lt;&gt;"",OR(AD43=AH43,AD43=AL43)),"جهاز",""))))</f>
        <v/>
      </c>
      <c r="J43" s="4" t="inlineStr">
        <is>
          <t>ديما النمر</t>
        </is>
      </c>
      <c r="K43" s="4" t="inlineStr">
        <is>
          <t>055 723 1590</t>
        </is>
      </c>
      <c r="L43" s="4" t="inlineStr">
        <is>
          <t>هيدرافيشل</t>
        </is>
      </c>
      <c r="M43" s="4" t="inlineStr">
        <is>
          <t>غرفة 2</t>
        </is>
      </c>
      <c r="N43" s="4" t="inlineStr">
        <is>
          <t>هيدرافيشل</t>
        </is>
      </c>
      <c r="O43" s="4" t="inlineStr">
        <is>
          <t>تم</t>
        </is>
      </c>
      <c r="P43" s="25">
        <f>IF(A43="","",IF(AND(AND(AG43&lt;&gt;"",OR(AG43=AC43,AG43=AK43)),AND(AH43&lt;&gt;"",OR(AH43=AD43,AH43=AL43))),"غرفة وجهاز",IF(AND(AG43&lt;&gt;"",OR(AG43=AC43,AG43=AK43)),"غرفة",IF(AND(AH43&lt;&gt;"",OR(AH43=AD43,AH43=AL43)),"جهاز",""))))</f>
        <v/>
      </c>
      <c r="Q43" s="4" t="n"/>
      <c r="R43" s="4" t="n"/>
      <c r="S43" s="4" t="n"/>
      <c r="T43" s="4" t="n"/>
      <c r="U43" s="4" t="n"/>
      <c r="V43" s="4" t="n"/>
      <c r="W43" s="25">
        <f>IF(A43="","",IF(AND(AND(AK43&lt;&gt;"",OR(AK43=AC43,AK43=AG43)),AND(AL43&lt;&gt;"",OR(AL43=AD43,AL43=AH43))),"غرفة وجهاز",IF(AND(AK43&lt;&gt;"",OR(AK43=AC43,AK43=AG43)),"غرفة",IF(AND(AL43&lt;&gt;"",OR(AL43=AD43,AL43=AH43)),"جهاز",""))))</f>
        <v/>
      </c>
      <c r="Y43" s="7" t="n">
        <v>37</v>
      </c>
      <c r="Z43" s="7">
        <f>IF(A43="","",IF(INDEX(OpenDays,WEEKDAY(A43,2))="لا",0,1))</f>
        <v/>
      </c>
      <c r="AA43" s="7">
        <f>IF(A43="","",IF(AND(E43&lt;&gt;"",H43&lt;&gt;'الإعدادات'!$M$17),MAX(1,ROUND(IFERROR(INDEX(SvcMinutes,MATCH(E43,Services,0)),SlotLen)/SlotLen,0))-1,IF(AND(A43=A42,AA42&gt;0),AA42-1,0)))</f>
        <v/>
      </c>
      <c r="AB43" s="7">
        <f>IF(A43="","",IF(OR(AND(E43&lt;&gt;"",H43&lt;&gt;'الإعدادات'!$M$17),AND(A43=A42,AA42&gt;0)),1,0))</f>
        <v/>
      </c>
      <c r="AC43" s="9">
        <f>IF(A43="","",IF(AND(E43&lt;&gt;"",H43&lt;&gt;'الإعدادات'!$M$17),IF(F43="","",F43),IF(AND(A43=A42,AA42&gt;0),AC42,"")))</f>
        <v/>
      </c>
      <c r="AD43" s="9">
        <f>IF(A43="","",IF(AND(E43&lt;&gt;"",H43&lt;&gt;'الإعدادات'!$M$17),IF(G43="","",G43),IF(AND(A43=A42,AA42&gt;0),AD42,"")))</f>
        <v/>
      </c>
      <c r="AE43" s="7">
        <f>IF(A43="","",IF(AND(L43&lt;&gt;"",O43&lt;&gt;'الإعدادات'!$M$17),MAX(1,ROUND(IFERROR(INDEX(SvcMinutes,MATCH(L43,Services,0)),SlotLen)/SlotLen,0))-1,IF(AND(A43=A42,AE42&gt;0),AE42-1,0)))</f>
        <v/>
      </c>
      <c r="AF43" s="7">
        <f>IF(A43="","",IF(OR(AND(L43&lt;&gt;"",O43&lt;&gt;'الإعدادات'!$M$17),AND(A43=A42,AE42&gt;0)),1,0))</f>
        <v/>
      </c>
      <c r="AG43" s="9">
        <f>IF(A43="","",IF(AND(L43&lt;&gt;"",O43&lt;&gt;'الإعدادات'!$M$17),IF(M43="","",M43),IF(AND(A43=A42,AE42&gt;0),AG42,"")))</f>
        <v/>
      </c>
      <c r="AH43" s="9">
        <f>IF(A43="","",IF(AND(L43&lt;&gt;"",O43&lt;&gt;'الإعدادات'!$M$17),IF(N43="","",N43),IF(AND(A43=A42,AE42&gt;0),AH42,"")))</f>
        <v/>
      </c>
      <c r="AI43" s="7">
        <f>IF(A43="","",IF(AND(S43&lt;&gt;"",V43&lt;&gt;'الإعدادات'!$M$17),MAX(1,ROUND(IFERROR(INDEX(SvcMinutes,MATCH(S43,Services,0)),SlotLen)/SlotLen,0))-1,IF(AND(A43=A42,AI42&gt;0),AI42-1,0)))</f>
        <v/>
      </c>
      <c r="AJ43" s="7">
        <f>IF(A43="","",IF(OR(AND(S43&lt;&gt;"",V43&lt;&gt;'الإعدادات'!$M$17),AND(A43=A42,AI42&gt;0)),1,0))</f>
        <v/>
      </c>
      <c r="AK43" s="9">
        <f>IF(A43="","",IF(AND(S43&lt;&gt;"",V43&lt;&gt;'الإعدادات'!$M$17),IF(T43="","",T43),IF(AND(A43=A42,AI42&gt;0),AK42,"")))</f>
        <v/>
      </c>
      <c r="AL43" s="9">
        <f>IF(A43="","",IF(AND(S43&lt;&gt;"",V43&lt;&gt;'الإعدادات'!$M$17),IF(U43="","",U43),IF(AND(A43=A42,AI42&gt;0),AL42,"")))</f>
        <v/>
      </c>
    </row>
    <row r="44">
      <c r="A44" s="23">
        <f>IF(Y44&gt;=7*SlotsPerDay,"",$B$2+INT(Y44/SlotsPerDay))</f>
        <v/>
      </c>
      <c r="B44" s="24">
        <f>IF(A44="","",DayStart+(Y44-INT(Y44/SlotsPerDay)*SlotsPerDay)*SlotLen/1440)</f>
        <v/>
      </c>
      <c r="C44" s="4" t="n"/>
      <c r="D44" s="4" t="n"/>
      <c r="E44" s="4" t="n"/>
      <c r="F44" s="4" t="n"/>
      <c r="G44" s="4" t="n"/>
      <c r="H44" s="4" t="n"/>
      <c r="I44" s="25">
        <f>IF(A44="","",IF(AND(AND(AC44&lt;&gt;"",OR(AC44=AG44,AC44=AK44)),AND(AD44&lt;&gt;"",OR(AD44=AH44,AD44=AL44))),"غرفة وجهاز",IF(AND(AC44&lt;&gt;"",OR(AC44=AG44,AC44=AK44)),"غرفة",IF(AND(AD44&lt;&gt;"",OR(AD44=AH44,AD44=AL44)),"جهاز",""))))</f>
        <v/>
      </c>
      <c r="J44" s="4" t="n"/>
      <c r="K44" s="4" t="n"/>
      <c r="L44" s="4" t="n"/>
      <c r="M44" s="4" t="n"/>
      <c r="N44" s="4" t="n"/>
      <c r="O44" s="4" t="n"/>
      <c r="P44" s="25">
        <f>IF(A44="","",IF(AND(AND(AG44&lt;&gt;"",OR(AG44=AC44,AG44=AK44)),AND(AH44&lt;&gt;"",OR(AH44=AD44,AH44=AL44))),"غرفة وجهاز",IF(AND(AG44&lt;&gt;"",OR(AG44=AC44,AG44=AK44)),"غرفة",IF(AND(AH44&lt;&gt;"",OR(AH44=AD44,AH44=AL44)),"جهاز",""))))</f>
        <v/>
      </c>
      <c r="Q44" s="4" t="inlineStr">
        <is>
          <t>سعود الجهني</t>
        </is>
      </c>
      <c r="R44" s="4" t="inlineStr">
        <is>
          <t>055 530 7197</t>
        </is>
      </c>
      <c r="S44" s="4" t="inlineStr">
        <is>
          <t>جلسة موجات تصادمية</t>
        </is>
      </c>
      <c r="T44" s="4" t="inlineStr">
        <is>
          <t>غرفة 3</t>
        </is>
      </c>
      <c r="U44" s="4" t="inlineStr">
        <is>
          <t>جهاز الموجات التصادمية</t>
        </is>
      </c>
      <c r="V44" s="4" t="inlineStr">
        <is>
          <t>تم</t>
        </is>
      </c>
      <c r="W44" s="25">
        <f>IF(A44="","",IF(AND(AND(AK44&lt;&gt;"",OR(AK44=AC44,AK44=AG44)),AND(AL44&lt;&gt;"",OR(AL44=AD44,AL44=AH44))),"غرفة وجهاز",IF(AND(AK44&lt;&gt;"",OR(AK44=AC44,AK44=AG44)),"غرفة",IF(AND(AL44&lt;&gt;"",OR(AL44=AD44,AL44=AH44)),"جهاز",""))))</f>
        <v/>
      </c>
      <c r="Y44" s="7" t="n">
        <v>38</v>
      </c>
      <c r="Z44" s="7">
        <f>IF(A44="","",IF(INDEX(OpenDays,WEEKDAY(A44,2))="لا",0,1))</f>
        <v/>
      </c>
      <c r="AA44" s="7">
        <f>IF(A44="","",IF(AND(E44&lt;&gt;"",H44&lt;&gt;'الإعدادات'!$M$17),MAX(1,ROUND(IFERROR(INDEX(SvcMinutes,MATCH(E44,Services,0)),SlotLen)/SlotLen,0))-1,IF(AND(A44=A43,AA43&gt;0),AA43-1,0)))</f>
        <v/>
      </c>
      <c r="AB44" s="7">
        <f>IF(A44="","",IF(OR(AND(E44&lt;&gt;"",H44&lt;&gt;'الإعدادات'!$M$17),AND(A44=A43,AA43&gt;0)),1,0))</f>
        <v/>
      </c>
      <c r="AC44" s="9">
        <f>IF(A44="","",IF(AND(E44&lt;&gt;"",H44&lt;&gt;'الإعدادات'!$M$17),IF(F44="","",F44),IF(AND(A44=A43,AA43&gt;0),AC43,"")))</f>
        <v/>
      </c>
      <c r="AD44" s="9">
        <f>IF(A44="","",IF(AND(E44&lt;&gt;"",H44&lt;&gt;'الإعدادات'!$M$17),IF(G44="","",G44),IF(AND(A44=A43,AA43&gt;0),AD43,"")))</f>
        <v/>
      </c>
      <c r="AE44" s="7">
        <f>IF(A44="","",IF(AND(L44&lt;&gt;"",O44&lt;&gt;'الإعدادات'!$M$17),MAX(1,ROUND(IFERROR(INDEX(SvcMinutes,MATCH(L44,Services,0)),SlotLen)/SlotLen,0))-1,IF(AND(A44=A43,AE43&gt;0),AE43-1,0)))</f>
        <v/>
      </c>
      <c r="AF44" s="7">
        <f>IF(A44="","",IF(OR(AND(L44&lt;&gt;"",O44&lt;&gt;'الإعدادات'!$M$17),AND(A44=A43,AE43&gt;0)),1,0))</f>
        <v/>
      </c>
      <c r="AG44" s="9">
        <f>IF(A44="","",IF(AND(L44&lt;&gt;"",O44&lt;&gt;'الإعدادات'!$M$17),IF(M44="","",M44),IF(AND(A44=A43,AE43&gt;0),AG43,"")))</f>
        <v/>
      </c>
      <c r="AH44" s="9">
        <f>IF(A44="","",IF(AND(L44&lt;&gt;"",O44&lt;&gt;'الإعدادات'!$M$17),IF(N44="","",N44),IF(AND(A44=A43,AE43&gt;0),AH43,"")))</f>
        <v/>
      </c>
      <c r="AI44" s="7">
        <f>IF(A44="","",IF(AND(S44&lt;&gt;"",V44&lt;&gt;'الإعدادات'!$M$17),MAX(1,ROUND(IFERROR(INDEX(SvcMinutes,MATCH(S44,Services,0)),SlotLen)/SlotLen,0))-1,IF(AND(A44=A43,AI43&gt;0),AI43-1,0)))</f>
        <v/>
      </c>
      <c r="AJ44" s="7">
        <f>IF(A44="","",IF(OR(AND(S44&lt;&gt;"",V44&lt;&gt;'الإعدادات'!$M$17),AND(A44=A43,AI43&gt;0)),1,0))</f>
        <v/>
      </c>
      <c r="AK44" s="9">
        <f>IF(A44="","",IF(AND(S44&lt;&gt;"",V44&lt;&gt;'الإعدادات'!$M$17),IF(T44="","",T44),IF(AND(A44=A43,AI43&gt;0),AK43,"")))</f>
        <v/>
      </c>
      <c r="AL44" s="9">
        <f>IF(A44="","",IF(AND(S44&lt;&gt;"",V44&lt;&gt;'الإعدادات'!$M$17),IF(U44="","",U44),IF(AND(A44=A43,AI43&gt;0),AL43,"")))</f>
        <v/>
      </c>
    </row>
    <row r="45">
      <c r="A45" s="23">
        <f>IF(Y45&gt;=7*SlotsPerDay,"",$B$2+INT(Y45/SlotsPerDay))</f>
        <v/>
      </c>
      <c r="B45" s="24">
        <f>IF(A45="","",DayStart+(Y45-INT(Y45/SlotsPerDay)*SlotsPerDay)*SlotLen/1440)</f>
        <v/>
      </c>
      <c r="C45" s="4" t="n"/>
      <c r="D45" s="4" t="n"/>
      <c r="E45" s="4" t="n"/>
      <c r="F45" s="4" t="n"/>
      <c r="G45" s="4" t="n"/>
      <c r="H45" s="4" t="n"/>
      <c r="I45" s="25">
        <f>IF(A45="","",IF(AND(AND(AC45&lt;&gt;"",OR(AC45=AG45,AC45=AK45)),AND(AD45&lt;&gt;"",OR(AD45=AH45,AD45=AL45))),"غرفة وجهاز",IF(AND(AC45&lt;&gt;"",OR(AC45=AG45,AC45=AK45)),"غرفة",IF(AND(AD45&lt;&gt;"",OR(AD45=AH45,AD45=AL45)),"جهاز",""))))</f>
        <v/>
      </c>
      <c r="J45" s="4" t="inlineStr">
        <is>
          <t>ديما النمر</t>
        </is>
      </c>
      <c r="K45" s="4" t="inlineStr">
        <is>
          <t>055 563 4613</t>
        </is>
      </c>
      <c r="L45" s="4" t="inlineStr">
        <is>
          <t>تقشير كيميائي</t>
        </is>
      </c>
      <c r="M45" s="4" t="inlineStr">
        <is>
          <t>غرفة 2</t>
        </is>
      </c>
      <c r="N45" s="4" t="n"/>
      <c r="O45" s="4" t="inlineStr">
        <is>
          <t>تم</t>
        </is>
      </c>
      <c r="P45" s="25">
        <f>IF(A45="","",IF(AND(AND(AG45&lt;&gt;"",OR(AG45=AC45,AG45=AK45)),AND(AH45&lt;&gt;"",OR(AH45=AD45,AH45=AL45))),"غرفة وجهاز",IF(AND(AG45&lt;&gt;"",OR(AG45=AC45,AG45=AK45)),"غرفة",IF(AND(AH45&lt;&gt;"",OR(AH45=AD45,AH45=AL45)),"جهاز",""))))</f>
        <v/>
      </c>
      <c r="Q45" s="4" t="inlineStr">
        <is>
          <t>سارا الفيفي</t>
        </is>
      </c>
      <c r="R45" s="4" t="inlineStr">
        <is>
          <t>050 433 7075</t>
        </is>
      </c>
      <c r="S45" s="4" t="inlineStr">
        <is>
          <t>متابعة</t>
        </is>
      </c>
      <c r="T45" s="4" t="inlineStr">
        <is>
          <t>غرفة 3</t>
        </is>
      </c>
      <c r="U45" s="4" t="n"/>
      <c r="V45" s="4" t="inlineStr">
        <is>
          <t>تم</t>
        </is>
      </c>
      <c r="W45" s="25">
        <f>IF(A45="","",IF(AND(AND(AK45&lt;&gt;"",OR(AK45=AC45,AK45=AG45)),AND(AL45&lt;&gt;"",OR(AL45=AD45,AL45=AH45))),"غرفة وجهاز",IF(AND(AK45&lt;&gt;"",OR(AK45=AC45,AK45=AG45)),"غرفة",IF(AND(AL45&lt;&gt;"",OR(AL45=AD45,AL45=AH45)),"جهاز",""))))</f>
        <v/>
      </c>
      <c r="Y45" s="7" t="n">
        <v>39</v>
      </c>
      <c r="Z45" s="7">
        <f>IF(A45="","",IF(INDEX(OpenDays,WEEKDAY(A45,2))="لا",0,1))</f>
        <v/>
      </c>
      <c r="AA45" s="7">
        <f>IF(A45="","",IF(AND(E45&lt;&gt;"",H45&lt;&gt;'الإعدادات'!$M$17),MAX(1,ROUND(IFERROR(INDEX(SvcMinutes,MATCH(E45,Services,0)),SlotLen)/SlotLen,0))-1,IF(AND(A45=A44,AA44&gt;0),AA44-1,0)))</f>
        <v/>
      </c>
      <c r="AB45" s="7">
        <f>IF(A45="","",IF(OR(AND(E45&lt;&gt;"",H45&lt;&gt;'الإعدادات'!$M$17),AND(A45=A44,AA44&gt;0)),1,0))</f>
        <v/>
      </c>
      <c r="AC45" s="9">
        <f>IF(A45="","",IF(AND(E45&lt;&gt;"",H45&lt;&gt;'الإعدادات'!$M$17),IF(F45="","",F45),IF(AND(A45=A44,AA44&gt;0),AC44,"")))</f>
        <v/>
      </c>
      <c r="AD45" s="9">
        <f>IF(A45="","",IF(AND(E45&lt;&gt;"",H45&lt;&gt;'الإعدادات'!$M$17),IF(G45="","",G45),IF(AND(A45=A44,AA44&gt;0),AD44,"")))</f>
        <v/>
      </c>
      <c r="AE45" s="7">
        <f>IF(A45="","",IF(AND(L45&lt;&gt;"",O45&lt;&gt;'الإعدادات'!$M$17),MAX(1,ROUND(IFERROR(INDEX(SvcMinutes,MATCH(L45,Services,0)),SlotLen)/SlotLen,0))-1,IF(AND(A45=A44,AE44&gt;0),AE44-1,0)))</f>
        <v/>
      </c>
      <c r="AF45" s="7">
        <f>IF(A45="","",IF(OR(AND(L45&lt;&gt;"",O45&lt;&gt;'الإعدادات'!$M$17),AND(A45=A44,AE44&gt;0)),1,0))</f>
        <v/>
      </c>
      <c r="AG45" s="9">
        <f>IF(A45="","",IF(AND(L45&lt;&gt;"",O45&lt;&gt;'الإعدادات'!$M$17),IF(M45="","",M45),IF(AND(A45=A44,AE44&gt;0),AG44,"")))</f>
        <v/>
      </c>
      <c r="AH45" s="9">
        <f>IF(A45="","",IF(AND(L45&lt;&gt;"",O45&lt;&gt;'الإعدادات'!$M$17),IF(N45="","",N45),IF(AND(A45=A44,AE44&gt;0),AH44,"")))</f>
        <v/>
      </c>
      <c r="AI45" s="7">
        <f>IF(A45="","",IF(AND(S45&lt;&gt;"",V45&lt;&gt;'الإعدادات'!$M$17),MAX(1,ROUND(IFERROR(INDEX(SvcMinutes,MATCH(S45,Services,0)),SlotLen)/SlotLen,0))-1,IF(AND(A45=A44,AI44&gt;0),AI44-1,0)))</f>
        <v/>
      </c>
      <c r="AJ45" s="7">
        <f>IF(A45="","",IF(OR(AND(S45&lt;&gt;"",V45&lt;&gt;'الإعدادات'!$M$17),AND(A45=A44,AI44&gt;0)),1,0))</f>
        <v/>
      </c>
      <c r="AK45" s="9">
        <f>IF(A45="","",IF(AND(S45&lt;&gt;"",V45&lt;&gt;'الإعدادات'!$M$17),IF(T45="","",T45),IF(AND(A45=A44,AI44&gt;0),AK44,"")))</f>
        <v/>
      </c>
      <c r="AL45" s="9">
        <f>IF(A45="","",IF(AND(S45&lt;&gt;"",V45&lt;&gt;'الإعدادات'!$M$17),IF(U45="","",U45),IF(AND(A45=A44,AI44&gt;0),AL44,"")))</f>
        <v/>
      </c>
    </row>
    <row r="46">
      <c r="A46" s="23">
        <f>IF(Y46&gt;=7*SlotsPerDay,"",$B$2+INT(Y46/SlotsPerDay))</f>
        <v/>
      </c>
      <c r="B46" s="24">
        <f>IF(A46="","",DayStart+(Y46-INT(Y46/SlotsPerDay)*SlotsPerDay)*SlotLen/1440)</f>
        <v/>
      </c>
      <c r="C46" s="4" t="inlineStr">
        <is>
          <t>عمر باوزير</t>
        </is>
      </c>
      <c r="D46" s="4" t="inlineStr">
        <is>
          <t>054 316 6962</t>
        </is>
      </c>
      <c r="E46" s="4" t="inlineStr">
        <is>
          <t>كشف</t>
        </is>
      </c>
      <c r="F46" s="4" t="inlineStr">
        <is>
          <t>غرفة 1</t>
        </is>
      </c>
      <c r="G46" s="4" t="n"/>
      <c r="H46" s="4" t="inlineStr">
        <is>
          <t>تم</t>
        </is>
      </c>
      <c r="I46" s="25">
        <f>IF(A46="","",IF(AND(AND(AC46&lt;&gt;"",OR(AC46=AG46,AC46=AK46)),AND(AD46&lt;&gt;"",OR(AD46=AH46,AD46=AL46))),"غرفة وجهاز",IF(AND(AC46&lt;&gt;"",OR(AC46=AG46,AC46=AK46)),"غرفة",IF(AND(AD46&lt;&gt;"",OR(AD46=AH46,AD46=AL46)),"جهاز",""))))</f>
        <v/>
      </c>
      <c r="J46" s="4" t="inlineStr">
        <is>
          <t>ليان العبدالله</t>
        </is>
      </c>
      <c r="K46" s="4" t="inlineStr">
        <is>
          <t>054 250 6641</t>
        </is>
      </c>
      <c r="L46" s="4" t="inlineStr">
        <is>
          <t>ليزر وجه</t>
        </is>
      </c>
      <c r="M46" s="4" t="inlineStr">
        <is>
          <t>غرفة 2</t>
        </is>
      </c>
      <c r="N46" s="4" t="inlineStr">
        <is>
          <t>جهاز الليزر</t>
        </is>
      </c>
      <c r="O46" s="4" t="inlineStr">
        <is>
          <t>تم</t>
        </is>
      </c>
      <c r="P46" s="25">
        <f>IF(A46="","",IF(AND(AND(AG46&lt;&gt;"",OR(AG46=AC46,AG46=AK46)),AND(AH46&lt;&gt;"",OR(AH46=AD46,AH46=AL46))),"غرفة وجهاز",IF(AND(AG46&lt;&gt;"",OR(AG46=AC46,AG46=AK46)),"غرفة",IF(AND(AH46&lt;&gt;"",OR(AH46=AD46,AH46=AL46)),"جهاز",""))))</f>
        <v/>
      </c>
      <c r="Q46" s="4" t="inlineStr">
        <is>
          <t>ديما النمر</t>
        </is>
      </c>
      <c r="R46" s="4" t="inlineStr">
        <is>
          <t>050 751 7720</t>
        </is>
      </c>
      <c r="S46" s="4" t="inlineStr">
        <is>
          <t>جلسة علاج طبيعي</t>
        </is>
      </c>
      <c r="T46" s="4" t="inlineStr">
        <is>
          <t>غرفة 3</t>
        </is>
      </c>
      <c r="U46" s="4" t="n"/>
      <c r="V46" s="4" t="inlineStr">
        <is>
          <t>تم</t>
        </is>
      </c>
      <c r="W46" s="25">
        <f>IF(A46="","",IF(AND(AND(AK46&lt;&gt;"",OR(AK46=AC46,AK46=AG46)),AND(AL46&lt;&gt;"",OR(AL46=AD46,AL46=AH46))),"غرفة وجهاز",IF(AND(AK46&lt;&gt;"",OR(AK46=AC46,AK46=AG46)),"غرفة",IF(AND(AL46&lt;&gt;"",OR(AL46=AD46,AL46=AH46)),"جهاز",""))))</f>
        <v/>
      </c>
      <c r="Y46" s="7" t="n">
        <v>40</v>
      </c>
      <c r="Z46" s="7">
        <f>IF(A46="","",IF(INDEX(OpenDays,WEEKDAY(A46,2))="لا",0,1))</f>
        <v/>
      </c>
      <c r="AA46" s="7">
        <f>IF(A46="","",IF(AND(E46&lt;&gt;"",H46&lt;&gt;'الإعدادات'!$M$17),MAX(1,ROUND(IFERROR(INDEX(SvcMinutes,MATCH(E46,Services,0)),SlotLen)/SlotLen,0))-1,IF(AND(A46=A45,AA45&gt;0),AA45-1,0)))</f>
        <v/>
      </c>
      <c r="AB46" s="7">
        <f>IF(A46="","",IF(OR(AND(E46&lt;&gt;"",H46&lt;&gt;'الإعدادات'!$M$17),AND(A46=A45,AA45&gt;0)),1,0))</f>
        <v/>
      </c>
      <c r="AC46" s="9">
        <f>IF(A46="","",IF(AND(E46&lt;&gt;"",H46&lt;&gt;'الإعدادات'!$M$17),IF(F46="","",F46),IF(AND(A46=A45,AA45&gt;0),AC45,"")))</f>
        <v/>
      </c>
      <c r="AD46" s="9">
        <f>IF(A46="","",IF(AND(E46&lt;&gt;"",H46&lt;&gt;'الإعدادات'!$M$17),IF(G46="","",G46),IF(AND(A46=A45,AA45&gt;0),AD45,"")))</f>
        <v/>
      </c>
      <c r="AE46" s="7">
        <f>IF(A46="","",IF(AND(L46&lt;&gt;"",O46&lt;&gt;'الإعدادات'!$M$17),MAX(1,ROUND(IFERROR(INDEX(SvcMinutes,MATCH(L46,Services,0)),SlotLen)/SlotLen,0))-1,IF(AND(A46=A45,AE45&gt;0),AE45-1,0)))</f>
        <v/>
      </c>
      <c r="AF46" s="7">
        <f>IF(A46="","",IF(OR(AND(L46&lt;&gt;"",O46&lt;&gt;'الإعدادات'!$M$17),AND(A46=A45,AE45&gt;0)),1,0))</f>
        <v/>
      </c>
      <c r="AG46" s="9">
        <f>IF(A46="","",IF(AND(L46&lt;&gt;"",O46&lt;&gt;'الإعدادات'!$M$17),IF(M46="","",M46),IF(AND(A46=A45,AE45&gt;0),AG45,"")))</f>
        <v/>
      </c>
      <c r="AH46" s="9">
        <f>IF(A46="","",IF(AND(L46&lt;&gt;"",O46&lt;&gt;'الإعدادات'!$M$17),IF(N46="","",N46),IF(AND(A46=A45,AE45&gt;0),AH45,"")))</f>
        <v/>
      </c>
      <c r="AI46" s="7">
        <f>IF(A46="","",IF(AND(S46&lt;&gt;"",V46&lt;&gt;'الإعدادات'!$M$17),MAX(1,ROUND(IFERROR(INDEX(SvcMinutes,MATCH(S46,Services,0)),SlotLen)/SlotLen,0))-1,IF(AND(A46=A45,AI45&gt;0),AI45-1,0)))</f>
        <v/>
      </c>
      <c r="AJ46" s="7">
        <f>IF(A46="","",IF(OR(AND(S46&lt;&gt;"",V46&lt;&gt;'الإعدادات'!$M$17),AND(A46=A45,AI45&gt;0)),1,0))</f>
        <v/>
      </c>
      <c r="AK46" s="9">
        <f>IF(A46="","",IF(AND(S46&lt;&gt;"",V46&lt;&gt;'الإعدادات'!$M$17),IF(T46="","",T46),IF(AND(A46=A45,AI45&gt;0),AK45,"")))</f>
        <v/>
      </c>
      <c r="AL46" s="9">
        <f>IF(A46="","",IF(AND(S46&lt;&gt;"",V46&lt;&gt;'الإعدادات'!$M$17),IF(U46="","",U46),IF(AND(A46=A45,AI45&gt;0),AL45,"")))</f>
        <v/>
      </c>
    </row>
    <row r="47">
      <c r="A47" s="23">
        <f>IF(Y47&gt;=7*SlotsPerDay,"",$B$2+INT(Y47/SlotsPerDay))</f>
        <v/>
      </c>
      <c r="B47" s="24">
        <f>IF(A47="","",DayStart+(Y47-INT(Y47/SlotsPerDay)*SlotsPerDay)*SlotLen/1440)</f>
        <v/>
      </c>
      <c r="C47" s="4" t="inlineStr">
        <is>
          <t>تركي الشهري</t>
        </is>
      </c>
      <c r="D47" s="4" t="inlineStr">
        <is>
          <t>055 131 7961</t>
        </is>
      </c>
      <c r="E47" s="4" t="inlineStr">
        <is>
          <t>كشف</t>
        </is>
      </c>
      <c r="F47" s="4" t="inlineStr">
        <is>
          <t>غرفة 1</t>
        </is>
      </c>
      <c r="G47" s="4" t="n"/>
      <c r="H47" s="4" t="inlineStr">
        <is>
          <t>تم</t>
        </is>
      </c>
      <c r="I47" s="25">
        <f>IF(A47="","",IF(AND(AND(AC47&lt;&gt;"",OR(AC47=AG47,AC47=AK47)),AND(AD47&lt;&gt;"",OR(AD47=AH47,AD47=AL47))),"غرفة وجهاز",IF(AND(AC47&lt;&gt;"",OR(AC47=AG47,AC47=AK47)),"غرفة",IF(AND(AD47&lt;&gt;"",OR(AD47=AH47,AD47=AL47)),"جهاز",""))))</f>
        <v/>
      </c>
      <c r="J47" s="4" t="inlineStr">
        <is>
          <t>نايف السهلي</t>
        </is>
      </c>
      <c r="K47" s="4" t="inlineStr">
        <is>
          <t>050 632 2212</t>
        </is>
      </c>
      <c r="L47" s="4" t="inlineStr">
        <is>
          <t>كشف</t>
        </is>
      </c>
      <c r="M47" s="4" t="inlineStr">
        <is>
          <t>غرفة 2</t>
        </is>
      </c>
      <c r="N47" s="4" t="n"/>
      <c r="O47" s="4" t="inlineStr">
        <is>
          <t>تم</t>
        </is>
      </c>
      <c r="P47" s="25">
        <f>IF(A47="","",IF(AND(AND(AG47&lt;&gt;"",OR(AG47=AC47,AG47=AK47)),AND(AH47&lt;&gt;"",OR(AH47=AD47,AH47=AL47))),"غرفة وجهاز",IF(AND(AG47&lt;&gt;"",OR(AG47=AC47,AG47=AK47)),"غرفة",IF(AND(AH47&lt;&gt;"",OR(AH47=AD47,AH47=AL47)),"جهاز",""))))</f>
        <v/>
      </c>
      <c r="Q47" s="4" t="n"/>
      <c r="R47" s="4" t="n"/>
      <c r="S47" s="4" t="n"/>
      <c r="T47" s="4" t="n"/>
      <c r="U47" s="4" t="n"/>
      <c r="V47" s="4" t="n"/>
      <c r="W47" s="25">
        <f>IF(A47="","",IF(AND(AND(AK47&lt;&gt;"",OR(AK47=AC47,AK47=AG47)),AND(AL47&lt;&gt;"",OR(AL47=AD47,AL47=AH47))),"غرفة وجهاز",IF(AND(AK47&lt;&gt;"",OR(AK47=AC47,AK47=AG47)),"غرفة",IF(AND(AL47&lt;&gt;"",OR(AL47=AD47,AL47=AH47)),"جهاز",""))))</f>
        <v/>
      </c>
      <c r="Y47" s="7" t="n">
        <v>41</v>
      </c>
      <c r="Z47" s="7">
        <f>IF(A47="","",IF(INDEX(OpenDays,WEEKDAY(A47,2))="لا",0,1))</f>
        <v/>
      </c>
      <c r="AA47" s="7">
        <f>IF(A47="","",IF(AND(E47&lt;&gt;"",H47&lt;&gt;'الإعدادات'!$M$17),MAX(1,ROUND(IFERROR(INDEX(SvcMinutes,MATCH(E47,Services,0)),SlotLen)/SlotLen,0))-1,IF(AND(A47=A46,AA46&gt;0),AA46-1,0)))</f>
        <v/>
      </c>
      <c r="AB47" s="7">
        <f>IF(A47="","",IF(OR(AND(E47&lt;&gt;"",H47&lt;&gt;'الإعدادات'!$M$17),AND(A47=A46,AA46&gt;0)),1,0))</f>
        <v/>
      </c>
      <c r="AC47" s="9">
        <f>IF(A47="","",IF(AND(E47&lt;&gt;"",H47&lt;&gt;'الإعدادات'!$M$17),IF(F47="","",F47),IF(AND(A47=A46,AA46&gt;0),AC46,"")))</f>
        <v/>
      </c>
      <c r="AD47" s="9">
        <f>IF(A47="","",IF(AND(E47&lt;&gt;"",H47&lt;&gt;'الإعدادات'!$M$17),IF(G47="","",G47),IF(AND(A47=A46,AA46&gt;0),AD46,"")))</f>
        <v/>
      </c>
      <c r="AE47" s="7">
        <f>IF(A47="","",IF(AND(L47&lt;&gt;"",O47&lt;&gt;'الإعدادات'!$M$17),MAX(1,ROUND(IFERROR(INDEX(SvcMinutes,MATCH(L47,Services,0)),SlotLen)/SlotLen,0))-1,IF(AND(A47=A46,AE46&gt;0),AE46-1,0)))</f>
        <v/>
      </c>
      <c r="AF47" s="7">
        <f>IF(A47="","",IF(OR(AND(L47&lt;&gt;"",O47&lt;&gt;'الإعدادات'!$M$17),AND(A47=A46,AE46&gt;0)),1,0))</f>
        <v/>
      </c>
      <c r="AG47" s="9">
        <f>IF(A47="","",IF(AND(L47&lt;&gt;"",O47&lt;&gt;'الإعدادات'!$M$17),IF(M47="","",M47),IF(AND(A47=A46,AE46&gt;0),AG46,"")))</f>
        <v/>
      </c>
      <c r="AH47" s="9">
        <f>IF(A47="","",IF(AND(L47&lt;&gt;"",O47&lt;&gt;'الإعدادات'!$M$17),IF(N47="","",N47),IF(AND(A47=A46,AE46&gt;0),AH46,"")))</f>
        <v/>
      </c>
      <c r="AI47" s="7">
        <f>IF(A47="","",IF(AND(S47&lt;&gt;"",V47&lt;&gt;'الإعدادات'!$M$17),MAX(1,ROUND(IFERROR(INDEX(SvcMinutes,MATCH(S47,Services,0)),SlotLen)/SlotLen,0))-1,IF(AND(A47=A46,AI46&gt;0),AI46-1,0)))</f>
        <v/>
      </c>
      <c r="AJ47" s="7">
        <f>IF(A47="","",IF(OR(AND(S47&lt;&gt;"",V47&lt;&gt;'الإعدادات'!$M$17),AND(A47=A46,AI46&gt;0)),1,0))</f>
        <v/>
      </c>
      <c r="AK47" s="9">
        <f>IF(A47="","",IF(AND(S47&lt;&gt;"",V47&lt;&gt;'الإعدادات'!$M$17),IF(T47="","",T47),IF(AND(A47=A46,AI46&gt;0),AK46,"")))</f>
        <v/>
      </c>
      <c r="AL47" s="9">
        <f>IF(A47="","",IF(AND(S47&lt;&gt;"",V47&lt;&gt;'الإعدادات'!$M$17),IF(U47="","",U47),IF(AND(A47=A46,AI46&gt;0),AL46,"")))</f>
        <v/>
      </c>
    </row>
    <row r="48">
      <c r="A48" s="23">
        <f>IF(Y48&gt;=7*SlotsPerDay,"",$B$2+INT(Y48/SlotsPerDay))</f>
        <v/>
      </c>
      <c r="B48" s="24">
        <f>IF(A48="","",DayStart+(Y48-INT(Y48/SlotsPerDay)*SlotsPerDay)*SlotLen/1440)</f>
        <v/>
      </c>
      <c r="C48" s="4" t="inlineStr">
        <is>
          <t>سلطان الزهراني</t>
        </is>
      </c>
      <c r="D48" s="4" t="inlineStr">
        <is>
          <t>050 632 5420</t>
        </is>
      </c>
      <c r="E48" s="4" t="inlineStr">
        <is>
          <t>كشف</t>
        </is>
      </c>
      <c r="F48" s="4" t="inlineStr">
        <is>
          <t>غرفة 1</t>
        </is>
      </c>
      <c r="G48" s="4" t="n"/>
      <c r="H48" s="4" t="inlineStr">
        <is>
          <t>تم</t>
        </is>
      </c>
      <c r="I48" s="25">
        <f>IF(A48="","",IF(AND(AND(AC48&lt;&gt;"",OR(AC48=AG48,AC48=AK48)),AND(AD48&lt;&gt;"",OR(AD48=AH48,AD48=AL48))),"غرفة وجهاز",IF(AND(AC48&lt;&gt;"",OR(AC48=AG48,AC48=AK48)),"غرفة",IF(AND(AD48&lt;&gt;"",OR(AD48=AH48,AD48=AL48)),"جهاز",""))))</f>
        <v/>
      </c>
      <c r="J48" s="4" t="inlineStr">
        <is>
          <t>مشاري الشهراني</t>
        </is>
      </c>
      <c r="K48" s="4" t="inlineStr">
        <is>
          <t>050 490 2575</t>
        </is>
      </c>
      <c r="L48" s="4" t="inlineStr">
        <is>
          <t>كشف</t>
        </is>
      </c>
      <c r="M48" s="4" t="inlineStr">
        <is>
          <t>غرفة 2</t>
        </is>
      </c>
      <c r="N48" s="4" t="n"/>
      <c r="O48" s="4" t="inlineStr">
        <is>
          <t>ملغى</t>
        </is>
      </c>
      <c r="P48" s="25">
        <f>IF(A48="","",IF(AND(AND(AG48&lt;&gt;"",OR(AG48=AC48,AG48=AK48)),AND(AH48&lt;&gt;"",OR(AH48=AD48,AH48=AL48))),"غرفة وجهاز",IF(AND(AG48&lt;&gt;"",OR(AG48=AC48,AG48=AK48)),"غرفة",IF(AND(AH48&lt;&gt;"",OR(AH48=AD48,AH48=AL48)),"جهاز",""))))</f>
        <v/>
      </c>
      <c r="Q48" s="4" t="inlineStr">
        <is>
          <t>جود العنزي</t>
        </is>
      </c>
      <c r="R48" s="4" t="inlineStr">
        <is>
          <t>055 611 8527</t>
        </is>
      </c>
      <c r="S48" s="4" t="inlineStr">
        <is>
          <t>جلسة موجات تصادمية</t>
        </is>
      </c>
      <c r="T48" s="4" t="inlineStr">
        <is>
          <t>غرفة 3</t>
        </is>
      </c>
      <c r="U48" s="4" t="inlineStr">
        <is>
          <t>جهاز الموجات التصادمية</t>
        </is>
      </c>
      <c r="V48" s="4" t="inlineStr">
        <is>
          <t>تم</t>
        </is>
      </c>
      <c r="W48" s="25">
        <f>IF(A48="","",IF(AND(AND(AK48&lt;&gt;"",OR(AK48=AC48,AK48=AG48)),AND(AL48&lt;&gt;"",OR(AL48=AD48,AL48=AH48))),"غرفة وجهاز",IF(AND(AK48&lt;&gt;"",OR(AK48=AC48,AK48=AG48)),"غرفة",IF(AND(AL48&lt;&gt;"",OR(AL48=AD48,AL48=AH48)),"جهاز",""))))</f>
        <v/>
      </c>
      <c r="Y48" s="7" t="n">
        <v>42</v>
      </c>
      <c r="Z48" s="7">
        <f>IF(A48="","",IF(INDEX(OpenDays,WEEKDAY(A48,2))="لا",0,1))</f>
        <v/>
      </c>
      <c r="AA48" s="7">
        <f>IF(A48="","",IF(AND(E48&lt;&gt;"",H48&lt;&gt;'الإعدادات'!$M$17),MAX(1,ROUND(IFERROR(INDEX(SvcMinutes,MATCH(E48,Services,0)),SlotLen)/SlotLen,0))-1,IF(AND(A48=A47,AA47&gt;0),AA47-1,0)))</f>
        <v/>
      </c>
      <c r="AB48" s="7">
        <f>IF(A48="","",IF(OR(AND(E48&lt;&gt;"",H48&lt;&gt;'الإعدادات'!$M$17),AND(A48=A47,AA47&gt;0)),1,0))</f>
        <v/>
      </c>
      <c r="AC48" s="9">
        <f>IF(A48="","",IF(AND(E48&lt;&gt;"",H48&lt;&gt;'الإعدادات'!$M$17),IF(F48="","",F48),IF(AND(A48=A47,AA47&gt;0),AC47,"")))</f>
        <v/>
      </c>
      <c r="AD48" s="9">
        <f>IF(A48="","",IF(AND(E48&lt;&gt;"",H48&lt;&gt;'الإعدادات'!$M$17),IF(G48="","",G48),IF(AND(A48=A47,AA47&gt;0),AD47,"")))</f>
        <v/>
      </c>
      <c r="AE48" s="7">
        <f>IF(A48="","",IF(AND(L48&lt;&gt;"",O48&lt;&gt;'الإعدادات'!$M$17),MAX(1,ROUND(IFERROR(INDEX(SvcMinutes,MATCH(L48,Services,0)),SlotLen)/SlotLen,0))-1,IF(AND(A48=A47,AE47&gt;0),AE47-1,0)))</f>
        <v/>
      </c>
      <c r="AF48" s="7">
        <f>IF(A48="","",IF(OR(AND(L48&lt;&gt;"",O48&lt;&gt;'الإعدادات'!$M$17),AND(A48=A47,AE47&gt;0)),1,0))</f>
        <v/>
      </c>
      <c r="AG48" s="9">
        <f>IF(A48="","",IF(AND(L48&lt;&gt;"",O48&lt;&gt;'الإعدادات'!$M$17),IF(M48="","",M48),IF(AND(A48=A47,AE47&gt;0),AG47,"")))</f>
        <v/>
      </c>
      <c r="AH48" s="9">
        <f>IF(A48="","",IF(AND(L48&lt;&gt;"",O48&lt;&gt;'الإعدادات'!$M$17),IF(N48="","",N48),IF(AND(A48=A47,AE47&gt;0),AH47,"")))</f>
        <v/>
      </c>
      <c r="AI48" s="7">
        <f>IF(A48="","",IF(AND(S48&lt;&gt;"",V48&lt;&gt;'الإعدادات'!$M$17),MAX(1,ROUND(IFERROR(INDEX(SvcMinutes,MATCH(S48,Services,0)),SlotLen)/SlotLen,0))-1,IF(AND(A48=A47,AI47&gt;0),AI47-1,0)))</f>
        <v/>
      </c>
      <c r="AJ48" s="7">
        <f>IF(A48="","",IF(OR(AND(S48&lt;&gt;"",V48&lt;&gt;'الإعدادات'!$M$17),AND(A48=A47,AI47&gt;0)),1,0))</f>
        <v/>
      </c>
      <c r="AK48" s="9">
        <f>IF(A48="","",IF(AND(S48&lt;&gt;"",V48&lt;&gt;'الإعدادات'!$M$17),IF(T48="","",T48),IF(AND(A48=A47,AI47&gt;0),AK47,"")))</f>
        <v/>
      </c>
      <c r="AL48" s="9">
        <f>IF(A48="","",IF(AND(S48&lt;&gt;"",V48&lt;&gt;'الإعدادات'!$M$17),IF(U48="","",U48),IF(AND(A48=A47,AI47&gt;0),AL47,"")))</f>
        <v/>
      </c>
    </row>
    <row r="49">
      <c r="A49" s="23">
        <f>IF(Y49&gt;=7*SlotsPerDay,"",$B$2+INT(Y49/SlotsPerDay))</f>
        <v/>
      </c>
      <c r="B49" s="24">
        <f>IF(A49="","",DayStart+(Y49-INT(Y49/SlotsPerDay)*SlotsPerDay)*SlotLen/1440)</f>
        <v/>
      </c>
      <c r="C49" s="4" t="inlineStr">
        <is>
          <t>تركي الشهري</t>
        </is>
      </c>
      <c r="D49" s="4" t="inlineStr">
        <is>
          <t>053 165 6627</t>
        </is>
      </c>
      <c r="E49" s="4" t="inlineStr">
        <is>
          <t>فيلر</t>
        </is>
      </c>
      <c r="F49" s="4" t="inlineStr">
        <is>
          <t>غرفة 1</t>
        </is>
      </c>
      <c r="G49" s="4" t="n"/>
      <c r="H49" s="4" t="inlineStr">
        <is>
          <t>تم</t>
        </is>
      </c>
      <c r="I49" s="25">
        <f>IF(A49="","",IF(AND(AND(AC49&lt;&gt;"",OR(AC49=AG49,AC49=AK49)),AND(AD49&lt;&gt;"",OR(AD49=AH49,AD49=AL49))),"غرفة وجهاز",IF(AND(AC49&lt;&gt;"",OR(AC49=AG49,AC49=AK49)),"غرفة",IF(AND(AD49&lt;&gt;"",OR(AD49=AH49,AD49=AL49)),"جهاز",""))))</f>
        <v/>
      </c>
      <c r="J49" s="4" t="inlineStr">
        <is>
          <t>حمد الدخيل</t>
        </is>
      </c>
      <c r="K49" s="4" t="inlineStr">
        <is>
          <t>050 453 5653</t>
        </is>
      </c>
      <c r="L49" s="4" t="inlineStr">
        <is>
          <t>هيدرافيشل</t>
        </is>
      </c>
      <c r="M49" s="4" t="inlineStr">
        <is>
          <t>غرفة 2</t>
        </is>
      </c>
      <c r="N49" s="4" t="inlineStr">
        <is>
          <t>هيدرافيشل</t>
        </is>
      </c>
      <c r="O49" s="4" t="inlineStr">
        <is>
          <t>تم</t>
        </is>
      </c>
      <c r="P49" s="25">
        <f>IF(A49="","",IF(AND(AND(AG49&lt;&gt;"",OR(AG49=AC49,AG49=AK49)),AND(AH49&lt;&gt;"",OR(AH49=AD49,AH49=AL49))),"غرفة وجهاز",IF(AND(AG49&lt;&gt;"",OR(AG49=AC49,AG49=AK49)),"غرفة",IF(AND(AH49&lt;&gt;"",OR(AH49=AD49,AH49=AL49)),"جهاز",""))))</f>
        <v/>
      </c>
      <c r="Q49" s="4" t="inlineStr">
        <is>
          <t>جود العنزي</t>
        </is>
      </c>
      <c r="R49" s="4" t="inlineStr">
        <is>
          <t>053 956 6074</t>
        </is>
      </c>
      <c r="S49" s="4" t="inlineStr">
        <is>
          <t>كشف</t>
        </is>
      </c>
      <c r="T49" s="4" t="inlineStr">
        <is>
          <t>غرفة 3</t>
        </is>
      </c>
      <c r="U49" s="4" t="n"/>
      <c r="V49" s="4" t="inlineStr">
        <is>
          <t>تم</t>
        </is>
      </c>
      <c r="W49" s="25">
        <f>IF(A49="","",IF(AND(AND(AK49&lt;&gt;"",OR(AK49=AC49,AK49=AG49)),AND(AL49&lt;&gt;"",OR(AL49=AD49,AL49=AH49))),"غرفة وجهاز",IF(AND(AK49&lt;&gt;"",OR(AK49=AC49,AK49=AG49)),"غرفة",IF(AND(AL49&lt;&gt;"",OR(AL49=AD49,AL49=AH49)),"جهاز",""))))</f>
        <v/>
      </c>
      <c r="Y49" s="7" t="n">
        <v>43</v>
      </c>
      <c r="Z49" s="7">
        <f>IF(A49="","",IF(INDEX(OpenDays,WEEKDAY(A49,2))="لا",0,1))</f>
        <v/>
      </c>
      <c r="AA49" s="7">
        <f>IF(A49="","",IF(AND(E49&lt;&gt;"",H49&lt;&gt;'الإعدادات'!$M$17),MAX(1,ROUND(IFERROR(INDEX(SvcMinutes,MATCH(E49,Services,0)),SlotLen)/SlotLen,0))-1,IF(AND(A49=A48,AA48&gt;0),AA48-1,0)))</f>
        <v/>
      </c>
      <c r="AB49" s="7">
        <f>IF(A49="","",IF(OR(AND(E49&lt;&gt;"",H49&lt;&gt;'الإعدادات'!$M$17),AND(A49=A48,AA48&gt;0)),1,0))</f>
        <v/>
      </c>
      <c r="AC49" s="9">
        <f>IF(A49="","",IF(AND(E49&lt;&gt;"",H49&lt;&gt;'الإعدادات'!$M$17),IF(F49="","",F49),IF(AND(A49=A48,AA48&gt;0),AC48,"")))</f>
        <v/>
      </c>
      <c r="AD49" s="9">
        <f>IF(A49="","",IF(AND(E49&lt;&gt;"",H49&lt;&gt;'الإعدادات'!$M$17),IF(G49="","",G49),IF(AND(A49=A48,AA48&gt;0),AD48,"")))</f>
        <v/>
      </c>
      <c r="AE49" s="7">
        <f>IF(A49="","",IF(AND(L49&lt;&gt;"",O49&lt;&gt;'الإعدادات'!$M$17),MAX(1,ROUND(IFERROR(INDEX(SvcMinutes,MATCH(L49,Services,0)),SlotLen)/SlotLen,0))-1,IF(AND(A49=A48,AE48&gt;0),AE48-1,0)))</f>
        <v/>
      </c>
      <c r="AF49" s="7">
        <f>IF(A49="","",IF(OR(AND(L49&lt;&gt;"",O49&lt;&gt;'الإعدادات'!$M$17),AND(A49=A48,AE48&gt;0)),1,0))</f>
        <v/>
      </c>
      <c r="AG49" s="9">
        <f>IF(A49="","",IF(AND(L49&lt;&gt;"",O49&lt;&gt;'الإعدادات'!$M$17),IF(M49="","",M49),IF(AND(A49=A48,AE48&gt;0),AG48,"")))</f>
        <v/>
      </c>
      <c r="AH49" s="9">
        <f>IF(A49="","",IF(AND(L49&lt;&gt;"",O49&lt;&gt;'الإعدادات'!$M$17),IF(N49="","",N49),IF(AND(A49=A48,AE48&gt;0),AH48,"")))</f>
        <v/>
      </c>
      <c r="AI49" s="7">
        <f>IF(A49="","",IF(AND(S49&lt;&gt;"",V49&lt;&gt;'الإعدادات'!$M$17),MAX(1,ROUND(IFERROR(INDEX(SvcMinutes,MATCH(S49,Services,0)),SlotLen)/SlotLen,0))-1,IF(AND(A49=A48,AI48&gt;0),AI48-1,0)))</f>
        <v/>
      </c>
      <c r="AJ49" s="7">
        <f>IF(A49="","",IF(OR(AND(S49&lt;&gt;"",V49&lt;&gt;'الإعدادات'!$M$17),AND(A49=A48,AI48&gt;0)),1,0))</f>
        <v/>
      </c>
      <c r="AK49" s="9">
        <f>IF(A49="","",IF(AND(S49&lt;&gt;"",V49&lt;&gt;'الإعدادات'!$M$17),IF(T49="","",T49),IF(AND(A49=A48,AI48&gt;0),AK48,"")))</f>
        <v/>
      </c>
      <c r="AL49" s="9">
        <f>IF(A49="","",IF(AND(S49&lt;&gt;"",V49&lt;&gt;'الإعدادات'!$M$17),IF(U49="","",U49),IF(AND(A49=A48,AI48&gt;0),AL48,"")))</f>
        <v/>
      </c>
    </row>
    <row r="50">
      <c r="A50" s="23">
        <f>IF(Y50&gt;=7*SlotsPerDay,"",$B$2+INT(Y50/SlotsPerDay))</f>
        <v/>
      </c>
      <c r="B50" s="24">
        <f>IF(A50="","",DayStart+(Y50-INT(Y50/SlotsPerDay)*SlotsPerDay)*SlotLen/1440)</f>
        <v/>
      </c>
      <c r="C50" s="4" t="n"/>
      <c r="D50" s="4" t="n"/>
      <c r="E50" s="4" t="n"/>
      <c r="F50" s="4" t="n"/>
      <c r="G50" s="4" t="n"/>
      <c r="H50" s="4" t="n"/>
      <c r="I50" s="25">
        <f>IF(A50="","",IF(AND(AND(AC50&lt;&gt;"",OR(AC50=AG50,AC50=AK50)),AND(AD50&lt;&gt;"",OR(AD50=AH50,AD50=AL50))),"غرفة وجهاز",IF(AND(AC50&lt;&gt;"",OR(AC50=AG50,AC50=AK50)),"غرفة",IF(AND(AD50&lt;&gt;"",OR(AD50=AH50,AD50=AL50)),"جهاز",""))))</f>
        <v/>
      </c>
      <c r="J50" s="4" t="n"/>
      <c r="K50" s="4" t="n"/>
      <c r="L50" s="4" t="n"/>
      <c r="M50" s="4" t="n"/>
      <c r="N50" s="4" t="n"/>
      <c r="O50" s="4" t="n"/>
      <c r="P50" s="25">
        <f>IF(A50="","",IF(AND(AND(AG50&lt;&gt;"",OR(AG50=AC50,AG50=AK50)),AND(AH50&lt;&gt;"",OR(AH50=AD50,AH50=AL50))),"غرفة وجهاز",IF(AND(AG50&lt;&gt;"",OR(AG50=AC50,AG50=AK50)),"غرفة",IF(AND(AH50&lt;&gt;"",OR(AH50=AD50,AH50=AL50)),"جهاز",""))))</f>
        <v/>
      </c>
      <c r="Q50" s="4" t="n"/>
      <c r="R50" s="4" t="n"/>
      <c r="S50" s="4" t="n"/>
      <c r="T50" s="4" t="n"/>
      <c r="U50" s="4" t="n"/>
      <c r="V50" s="4" t="n"/>
      <c r="W50" s="25">
        <f>IF(A50="","",IF(AND(AND(AK50&lt;&gt;"",OR(AK50=AC50,AK50=AG50)),AND(AL50&lt;&gt;"",OR(AL50=AD50,AL50=AH50))),"غرفة وجهاز",IF(AND(AK50&lt;&gt;"",OR(AK50=AC50,AK50=AG50)),"غرفة",IF(AND(AL50&lt;&gt;"",OR(AL50=AD50,AL50=AH50)),"جهاز",""))))</f>
        <v/>
      </c>
      <c r="Y50" s="7" t="n">
        <v>44</v>
      </c>
      <c r="Z50" s="7">
        <f>IF(A50="","",IF(INDEX(OpenDays,WEEKDAY(A50,2))="لا",0,1))</f>
        <v/>
      </c>
      <c r="AA50" s="7">
        <f>IF(A50="","",IF(AND(E50&lt;&gt;"",H50&lt;&gt;'الإعدادات'!$M$17),MAX(1,ROUND(IFERROR(INDEX(SvcMinutes,MATCH(E50,Services,0)),SlotLen)/SlotLen,0))-1,IF(AND(A50=A49,AA49&gt;0),AA49-1,0)))</f>
        <v/>
      </c>
      <c r="AB50" s="7">
        <f>IF(A50="","",IF(OR(AND(E50&lt;&gt;"",H50&lt;&gt;'الإعدادات'!$M$17),AND(A50=A49,AA49&gt;0)),1,0))</f>
        <v/>
      </c>
      <c r="AC50" s="9">
        <f>IF(A50="","",IF(AND(E50&lt;&gt;"",H50&lt;&gt;'الإعدادات'!$M$17),IF(F50="","",F50),IF(AND(A50=A49,AA49&gt;0),AC49,"")))</f>
        <v/>
      </c>
      <c r="AD50" s="9">
        <f>IF(A50="","",IF(AND(E50&lt;&gt;"",H50&lt;&gt;'الإعدادات'!$M$17),IF(G50="","",G50),IF(AND(A50=A49,AA49&gt;0),AD49,"")))</f>
        <v/>
      </c>
      <c r="AE50" s="7">
        <f>IF(A50="","",IF(AND(L50&lt;&gt;"",O50&lt;&gt;'الإعدادات'!$M$17),MAX(1,ROUND(IFERROR(INDEX(SvcMinutes,MATCH(L50,Services,0)),SlotLen)/SlotLen,0))-1,IF(AND(A50=A49,AE49&gt;0),AE49-1,0)))</f>
        <v/>
      </c>
      <c r="AF50" s="7">
        <f>IF(A50="","",IF(OR(AND(L50&lt;&gt;"",O50&lt;&gt;'الإعدادات'!$M$17),AND(A50=A49,AE49&gt;0)),1,0))</f>
        <v/>
      </c>
      <c r="AG50" s="9">
        <f>IF(A50="","",IF(AND(L50&lt;&gt;"",O50&lt;&gt;'الإعدادات'!$M$17),IF(M50="","",M50),IF(AND(A50=A49,AE49&gt;0),AG49,"")))</f>
        <v/>
      </c>
      <c r="AH50" s="9">
        <f>IF(A50="","",IF(AND(L50&lt;&gt;"",O50&lt;&gt;'الإعدادات'!$M$17),IF(N50="","",N50),IF(AND(A50=A49,AE49&gt;0),AH49,"")))</f>
        <v/>
      </c>
      <c r="AI50" s="7">
        <f>IF(A50="","",IF(AND(S50&lt;&gt;"",V50&lt;&gt;'الإعدادات'!$M$17),MAX(1,ROUND(IFERROR(INDEX(SvcMinutes,MATCH(S50,Services,0)),SlotLen)/SlotLen,0))-1,IF(AND(A50=A49,AI49&gt;0),AI49-1,0)))</f>
        <v/>
      </c>
      <c r="AJ50" s="7">
        <f>IF(A50="","",IF(OR(AND(S50&lt;&gt;"",V50&lt;&gt;'الإعدادات'!$M$17),AND(A50=A49,AI49&gt;0)),1,0))</f>
        <v/>
      </c>
      <c r="AK50" s="9">
        <f>IF(A50="","",IF(AND(S50&lt;&gt;"",V50&lt;&gt;'الإعدادات'!$M$17),IF(T50="","",T50),IF(AND(A50=A49,AI49&gt;0),AK49,"")))</f>
        <v/>
      </c>
      <c r="AL50" s="9">
        <f>IF(A50="","",IF(AND(S50&lt;&gt;"",V50&lt;&gt;'الإعدادات'!$M$17),IF(U50="","",U50),IF(AND(A50=A49,AI49&gt;0),AL49,"")))</f>
        <v/>
      </c>
    </row>
    <row r="51">
      <c r="A51" s="23">
        <f>IF(Y51&gt;=7*SlotsPerDay,"",$B$2+INT(Y51/SlotsPerDay))</f>
        <v/>
      </c>
      <c r="B51" s="24">
        <f>IF(A51="","",DayStart+(Y51-INT(Y51/SlotsPerDay)*SlotsPerDay)*SlotLen/1440)</f>
        <v/>
      </c>
      <c r="C51" s="4" t="inlineStr">
        <is>
          <t>دانة الحربي</t>
        </is>
      </c>
      <c r="D51" s="4" t="inlineStr">
        <is>
          <t>055 859 3439</t>
        </is>
      </c>
      <c r="E51" s="4" t="inlineStr">
        <is>
          <t>متابعة</t>
        </is>
      </c>
      <c r="F51" s="4" t="inlineStr">
        <is>
          <t>غرفة 1</t>
        </is>
      </c>
      <c r="G51" s="4" t="n"/>
      <c r="H51" s="4" t="inlineStr">
        <is>
          <t>تم</t>
        </is>
      </c>
      <c r="I51" s="25">
        <f>IF(A51="","",IF(AND(AND(AC51&lt;&gt;"",OR(AC51=AG51,AC51=AK51)),AND(AD51&lt;&gt;"",OR(AD51=AH51,AD51=AL51))),"غرفة وجهاز",IF(AND(AC51&lt;&gt;"",OR(AC51=AG51,AC51=AK51)),"غرفة",IF(AND(AD51&lt;&gt;"",OR(AD51=AH51,AD51=AL51)),"جهاز",""))))</f>
        <v/>
      </c>
      <c r="J51" s="4" t="inlineStr">
        <is>
          <t>أروى التميمي</t>
        </is>
      </c>
      <c r="K51" s="4" t="inlineStr">
        <is>
          <t>053 828 4968</t>
        </is>
      </c>
      <c r="L51" s="4" t="inlineStr">
        <is>
          <t>ليزر وجه</t>
        </is>
      </c>
      <c r="M51" s="4" t="inlineStr">
        <is>
          <t>غرفة 2</t>
        </is>
      </c>
      <c r="N51" s="4" t="inlineStr">
        <is>
          <t>جهاز الليزر</t>
        </is>
      </c>
      <c r="O51" s="4" t="inlineStr">
        <is>
          <t>تم</t>
        </is>
      </c>
      <c r="P51" s="25">
        <f>IF(A51="","",IF(AND(AND(AG51&lt;&gt;"",OR(AG51=AC51,AG51=AK51)),AND(AH51&lt;&gt;"",OR(AH51=AD51,AH51=AL51))),"غرفة وجهاز",IF(AND(AG51&lt;&gt;"",OR(AG51=AC51,AG51=AK51)),"غرفة",IF(AND(AH51&lt;&gt;"",OR(AH51=AD51,AH51=AL51)),"جهاز",""))))</f>
        <v/>
      </c>
      <c r="Q51" s="4" t="n"/>
      <c r="R51" s="4" t="n"/>
      <c r="S51" s="4" t="n"/>
      <c r="T51" s="4" t="n"/>
      <c r="U51" s="4" t="n"/>
      <c r="V51" s="4" t="n"/>
      <c r="W51" s="25">
        <f>IF(A51="","",IF(AND(AND(AK51&lt;&gt;"",OR(AK51=AC51,AK51=AG51)),AND(AL51&lt;&gt;"",OR(AL51=AD51,AL51=AH51))),"غرفة وجهاز",IF(AND(AK51&lt;&gt;"",OR(AK51=AC51,AK51=AG51)),"غرفة",IF(AND(AL51&lt;&gt;"",OR(AL51=AD51,AL51=AH51)),"جهاز",""))))</f>
        <v/>
      </c>
      <c r="Y51" s="7" t="n">
        <v>45</v>
      </c>
      <c r="Z51" s="7">
        <f>IF(A51="","",IF(INDEX(OpenDays,WEEKDAY(A51,2))="لا",0,1))</f>
        <v/>
      </c>
      <c r="AA51" s="7">
        <f>IF(A51="","",IF(AND(E51&lt;&gt;"",H51&lt;&gt;'الإعدادات'!$M$17),MAX(1,ROUND(IFERROR(INDEX(SvcMinutes,MATCH(E51,Services,0)),SlotLen)/SlotLen,0))-1,IF(AND(A51=A50,AA50&gt;0),AA50-1,0)))</f>
        <v/>
      </c>
      <c r="AB51" s="7">
        <f>IF(A51="","",IF(OR(AND(E51&lt;&gt;"",H51&lt;&gt;'الإعدادات'!$M$17),AND(A51=A50,AA50&gt;0)),1,0))</f>
        <v/>
      </c>
      <c r="AC51" s="9">
        <f>IF(A51="","",IF(AND(E51&lt;&gt;"",H51&lt;&gt;'الإعدادات'!$M$17),IF(F51="","",F51),IF(AND(A51=A50,AA50&gt;0),AC50,"")))</f>
        <v/>
      </c>
      <c r="AD51" s="9">
        <f>IF(A51="","",IF(AND(E51&lt;&gt;"",H51&lt;&gt;'الإعدادات'!$M$17),IF(G51="","",G51),IF(AND(A51=A50,AA50&gt;0),AD50,"")))</f>
        <v/>
      </c>
      <c r="AE51" s="7">
        <f>IF(A51="","",IF(AND(L51&lt;&gt;"",O51&lt;&gt;'الإعدادات'!$M$17),MAX(1,ROUND(IFERROR(INDEX(SvcMinutes,MATCH(L51,Services,0)),SlotLen)/SlotLen,0))-1,IF(AND(A51=A50,AE50&gt;0),AE50-1,0)))</f>
        <v/>
      </c>
      <c r="AF51" s="7">
        <f>IF(A51="","",IF(OR(AND(L51&lt;&gt;"",O51&lt;&gt;'الإعدادات'!$M$17),AND(A51=A50,AE50&gt;0)),1,0))</f>
        <v/>
      </c>
      <c r="AG51" s="9">
        <f>IF(A51="","",IF(AND(L51&lt;&gt;"",O51&lt;&gt;'الإعدادات'!$M$17),IF(M51="","",M51),IF(AND(A51=A50,AE50&gt;0),AG50,"")))</f>
        <v/>
      </c>
      <c r="AH51" s="9">
        <f>IF(A51="","",IF(AND(L51&lt;&gt;"",O51&lt;&gt;'الإعدادات'!$M$17),IF(N51="","",N51),IF(AND(A51=A50,AE50&gt;0),AH50,"")))</f>
        <v/>
      </c>
      <c r="AI51" s="7">
        <f>IF(A51="","",IF(AND(S51&lt;&gt;"",V51&lt;&gt;'الإعدادات'!$M$17),MAX(1,ROUND(IFERROR(INDEX(SvcMinutes,MATCH(S51,Services,0)),SlotLen)/SlotLen,0))-1,IF(AND(A51=A50,AI50&gt;0),AI50-1,0)))</f>
        <v/>
      </c>
      <c r="AJ51" s="7">
        <f>IF(A51="","",IF(OR(AND(S51&lt;&gt;"",V51&lt;&gt;'الإعدادات'!$M$17),AND(A51=A50,AI50&gt;0)),1,0))</f>
        <v/>
      </c>
      <c r="AK51" s="9">
        <f>IF(A51="","",IF(AND(S51&lt;&gt;"",V51&lt;&gt;'الإعدادات'!$M$17),IF(T51="","",T51),IF(AND(A51=A50,AI50&gt;0),AK50,"")))</f>
        <v/>
      </c>
      <c r="AL51" s="9">
        <f>IF(A51="","",IF(AND(S51&lt;&gt;"",V51&lt;&gt;'الإعدادات'!$M$17),IF(U51="","",U51),IF(AND(A51=A50,AI50&gt;0),AL50,"")))</f>
        <v/>
      </c>
    </row>
    <row r="52">
      <c r="A52" s="23">
        <f>IF(Y52&gt;=7*SlotsPerDay,"",$B$2+INT(Y52/SlotsPerDay))</f>
        <v/>
      </c>
      <c r="B52" s="24">
        <f>IF(A52="","",DayStart+(Y52-INT(Y52/SlotsPerDay)*SlotsPerDay)*SlotLen/1440)</f>
        <v/>
      </c>
      <c r="C52" s="4" t="n"/>
      <c r="D52" s="4" t="n"/>
      <c r="E52" s="4" t="n"/>
      <c r="F52" s="4" t="n"/>
      <c r="G52" s="4" t="n"/>
      <c r="H52" s="4" t="n"/>
      <c r="I52" s="25">
        <f>IF(A52="","",IF(AND(AND(AC52&lt;&gt;"",OR(AC52=AG52,AC52=AK52)),AND(AD52&lt;&gt;"",OR(AD52=AH52,AD52=AL52))),"غرفة وجهاز",IF(AND(AC52&lt;&gt;"",OR(AC52=AG52,AC52=AK52)),"غرفة",IF(AND(AD52&lt;&gt;"",OR(AD52=AH52,AD52=AL52)),"جهاز",""))))</f>
        <v/>
      </c>
      <c r="J52" s="4" t="n"/>
      <c r="K52" s="4" t="n"/>
      <c r="L52" s="4" t="n"/>
      <c r="M52" s="4" t="n"/>
      <c r="N52" s="4" t="n"/>
      <c r="O52" s="4" t="n"/>
      <c r="P52" s="25">
        <f>IF(A52="","",IF(AND(AND(AG52&lt;&gt;"",OR(AG52=AC52,AG52=AK52)),AND(AH52&lt;&gt;"",OR(AH52=AD52,AH52=AL52))),"غرفة وجهاز",IF(AND(AG52&lt;&gt;"",OR(AG52=AC52,AG52=AK52)),"غرفة",IF(AND(AH52&lt;&gt;"",OR(AH52=AD52,AH52=AL52)),"جهاز",""))))</f>
        <v/>
      </c>
      <c r="Q52" s="4" t="inlineStr">
        <is>
          <t>ياسر البلوي</t>
        </is>
      </c>
      <c r="R52" s="4" t="inlineStr">
        <is>
          <t>054 376 1092</t>
        </is>
      </c>
      <c r="S52" s="4" t="inlineStr">
        <is>
          <t>متابعة</t>
        </is>
      </c>
      <c r="T52" s="4" t="inlineStr">
        <is>
          <t>غرفة 3</t>
        </is>
      </c>
      <c r="U52" s="4" t="n"/>
      <c r="V52" s="4" t="inlineStr">
        <is>
          <t>تم</t>
        </is>
      </c>
      <c r="W52" s="25">
        <f>IF(A52="","",IF(AND(AND(AK52&lt;&gt;"",OR(AK52=AC52,AK52=AG52)),AND(AL52&lt;&gt;"",OR(AL52=AD52,AL52=AH52))),"غرفة وجهاز",IF(AND(AK52&lt;&gt;"",OR(AK52=AC52,AK52=AG52)),"غرفة",IF(AND(AL52&lt;&gt;"",OR(AL52=AD52,AL52=AH52)),"جهاز",""))))</f>
        <v/>
      </c>
      <c r="Y52" s="7" t="n">
        <v>46</v>
      </c>
      <c r="Z52" s="7">
        <f>IF(A52="","",IF(INDEX(OpenDays,WEEKDAY(A52,2))="لا",0,1))</f>
        <v/>
      </c>
      <c r="AA52" s="7">
        <f>IF(A52="","",IF(AND(E52&lt;&gt;"",H52&lt;&gt;'الإعدادات'!$M$17),MAX(1,ROUND(IFERROR(INDEX(SvcMinutes,MATCH(E52,Services,0)),SlotLen)/SlotLen,0))-1,IF(AND(A52=A51,AA51&gt;0),AA51-1,0)))</f>
        <v/>
      </c>
      <c r="AB52" s="7">
        <f>IF(A52="","",IF(OR(AND(E52&lt;&gt;"",H52&lt;&gt;'الإعدادات'!$M$17),AND(A52=A51,AA51&gt;0)),1,0))</f>
        <v/>
      </c>
      <c r="AC52" s="9">
        <f>IF(A52="","",IF(AND(E52&lt;&gt;"",H52&lt;&gt;'الإعدادات'!$M$17),IF(F52="","",F52),IF(AND(A52=A51,AA51&gt;0),AC51,"")))</f>
        <v/>
      </c>
      <c r="AD52" s="9">
        <f>IF(A52="","",IF(AND(E52&lt;&gt;"",H52&lt;&gt;'الإعدادات'!$M$17),IF(G52="","",G52),IF(AND(A52=A51,AA51&gt;0),AD51,"")))</f>
        <v/>
      </c>
      <c r="AE52" s="7">
        <f>IF(A52="","",IF(AND(L52&lt;&gt;"",O52&lt;&gt;'الإعدادات'!$M$17),MAX(1,ROUND(IFERROR(INDEX(SvcMinutes,MATCH(L52,Services,0)),SlotLen)/SlotLen,0))-1,IF(AND(A52=A51,AE51&gt;0),AE51-1,0)))</f>
        <v/>
      </c>
      <c r="AF52" s="7">
        <f>IF(A52="","",IF(OR(AND(L52&lt;&gt;"",O52&lt;&gt;'الإعدادات'!$M$17),AND(A52=A51,AE51&gt;0)),1,0))</f>
        <v/>
      </c>
      <c r="AG52" s="9">
        <f>IF(A52="","",IF(AND(L52&lt;&gt;"",O52&lt;&gt;'الإعدادات'!$M$17),IF(M52="","",M52),IF(AND(A52=A51,AE51&gt;0),AG51,"")))</f>
        <v/>
      </c>
      <c r="AH52" s="9">
        <f>IF(A52="","",IF(AND(L52&lt;&gt;"",O52&lt;&gt;'الإعدادات'!$M$17),IF(N52="","",N52),IF(AND(A52=A51,AE51&gt;0),AH51,"")))</f>
        <v/>
      </c>
      <c r="AI52" s="7">
        <f>IF(A52="","",IF(AND(S52&lt;&gt;"",V52&lt;&gt;'الإعدادات'!$M$17),MAX(1,ROUND(IFERROR(INDEX(SvcMinutes,MATCH(S52,Services,0)),SlotLen)/SlotLen,0))-1,IF(AND(A52=A51,AI51&gt;0),AI51-1,0)))</f>
        <v/>
      </c>
      <c r="AJ52" s="7">
        <f>IF(A52="","",IF(OR(AND(S52&lt;&gt;"",V52&lt;&gt;'الإعدادات'!$M$17),AND(A52=A51,AI51&gt;0)),1,0))</f>
        <v/>
      </c>
      <c r="AK52" s="9">
        <f>IF(A52="","",IF(AND(S52&lt;&gt;"",V52&lt;&gt;'الإعدادات'!$M$17),IF(T52="","",T52),IF(AND(A52=A51,AI51&gt;0),AK51,"")))</f>
        <v/>
      </c>
      <c r="AL52" s="9">
        <f>IF(A52="","",IF(AND(S52&lt;&gt;"",V52&lt;&gt;'الإعدادات'!$M$17),IF(U52="","",U52),IF(AND(A52=A51,AI51&gt;0),AL51,"")))</f>
        <v/>
      </c>
    </row>
    <row r="53">
      <c r="A53" s="23">
        <f>IF(Y53&gt;=7*SlotsPerDay,"",$B$2+INT(Y53/SlotsPerDay))</f>
        <v/>
      </c>
      <c r="B53" s="24">
        <f>IF(A53="","",DayStart+(Y53-INT(Y53/SlotsPerDay)*SlotsPerDay)*SlotLen/1440)</f>
        <v/>
      </c>
      <c r="C53" s="4" t="inlineStr">
        <is>
          <t>ماجد القرني</t>
        </is>
      </c>
      <c r="D53" s="4" t="inlineStr">
        <is>
          <t>053 824 5129</t>
        </is>
      </c>
      <c r="E53" s="4" t="inlineStr">
        <is>
          <t>فيلر</t>
        </is>
      </c>
      <c r="F53" s="4" t="inlineStr">
        <is>
          <t>غرفة 1</t>
        </is>
      </c>
      <c r="G53" s="4" t="n"/>
      <c r="H53" s="4" t="inlineStr">
        <is>
          <t>تم</t>
        </is>
      </c>
      <c r="I53" s="25">
        <f>IF(A53="","",IF(AND(AND(AC53&lt;&gt;"",OR(AC53=AG53,AC53=AK53)),AND(AD53&lt;&gt;"",OR(AD53=AH53,AD53=AL53))),"غرفة وجهاز",IF(AND(AC53&lt;&gt;"",OR(AC53=AG53,AC53=AK53)),"غرفة",IF(AND(AD53&lt;&gt;"",OR(AD53=AH53,AD53=AL53)),"جهاز",""))))</f>
        <v/>
      </c>
      <c r="J53" s="4" t="n"/>
      <c r="K53" s="4" t="n"/>
      <c r="L53" s="4" t="n"/>
      <c r="M53" s="4" t="n"/>
      <c r="N53" s="4" t="n"/>
      <c r="O53" s="4" t="n"/>
      <c r="P53" s="25">
        <f>IF(A53="","",IF(AND(AND(AG53&lt;&gt;"",OR(AG53=AC53,AG53=AK53)),AND(AH53&lt;&gt;"",OR(AH53=AD53,AH53=AL53))),"غرفة وجهاز",IF(AND(AG53&lt;&gt;"",OR(AG53=AC53,AG53=AK53)),"غرفة",IF(AND(AH53&lt;&gt;"",OR(AH53=AD53,AH53=AL53)),"جهاز",""))))</f>
        <v/>
      </c>
      <c r="Q53" s="4" t="n"/>
      <c r="R53" s="4" t="n"/>
      <c r="S53" s="4" t="n"/>
      <c r="T53" s="4" t="n"/>
      <c r="U53" s="4" t="n"/>
      <c r="V53" s="4" t="n"/>
      <c r="W53" s="25">
        <f>IF(A53="","",IF(AND(AND(AK53&lt;&gt;"",OR(AK53=AC53,AK53=AG53)),AND(AL53&lt;&gt;"",OR(AL53=AD53,AL53=AH53))),"غرفة وجهاز",IF(AND(AK53&lt;&gt;"",OR(AK53=AC53,AK53=AG53)),"غرفة",IF(AND(AL53&lt;&gt;"",OR(AL53=AD53,AL53=AH53)),"جهاز",""))))</f>
        <v/>
      </c>
      <c r="Y53" s="7" t="n">
        <v>47</v>
      </c>
      <c r="Z53" s="7">
        <f>IF(A53="","",IF(INDEX(OpenDays,WEEKDAY(A53,2))="لا",0,1))</f>
        <v/>
      </c>
      <c r="AA53" s="7">
        <f>IF(A53="","",IF(AND(E53&lt;&gt;"",H53&lt;&gt;'الإعدادات'!$M$17),MAX(1,ROUND(IFERROR(INDEX(SvcMinutes,MATCH(E53,Services,0)),SlotLen)/SlotLen,0))-1,IF(AND(A53=A52,AA52&gt;0),AA52-1,0)))</f>
        <v/>
      </c>
      <c r="AB53" s="7">
        <f>IF(A53="","",IF(OR(AND(E53&lt;&gt;"",H53&lt;&gt;'الإعدادات'!$M$17),AND(A53=A52,AA52&gt;0)),1,0))</f>
        <v/>
      </c>
      <c r="AC53" s="9">
        <f>IF(A53="","",IF(AND(E53&lt;&gt;"",H53&lt;&gt;'الإعدادات'!$M$17),IF(F53="","",F53),IF(AND(A53=A52,AA52&gt;0),AC52,"")))</f>
        <v/>
      </c>
      <c r="AD53" s="9">
        <f>IF(A53="","",IF(AND(E53&lt;&gt;"",H53&lt;&gt;'الإعدادات'!$M$17),IF(G53="","",G53),IF(AND(A53=A52,AA52&gt;0),AD52,"")))</f>
        <v/>
      </c>
      <c r="AE53" s="7">
        <f>IF(A53="","",IF(AND(L53&lt;&gt;"",O53&lt;&gt;'الإعدادات'!$M$17),MAX(1,ROUND(IFERROR(INDEX(SvcMinutes,MATCH(L53,Services,0)),SlotLen)/SlotLen,0))-1,IF(AND(A53=A52,AE52&gt;0),AE52-1,0)))</f>
        <v/>
      </c>
      <c r="AF53" s="7">
        <f>IF(A53="","",IF(OR(AND(L53&lt;&gt;"",O53&lt;&gt;'الإعدادات'!$M$17),AND(A53=A52,AE52&gt;0)),1,0))</f>
        <v/>
      </c>
      <c r="AG53" s="9">
        <f>IF(A53="","",IF(AND(L53&lt;&gt;"",O53&lt;&gt;'الإعدادات'!$M$17),IF(M53="","",M53),IF(AND(A53=A52,AE52&gt;0),AG52,"")))</f>
        <v/>
      </c>
      <c r="AH53" s="9">
        <f>IF(A53="","",IF(AND(L53&lt;&gt;"",O53&lt;&gt;'الإعدادات'!$M$17),IF(N53="","",N53),IF(AND(A53=A52,AE52&gt;0),AH52,"")))</f>
        <v/>
      </c>
      <c r="AI53" s="7">
        <f>IF(A53="","",IF(AND(S53&lt;&gt;"",V53&lt;&gt;'الإعدادات'!$M$17),MAX(1,ROUND(IFERROR(INDEX(SvcMinutes,MATCH(S53,Services,0)),SlotLen)/SlotLen,0))-1,IF(AND(A53=A52,AI52&gt;0),AI52-1,0)))</f>
        <v/>
      </c>
      <c r="AJ53" s="7">
        <f>IF(A53="","",IF(OR(AND(S53&lt;&gt;"",V53&lt;&gt;'الإعدادات'!$M$17),AND(A53=A52,AI52&gt;0)),1,0))</f>
        <v/>
      </c>
      <c r="AK53" s="9">
        <f>IF(A53="","",IF(AND(S53&lt;&gt;"",V53&lt;&gt;'الإعدادات'!$M$17),IF(T53="","",T53),IF(AND(A53=A52,AI52&gt;0),AK52,"")))</f>
        <v/>
      </c>
      <c r="AL53" s="9">
        <f>IF(A53="","",IF(AND(S53&lt;&gt;"",V53&lt;&gt;'الإعدادات'!$M$17),IF(U53="","",U53),IF(AND(A53=A52,AI52&gt;0),AL52,"")))</f>
        <v/>
      </c>
    </row>
    <row r="54">
      <c r="A54" s="23">
        <f>IF(Y54&gt;=7*SlotsPerDay,"",$B$2+INT(Y54/SlotsPerDay))</f>
        <v/>
      </c>
      <c r="B54" s="24">
        <f>IF(A54="","",DayStart+(Y54-INT(Y54/SlotsPerDay)*SlotsPerDay)*SlotLen/1440)</f>
        <v/>
      </c>
      <c r="C54" s="4" t="inlineStr">
        <is>
          <t>ياسر البلوي</t>
        </is>
      </c>
      <c r="D54" s="4" t="inlineStr">
        <is>
          <t>054 526 6830</t>
        </is>
      </c>
      <c r="E54" s="4" t="inlineStr">
        <is>
          <t>ليزر جسم</t>
        </is>
      </c>
      <c r="F54" s="4" t="inlineStr">
        <is>
          <t>غرفة 1</t>
        </is>
      </c>
      <c r="G54" s="4" t="inlineStr">
        <is>
          <t>جهاز الليزر</t>
        </is>
      </c>
      <c r="H54" s="4" t="inlineStr">
        <is>
          <t>غياب</t>
        </is>
      </c>
      <c r="I54" s="25">
        <f>IF(A54="","",IF(AND(AND(AC54&lt;&gt;"",OR(AC54=AG54,AC54=AK54)),AND(AD54&lt;&gt;"",OR(AD54=AH54,AD54=AL54))),"غرفة وجهاز",IF(AND(AC54&lt;&gt;"",OR(AC54=AG54,AC54=AK54)),"غرفة",IF(AND(AD54&lt;&gt;"",OR(AD54=AH54,AD54=AL54)),"جهاز",""))))</f>
        <v/>
      </c>
      <c r="J54" s="4" t="inlineStr">
        <is>
          <t>ياسر البلوي</t>
        </is>
      </c>
      <c r="K54" s="4" t="inlineStr">
        <is>
          <t>055 633 6515</t>
        </is>
      </c>
      <c r="L54" s="4" t="inlineStr">
        <is>
          <t>هيدرافيشل</t>
        </is>
      </c>
      <c r="M54" s="4" t="inlineStr">
        <is>
          <t>غرفة 2</t>
        </is>
      </c>
      <c r="N54" s="4" t="inlineStr">
        <is>
          <t>هيدرافيشل</t>
        </is>
      </c>
      <c r="O54" s="4" t="inlineStr">
        <is>
          <t>تم</t>
        </is>
      </c>
      <c r="P54" s="25">
        <f>IF(A54="","",IF(AND(AND(AG54&lt;&gt;"",OR(AG54=AC54,AG54=AK54)),AND(AH54&lt;&gt;"",OR(AH54=AD54,AH54=AL54))),"غرفة وجهاز",IF(AND(AG54&lt;&gt;"",OR(AG54=AC54,AG54=AK54)),"غرفة",IF(AND(AH54&lt;&gt;"",OR(AH54=AD54,AH54=AL54)),"جهاز",""))))</f>
        <v/>
      </c>
      <c r="Q54" s="4" t="inlineStr">
        <is>
          <t>تركي الشهري</t>
        </is>
      </c>
      <c r="R54" s="4" t="inlineStr">
        <is>
          <t>053 124 6835</t>
        </is>
      </c>
      <c r="S54" s="4" t="inlineStr">
        <is>
          <t>جلسة موجات تصادمية</t>
        </is>
      </c>
      <c r="T54" s="4" t="inlineStr">
        <is>
          <t>غرفة 3</t>
        </is>
      </c>
      <c r="U54" s="4" t="inlineStr">
        <is>
          <t>جهاز الموجات التصادمية</t>
        </is>
      </c>
      <c r="V54" s="4" t="inlineStr">
        <is>
          <t>تم</t>
        </is>
      </c>
      <c r="W54" s="25">
        <f>IF(A54="","",IF(AND(AND(AK54&lt;&gt;"",OR(AK54=AC54,AK54=AG54)),AND(AL54&lt;&gt;"",OR(AL54=AD54,AL54=AH54))),"غرفة وجهاز",IF(AND(AK54&lt;&gt;"",OR(AK54=AC54,AK54=AG54)),"غرفة",IF(AND(AL54&lt;&gt;"",OR(AL54=AD54,AL54=AH54)),"جهاز",""))))</f>
        <v/>
      </c>
      <c r="Y54" s="7" t="n">
        <v>48</v>
      </c>
      <c r="Z54" s="7">
        <f>IF(A54="","",IF(INDEX(OpenDays,WEEKDAY(A54,2))="لا",0,1))</f>
        <v/>
      </c>
      <c r="AA54" s="7">
        <f>IF(A54="","",IF(AND(E54&lt;&gt;"",H54&lt;&gt;'الإعدادات'!$M$17),MAX(1,ROUND(IFERROR(INDEX(SvcMinutes,MATCH(E54,Services,0)),SlotLen)/SlotLen,0))-1,IF(AND(A54=A53,AA53&gt;0),AA53-1,0)))</f>
        <v/>
      </c>
      <c r="AB54" s="7">
        <f>IF(A54="","",IF(OR(AND(E54&lt;&gt;"",H54&lt;&gt;'الإعدادات'!$M$17),AND(A54=A53,AA53&gt;0)),1,0))</f>
        <v/>
      </c>
      <c r="AC54" s="9">
        <f>IF(A54="","",IF(AND(E54&lt;&gt;"",H54&lt;&gt;'الإعدادات'!$M$17),IF(F54="","",F54),IF(AND(A54=A53,AA53&gt;0),AC53,"")))</f>
        <v/>
      </c>
      <c r="AD54" s="9">
        <f>IF(A54="","",IF(AND(E54&lt;&gt;"",H54&lt;&gt;'الإعدادات'!$M$17),IF(G54="","",G54),IF(AND(A54=A53,AA53&gt;0),AD53,"")))</f>
        <v/>
      </c>
      <c r="AE54" s="7">
        <f>IF(A54="","",IF(AND(L54&lt;&gt;"",O54&lt;&gt;'الإعدادات'!$M$17),MAX(1,ROUND(IFERROR(INDEX(SvcMinutes,MATCH(L54,Services,0)),SlotLen)/SlotLen,0))-1,IF(AND(A54=A53,AE53&gt;0),AE53-1,0)))</f>
        <v/>
      </c>
      <c r="AF54" s="7">
        <f>IF(A54="","",IF(OR(AND(L54&lt;&gt;"",O54&lt;&gt;'الإعدادات'!$M$17),AND(A54=A53,AE53&gt;0)),1,0))</f>
        <v/>
      </c>
      <c r="AG54" s="9">
        <f>IF(A54="","",IF(AND(L54&lt;&gt;"",O54&lt;&gt;'الإعدادات'!$M$17),IF(M54="","",M54),IF(AND(A54=A53,AE53&gt;0),AG53,"")))</f>
        <v/>
      </c>
      <c r="AH54" s="9">
        <f>IF(A54="","",IF(AND(L54&lt;&gt;"",O54&lt;&gt;'الإعدادات'!$M$17),IF(N54="","",N54),IF(AND(A54=A53,AE53&gt;0),AH53,"")))</f>
        <v/>
      </c>
      <c r="AI54" s="7">
        <f>IF(A54="","",IF(AND(S54&lt;&gt;"",V54&lt;&gt;'الإعدادات'!$M$17),MAX(1,ROUND(IFERROR(INDEX(SvcMinutes,MATCH(S54,Services,0)),SlotLen)/SlotLen,0))-1,IF(AND(A54=A53,AI53&gt;0),AI53-1,0)))</f>
        <v/>
      </c>
      <c r="AJ54" s="7">
        <f>IF(A54="","",IF(OR(AND(S54&lt;&gt;"",V54&lt;&gt;'الإعدادات'!$M$17),AND(A54=A53,AI53&gt;0)),1,0))</f>
        <v/>
      </c>
      <c r="AK54" s="9">
        <f>IF(A54="","",IF(AND(S54&lt;&gt;"",V54&lt;&gt;'الإعدادات'!$M$17),IF(T54="","",T54),IF(AND(A54=A53,AI53&gt;0),AK53,"")))</f>
        <v/>
      </c>
      <c r="AL54" s="9">
        <f>IF(A54="","",IF(AND(S54&lt;&gt;"",V54&lt;&gt;'الإعدادات'!$M$17),IF(U54="","",U54),IF(AND(A54=A53,AI53&gt;0),AL53,"")))</f>
        <v/>
      </c>
    </row>
    <row r="55">
      <c r="A55" s="23">
        <f>IF(Y55&gt;=7*SlotsPerDay,"",$B$2+INT(Y55/SlotsPerDay))</f>
        <v/>
      </c>
      <c r="B55" s="24">
        <f>IF(A55="","",DayStart+(Y55-INT(Y55/SlotsPerDay)*SlotsPerDay)*SlotLen/1440)</f>
        <v/>
      </c>
      <c r="C55" s="4" t="n"/>
      <c r="D55" s="4" t="n"/>
      <c r="E55" s="4" t="n"/>
      <c r="F55" s="4" t="n"/>
      <c r="G55" s="4" t="n"/>
      <c r="H55" s="4" t="n"/>
      <c r="I55" s="25">
        <f>IF(A55="","",IF(AND(AND(AC55&lt;&gt;"",OR(AC55=AG55,AC55=AK55)),AND(AD55&lt;&gt;"",OR(AD55=AH55,AD55=AL55))),"غرفة وجهاز",IF(AND(AC55&lt;&gt;"",OR(AC55=AG55,AC55=AK55)),"غرفة",IF(AND(AD55&lt;&gt;"",OR(AD55=AH55,AD55=AL55)),"جهاز",""))))</f>
        <v/>
      </c>
      <c r="J55" s="4" t="n"/>
      <c r="K55" s="4" t="n"/>
      <c r="L55" s="4" t="n"/>
      <c r="M55" s="4" t="n"/>
      <c r="N55" s="4" t="n"/>
      <c r="O55" s="4" t="n"/>
      <c r="P55" s="25">
        <f>IF(A55="","",IF(AND(AND(AG55&lt;&gt;"",OR(AG55=AC55,AG55=AK55)),AND(AH55&lt;&gt;"",OR(AH55=AD55,AH55=AL55))),"غرفة وجهاز",IF(AND(AG55&lt;&gt;"",OR(AG55=AC55,AG55=AK55)),"غرفة",IF(AND(AH55&lt;&gt;"",OR(AH55=AD55,AH55=AL55)),"جهاز",""))))</f>
        <v/>
      </c>
      <c r="Q55" s="4" t="inlineStr">
        <is>
          <t>ديما النمر</t>
        </is>
      </c>
      <c r="R55" s="4" t="inlineStr">
        <is>
          <t>053 998 2584</t>
        </is>
      </c>
      <c r="S55" s="4" t="inlineStr">
        <is>
          <t>متابعة</t>
        </is>
      </c>
      <c r="T55" s="4" t="inlineStr">
        <is>
          <t>غرفة 3</t>
        </is>
      </c>
      <c r="U55" s="4" t="n"/>
      <c r="V55" s="4" t="inlineStr">
        <is>
          <t>تم</t>
        </is>
      </c>
      <c r="W55" s="25">
        <f>IF(A55="","",IF(AND(AND(AK55&lt;&gt;"",OR(AK55=AC55,AK55=AG55)),AND(AL55&lt;&gt;"",OR(AL55=AD55,AL55=AH55))),"غرفة وجهاز",IF(AND(AK55&lt;&gt;"",OR(AK55=AC55,AK55=AG55)),"غرفة",IF(AND(AL55&lt;&gt;"",OR(AL55=AD55,AL55=AH55)),"جهاز",""))))</f>
        <v/>
      </c>
      <c r="Y55" s="7" t="n">
        <v>49</v>
      </c>
      <c r="Z55" s="7">
        <f>IF(A55="","",IF(INDEX(OpenDays,WEEKDAY(A55,2))="لا",0,1))</f>
        <v/>
      </c>
      <c r="AA55" s="7">
        <f>IF(A55="","",IF(AND(E55&lt;&gt;"",H55&lt;&gt;'الإعدادات'!$M$17),MAX(1,ROUND(IFERROR(INDEX(SvcMinutes,MATCH(E55,Services,0)),SlotLen)/SlotLen,0))-1,IF(AND(A55=A54,AA54&gt;0),AA54-1,0)))</f>
        <v/>
      </c>
      <c r="AB55" s="7">
        <f>IF(A55="","",IF(OR(AND(E55&lt;&gt;"",H55&lt;&gt;'الإعدادات'!$M$17),AND(A55=A54,AA54&gt;0)),1,0))</f>
        <v/>
      </c>
      <c r="AC55" s="9">
        <f>IF(A55="","",IF(AND(E55&lt;&gt;"",H55&lt;&gt;'الإعدادات'!$M$17),IF(F55="","",F55),IF(AND(A55=A54,AA54&gt;0),AC54,"")))</f>
        <v/>
      </c>
      <c r="AD55" s="9">
        <f>IF(A55="","",IF(AND(E55&lt;&gt;"",H55&lt;&gt;'الإعدادات'!$M$17),IF(G55="","",G55),IF(AND(A55=A54,AA54&gt;0),AD54,"")))</f>
        <v/>
      </c>
      <c r="AE55" s="7">
        <f>IF(A55="","",IF(AND(L55&lt;&gt;"",O55&lt;&gt;'الإعدادات'!$M$17),MAX(1,ROUND(IFERROR(INDEX(SvcMinutes,MATCH(L55,Services,0)),SlotLen)/SlotLen,0))-1,IF(AND(A55=A54,AE54&gt;0),AE54-1,0)))</f>
        <v/>
      </c>
      <c r="AF55" s="7">
        <f>IF(A55="","",IF(OR(AND(L55&lt;&gt;"",O55&lt;&gt;'الإعدادات'!$M$17),AND(A55=A54,AE54&gt;0)),1,0))</f>
        <v/>
      </c>
      <c r="AG55" s="9">
        <f>IF(A55="","",IF(AND(L55&lt;&gt;"",O55&lt;&gt;'الإعدادات'!$M$17),IF(M55="","",M55),IF(AND(A55=A54,AE54&gt;0),AG54,"")))</f>
        <v/>
      </c>
      <c r="AH55" s="9">
        <f>IF(A55="","",IF(AND(L55&lt;&gt;"",O55&lt;&gt;'الإعدادات'!$M$17),IF(N55="","",N55),IF(AND(A55=A54,AE54&gt;0),AH54,"")))</f>
        <v/>
      </c>
      <c r="AI55" s="7">
        <f>IF(A55="","",IF(AND(S55&lt;&gt;"",V55&lt;&gt;'الإعدادات'!$M$17),MAX(1,ROUND(IFERROR(INDEX(SvcMinutes,MATCH(S55,Services,0)),SlotLen)/SlotLen,0))-1,IF(AND(A55=A54,AI54&gt;0),AI54-1,0)))</f>
        <v/>
      </c>
      <c r="AJ55" s="7">
        <f>IF(A55="","",IF(OR(AND(S55&lt;&gt;"",V55&lt;&gt;'الإعدادات'!$M$17),AND(A55=A54,AI54&gt;0)),1,0))</f>
        <v/>
      </c>
      <c r="AK55" s="9">
        <f>IF(A55="","",IF(AND(S55&lt;&gt;"",V55&lt;&gt;'الإعدادات'!$M$17),IF(T55="","",T55),IF(AND(A55=A54,AI54&gt;0),AK54,"")))</f>
        <v/>
      </c>
      <c r="AL55" s="9">
        <f>IF(A55="","",IF(AND(S55&lt;&gt;"",V55&lt;&gt;'الإعدادات'!$M$17),IF(U55="","",U55),IF(AND(A55=A54,AI54&gt;0),AL54,"")))</f>
        <v/>
      </c>
    </row>
    <row r="56">
      <c r="A56" s="23">
        <f>IF(Y56&gt;=7*SlotsPerDay,"",$B$2+INT(Y56/SlotsPerDay))</f>
        <v/>
      </c>
      <c r="B56" s="24">
        <f>IF(A56="","",DayStart+(Y56-INT(Y56/SlotsPerDay)*SlotsPerDay)*SlotLen/1440)</f>
        <v/>
      </c>
      <c r="C56" s="4" t="inlineStr">
        <is>
          <t>مشاري الشهراني</t>
        </is>
      </c>
      <c r="D56" s="4" t="inlineStr">
        <is>
          <t>055 298 5873</t>
        </is>
      </c>
      <c r="E56" s="4" t="inlineStr">
        <is>
          <t>ليزر جسم</t>
        </is>
      </c>
      <c r="F56" s="4" t="inlineStr">
        <is>
          <t>غرفة 1</t>
        </is>
      </c>
      <c r="G56" s="4" t="inlineStr">
        <is>
          <t>جهاز الليزر</t>
        </is>
      </c>
      <c r="H56" s="4" t="inlineStr">
        <is>
          <t>تم</t>
        </is>
      </c>
      <c r="I56" s="25">
        <f>IF(A56="","",IF(AND(AND(AC56&lt;&gt;"",OR(AC56=AG56,AC56=AK56)),AND(AD56&lt;&gt;"",OR(AD56=AH56,AD56=AL56))),"غرفة وجهاز",IF(AND(AC56&lt;&gt;"",OR(AC56=AG56,AC56=AK56)),"غرفة",IF(AND(AD56&lt;&gt;"",OR(AD56=AH56,AD56=AL56)),"جهاز",""))))</f>
        <v/>
      </c>
      <c r="J56" s="4" t="inlineStr">
        <is>
          <t>أروى التميمي</t>
        </is>
      </c>
      <c r="K56" s="4" t="inlineStr">
        <is>
          <t>053 921 2050</t>
        </is>
      </c>
      <c r="L56" s="4" t="inlineStr">
        <is>
          <t>تقشير كيميائي</t>
        </is>
      </c>
      <c r="M56" s="4" t="inlineStr">
        <is>
          <t>غرفة 2</t>
        </is>
      </c>
      <c r="N56" s="4" t="n"/>
      <c r="O56" s="4" t="inlineStr">
        <is>
          <t>غياب</t>
        </is>
      </c>
      <c r="P56" s="25">
        <f>IF(A56="","",IF(AND(AND(AG56&lt;&gt;"",OR(AG56=AC56,AG56=AK56)),AND(AH56&lt;&gt;"",OR(AH56=AD56,AH56=AL56))),"غرفة وجهاز",IF(AND(AG56&lt;&gt;"",OR(AG56=AC56,AG56=AK56)),"غرفة",IF(AND(AH56&lt;&gt;"",OR(AH56=AD56,AH56=AL56)),"جهاز",""))))</f>
        <v/>
      </c>
      <c r="Q56" s="4" t="inlineStr">
        <is>
          <t>مشاري الشهراني</t>
        </is>
      </c>
      <c r="R56" s="4" t="inlineStr">
        <is>
          <t>055 498 8210</t>
        </is>
      </c>
      <c r="S56" s="4" t="inlineStr">
        <is>
          <t>متابعة</t>
        </is>
      </c>
      <c r="T56" s="4" t="inlineStr">
        <is>
          <t>غرفة 3</t>
        </is>
      </c>
      <c r="U56" s="4" t="n"/>
      <c r="V56" s="4" t="inlineStr">
        <is>
          <t>تم</t>
        </is>
      </c>
      <c r="W56" s="25">
        <f>IF(A56="","",IF(AND(AND(AK56&lt;&gt;"",OR(AK56=AC56,AK56=AG56)),AND(AL56&lt;&gt;"",OR(AL56=AD56,AL56=AH56))),"غرفة وجهاز",IF(AND(AK56&lt;&gt;"",OR(AK56=AC56,AK56=AG56)),"غرفة",IF(AND(AL56&lt;&gt;"",OR(AL56=AD56,AL56=AH56)),"جهاز",""))))</f>
        <v/>
      </c>
      <c r="Y56" s="7" t="n">
        <v>50</v>
      </c>
      <c r="Z56" s="7">
        <f>IF(A56="","",IF(INDEX(OpenDays,WEEKDAY(A56,2))="لا",0,1))</f>
        <v/>
      </c>
      <c r="AA56" s="7">
        <f>IF(A56="","",IF(AND(E56&lt;&gt;"",H56&lt;&gt;'الإعدادات'!$M$17),MAX(1,ROUND(IFERROR(INDEX(SvcMinutes,MATCH(E56,Services,0)),SlotLen)/SlotLen,0))-1,IF(AND(A56=A55,AA55&gt;0),AA55-1,0)))</f>
        <v/>
      </c>
      <c r="AB56" s="7">
        <f>IF(A56="","",IF(OR(AND(E56&lt;&gt;"",H56&lt;&gt;'الإعدادات'!$M$17),AND(A56=A55,AA55&gt;0)),1,0))</f>
        <v/>
      </c>
      <c r="AC56" s="9">
        <f>IF(A56="","",IF(AND(E56&lt;&gt;"",H56&lt;&gt;'الإعدادات'!$M$17),IF(F56="","",F56),IF(AND(A56=A55,AA55&gt;0),AC55,"")))</f>
        <v/>
      </c>
      <c r="AD56" s="9">
        <f>IF(A56="","",IF(AND(E56&lt;&gt;"",H56&lt;&gt;'الإعدادات'!$M$17),IF(G56="","",G56),IF(AND(A56=A55,AA55&gt;0),AD55,"")))</f>
        <v/>
      </c>
      <c r="AE56" s="7">
        <f>IF(A56="","",IF(AND(L56&lt;&gt;"",O56&lt;&gt;'الإعدادات'!$M$17),MAX(1,ROUND(IFERROR(INDEX(SvcMinutes,MATCH(L56,Services,0)),SlotLen)/SlotLen,0))-1,IF(AND(A56=A55,AE55&gt;0),AE55-1,0)))</f>
        <v/>
      </c>
      <c r="AF56" s="7">
        <f>IF(A56="","",IF(OR(AND(L56&lt;&gt;"",O56&lt;&gt;'الإعدادات'!$M$17),AND(A56=A55,AE55&gt;0)),1,0))</f>
        <v/>
      </c>
      <c r="AG56" s="9">
        <f>IF(A56="","",IF(AND(L56&lt;&gt;"",O56&lt;&gt;'الإعدادات'!$M$17),IF(M56="","",M56),IF(AND(A56=A55,AE55&gt;0),AG55,"")))</f>
        <v/>
      </c>
      <c r="AH56" s="9">
        <f>IF(A56="","",IF(AND(L56&lt;&gt;"",O56&lt;&gt;'الإعدادات'!$M$17),IF(N56="","",N56),IF(AND(A56=A55,AE55&gt;0),AH55,"")))</f>
        <v/>
      </c>
      <c r="AI56" s="7">
        <f>IF(A56="","",IF(AND(S56&lt;&gt;"",V56&lt;&gt;'الإعدادات'!$M$17),MAX(1,ROUND(IFERROR(INDEX(SvcMinutes,MATCH(S56,Services,0)),SlotLen)/SlotLen,0))-1,IF(AND(A56=A55,AI55&gt;0),AI55-1,0)))</f>
        <v/>
      </c>
      <c r="AJ56" s="7">
        <f>IF(A56="","",IF(OR(AND(S56&lt;&gt;"",V56&lt;&gt;'الإعدادات'!$M$17),AND(A56=A55,AI55&gt;0)),1,0))</f>
        <v/>
      </c>
      <c r="AK56" s="9">
        <f>IF(A56="","",IF(AND(S56&lt;&gt;"",V56&lt;&gt;'الإعدادات'!$M$17),IF(T56="","",T56),IF(AND(A56=A55,AI55&gt;0),AK55,"")))</f>
        <v/>
      </c>
      <c r="AL56" s="9">
        <f>IF(A56="","",IF(AND(S56&lt;&gt;"",V56&lt;&gt;'الإعدادات'!$M$17),IF(U56="","",U56),IF(AND(A56=A55,AI55&gt;0),AL55,"")))</f>
        <v/>
      </c>
    </row>
    <row r="57">
      <c r="A57" s="23">
        <f>IF(Y57&gt;=7*SlotsPerDay,"",$B$2+INT(Y57/SlotsPerDay))</f>
        <v/>
      </c>
      <c r="B57" s="24">
        <f>IF(A57="","",DayStart+(Y57-INT(Y57/SlotsPerDay)*SlotsPerDay)*SlotLen/1440)</f>
        <v/>
      </c>
      <c r="C57" s="4" t="n"/>
      <c r="D57" s="4" t="n"/>
      <c r="E57" s="4" t="n"/>
      <c r="F57" s="4" t="n"/>
      <c r="G57" s="4" t="n"/>
      <c r="H57" s="4" t="n"/>
      <c r="I57" s="25">
        <f>IF(A57="","",IF(AND(AND(AC57&lt;&gt;"",OR(AC57=AG57,AC57=AK57)),AND(AD57&lt;&gt;"",OR(AD57=AH57,AD57=AL57))),"غرفة وجهاز",IF(AND(AC57&lt;&gt;"",OR(AC57=AG57,AC57=AK57)),"غرفة",IF(AND(AD57&lt;&gt;"",OR(AD57=AH57,AD57=AL57)),"جهاز",""))))</f>
        <v/>
      </c>
      <c r="J57" s="4" t="inlineStr">
        <is>
          <t>غادة الخالدي</t>
        </is>
      </c>
      <c r="K57" s="4" t="inlineStr">
        <is>
          <t>050 332 3141</t>
        </is>
      </c>
      <c r="L57" s="4" t="inlineStr">
        <is>
          <t>هيدرافيشل</t>
        </is>
      </c>
      <c r="M57" s="4" t="inlineStr">
        <is>
          <t>غرفة 2</t>
        </is>
      </c>
      <c r="N57" s="4" t="inlineStr">
        <is>
          <t>هيدرافيشل</t>
        </is>
      </c>
      <c r="O57" s="4" t="inlineStr">
        <is>
          <t>تم</t>
        </is>
      </c>
      <c r="P57" s="25">
        <f>IF(A57="","",IF(AND(AND(AG57&lt;&gt;"",OR(AG57=AC57,AG57=AK57)),AND(AH57&lt;&gt;"",OR(AH57=AD57,AH57=AL57))),"غرفة وجهاز",IF(AND(AG57&lt;&gt;"",OR(AG57=AC57,AG57=AK57)),"غرفة",IF(AND(AH57&lt;&gt;"",OR(AH57=AD57,AH57=AL57)),"جهاز",""))))</f>
        <v/>
      </c>
      <c r="Q57" s="4" t="n"/>
      <c r="R57" s="4" t="n"/>
      <c r="S57" s="4" t="n"/>
      <c r="T57" s="4" t="n"/>
      <c r="U57" s="4" t="n"/>
      <c r="V57" s="4" t="n"/>
      <c r="W57" s="25">
        <f>IF(A57="","",IF(AND(AND(AK57&lt;&gt;"",OR(AK57=AC57,AK57=AG57)),AND(AL57&lt;&gt;"",OR(AL57=AD57,AL57=AH57))),"غرفة وجهاز",IF(AND(AK57&lt;&gt;"",OR(AK57=AC57,AK57=AG57)),"غرفة",IF(AND(AL57&lt;&gt;"",OR(AL57=AD57,AL57=AH57)),"جهاز",""))))</f>
        <v/>
      </c>
      <c r="Y57" s="7" t="n">
        <v>51</v>
      </c>
      <c r="Z57" s="7">
        <f>IF(A57="","",IF(INDEX(OpenDays,WEEKDAY(A57,2))="لا",0,1))</f>
        <v/>
      </c>
      <c r="AA57" s="7">
        <f>IF(A57="","",IF(AND(E57&lt;&gt;"",H57&lt;&gt;'الإعدادات'!$M$17),MAX(1,ROUND(IFERROR(INDEX(SvcMinutes,MATCH(E57,Services,0)),SlotLen)/SlotLen,0))-1,IF(AND(A57=A56,AA56&gt;0),AA56-1,0)))</f>
        <v/>
      </c>
      <c r="AB57" s="7">
        <f>IF(A57="","",IF(OR(AND(E57&lt;&gt;"",H57&lt;&gt;'الإعدادات'!$M$17),AND(A57=A56,AA56&gt;0)),1,0))</f>
        <v/>
      </c>
      <c r="AC57" s="9">
        <f>IF(A57="","",IF(AND(E57&lt;&gt;"",H57&lt;&gt;'الإعدادات'!$M$17),IF(F57="","",F57),IF(AND(A57=A56,AA56&gt;0),AC56,"")))</f>
        <v/>
      </c>
      <c r="AD57" s="9">
        <f>IF(A57="","",IF(AND(E57&lt;&gt;"",H57&lt;&gt;'الإعدادات'!$M$17),IF(G57="","",G57),IF(AND(A57=A56,AA56&gt;0),AD56,"")))</f>
        <v/>
      </c>
      <c r="AE57" s="7">
        <f>IF(A57="","",IF(AND(L57&lt;&gt;"",O57&lt;&gt;'الإعدادات'!$M$17),MAX(1,ROUND(IFERROR(INDEX(SvcMinutes,MATCH(L57,Services,0)),SlotLen)/SlotLen,0))-1,IF(AND(A57=A56,AE56&gt;0),AE56-1,0)))</f>
        <v/>
      </c>
      <c r="AF57" s="7">
        <f>IF(A57="","",IF(OR(AND(L57&lt;&gt;"",O57&lt;&gt;'الإعدادات'!$M$17),AND(A57=A56,AE56&gt;0)),1,0))</f>
        <v/>
      </c>
      <c r="AG57" s="9">
        <f>IF(A57="","",IF(AND(L57&lt;&gt;"",O57&lt;&gt;'الإعدادات'!$M$17),IF(M57="","",M57),IF(AND(A57=A56,AE56&gt;0),AG56,"")))</f>
        <v/>
      </c>
      <c r="AH57" s="9">
        <f>IF(A57="","",IF(AND(L57&lt;&gt;"",O57&lt;&gt;'الإعدادات'!$M$17),IF(N57="","",N57),IF(AND(A57=A56,AE56&gt;0),AH56,"")))</f>
        <v/>
      </c>
      <c r="AI57" s="7">
        <f>IF(A57="","",IF(AND(S57&lt;&gt;"",V57&lt;&gt;'الإعدادات'!$M$17),MAX(1,ROUND(IFERROR(INDEX(SvcMinutes,MATCH(S57,Services,0)),SlotLen)/SlotLen,0))-1,IF(AND(A57=A56,AI56&gt;0),AI56-1,0)))</f>
        <v/>
      </c>
      <c r="AJ57" s="7">
        <f>IF(A57="","",IF(OR(AND(S57&lt;&gt;"",V57&lt;&gt;'الإعدادات'!$M$17),AND(A57=A56,AI56&gt;0)),1,0))</f>
        <v/>
      </c>
      <c r="AK57" s="9">
        <f>IF(A57="","",IF(AND(S57&lt;&gt;"",V57&lt;&gt;'الإعدادات'!$M$17),IF(T57="","",T57),IF(AND(A57=A56,AI56&gt;0),AK56,"")))</f>
        <v/>
      </c>
      <c r="AL57" s="9">
        <f>IF(A57="","",IF(AND(S57&lt;&gt;"",V57&lt;&gt;'الإعدادات'!$M$17),IF(U57="","",U57),IF(AND(A57=A56,AI56&gt;0),AL56,"")))</f>
        <v/>
      </c>
    </row>
    <row r="58">
      <c r="A58" s="23">
        <f>IF(Y58&gt;=7*SlotsPerDay,"",$B$2+INT(Y58/SlotsPerDay))</f>
        <v/>
      </c>
      <c r="B58" s="24">
        <f>IF(A58="","",DayStart+(Y58-INT(Y58/SlotsPerDay)*SlotsPerDay)*SlotLen/1440)</f>
        <v/>
      </c>
      <c r="C58" s="4" t="inlineStr">
        <is>
          <t>جود العنزي</t>
        </is>
      </c>
      <c r="D58" s="4" t="inlineStr">
        <is>
          <t>055 494 9336</t>
        </is>
      </c>
      <c r="E58" s="4" t="inlineStr">
        <is>
          <t>تقشير كيميائي</t>
        </is>
      </c>
      <c r="F58" s="4" t="inlineStr">
        <is>
          <t>غرفة 1</t>
        </is>
      </c>
      <c r="G58" s="4" t="n"/>
      <c r="H58" s="4" t="inlineStr">
        <is>
          <t>ملغى</t>
        </is>
      </c>
      <c r="I58" s="25">
        <f>IF(A58="","",IF(AND(AND(AC58&lt;&gt;"",OR(AC58=AG58,AC58=AK58)),AND(AD58&lt;&gt;"",OR(AD58=AH58,AD58=AL58))),"غرفة وجهاز",IF(AND(AC58&lt;&gt;"",OR(AC58=AG58,AC58=AK58)),"غرفة",IF(AND(AD58&lt;&gt;"",OR(AD58=AH58,AD58=AL58)),"جهاز",""))))</f>
        <v/>
      </c>
      <c r="J58" s="4" t="n"/>
      <c r="K58" s="4" t="n"/>
      <c r="L58" s="4" t="n"/>
      <c r="M58" s="4" t="n"/>
      <c r="N58" s="4" t="n"/>
      <c r="O58" s="4" t="n"/>
      <c r="P58" s="25">
        <f>IF(A58="","",IF(AND(AND(AG58&lt;&gt;"",OR(AG58=AC58,AG58=AK58)),AND(AH58&lt;&gt;"",OR(AH58=AD58,AH58=AL58))),"غرفة وجهاز",IF(AND(AG58&lt;&gt;"",OR(AG58=AC58,AG58=AK58)),"غرفة",IF(AND(AH58&lt;&gt;"",OR(AH58=AD58,AH58=AL58)),"جهاز",""))))</f>
        <v/>
      </c>
      <c r="Q58" s="4" t="inlineStr">
        <is>
          <t>ماجد القرني</t>
        </is>
      </c>
      <c r="R58" s="4" t="inlineStr">
        <is>
          <t>053 516 8285</t>
        </is>
      </c>
      <c r="S58" s="4" t="inlineStr">
        <is>
          <t>جلسة علاج طبيعي</t>
        </is>
      </c>
      <c r="T58" s="4" t="inlineStr">
        <is>
          <t>غرفة 3</t>
        </is>
      </c>
      <c r="U58" s="4" t="n"/>
      <c r="V58" s="4" t="inlineStr">
        <is>
          <t>تم</t>
        </is>
      </c>
      <c r="W58" s="25">
        <f>IF(A58="","",IF(AND(AND(AK58&lt;&gt;"",OR(AK58=AC58,AK58=AG58)),AND(AL58&lt;&gt;"",OR(AL58=AD58,AL58=AH58))),"غرفة وجهاز",IF(AND(AK58&lt;&gt;"",OR(AK58=AC58,AK58=AG58)),"غرفة",IF(AND(AL58&lt;&gt;"",OR(AL58=AD58,AL58=AH58)),"جهاز",""))))</f>
        <v/>
      </c>
      <c r="Y58" s="7" t="n">
        <v>52</v>
      </c>
      <c r="Z58" s="7">
        <f>IF(A58="","",IF(INDEX(OpenDays,WEEKDAY(A58,2))="لا",0,1))</f>
        <v/>
      </c>
      <c r="AA58" s="7">
        <f>IF(A58="","",IF(AND(E58&lt;&gt;"",H58&lt;&gt;'الإعدادات'!$M$17),MAX(1,ROUND(IFERROR(INDEX(SvcMinutes,MATCH(E58,Services,0)),SlotLen)/SlotLen,0))-1,IF(AND(A58=A57,AA57&gt;0),AA57-1,0)))</f>
        <v/>
      </c>
      <c r="AB58" s="7">
        <f>IF(A58="","",IF(OR(AND(E58&lt;&gt;"",H58&lt;&gt;'الإعدادات'!$M$17),AND(A58=A57,AA57&gt;0)),1,0))</f>
        <v/>
      </c>
      <c r="AC58" s="9">
        <f>IF(A58="","",IF(AND(E58&lt;&gt;"",H58&lt;&gt;'الإعدادات'!$M$17),IF(F58="","",F58),IF(AND(A58=A57,AA57&gt;0),AC57,"")))</f>
        <v/>
      </c>
      <c r="AD58" s="9">
        <f>IF(A58="","",IF(AND(E58&lt;&gt;"",H58&lt;&gt;'الإعدادات'!$M$17),IF(G58="","",G58),IF(AND(A58=A57,AA57&gt;0),AD57,"")))</f>
        <v/>
      </c>
      <c r="AE58" s="7">
        <f>IF(A58="","",IF(AND(L58&lt;&gt;"",O58&lt;&gt;'الإعدادات'!$M$17),MAX(1,ROUND(IFERROR(INDEX(SvcMinutes,MATCH(L58,Services,0)),SlotLen)/SlotLen,0))-1,IF(AND(A58=A57,AE57&gt;0),AE57-1,0)))</f>
        <v/>
      </c>
      <c r="AF58" s="7">
        <f>IF(A58="","",IF(OR(AND(L58&lt;&gt;"",O58&lt;&gt;'الإعدادات'!$M$17),AND(A58=A57,AE57&gt;0)),1,0))</f>
        <v/>
      </c>
      <c r="AG58" s="9">
        <f>IF(A58="","",IF(AND(L58&lt;&gt;"",O58&lt;&gt;'الإعدادات'!$M$17),IF(M58="","",M58),IF(AND(A58=A57,AE57&gt;0),AG57,"")))</f>
        <v/>
      </c>
      <c r="AH58" s="9">
        <f>IF(A58="","",IF(AND(L58&lt;&gt;"",O58&lt;&gt;'الإعدادات'!$M$17),IF(N58="","",N58),IF(AND(A58=A57,AE57&gt;0),AH57,"")))</f>
        <v/>
      </c>
      <c r="AI58" s="7">
        <f>IF(A58="","",IF(AND(S58&lt;&gt;"",V58&lt;&gt;'الإعدادات'!$M$17),MAX(1,ROUND(IFERROR(INDEX(SvcMinutes,MATCH(S58,Services,0)),SlotLen)/SlotLen,0))-1,IF(AND(A58=A57,AI57&gt;0),AI57-1,0)))</f>
        <v/>
      </c>
      <c r="AJ58" s="7">
        <f>IF(A58="","",IF(OR(AND(S58&lt;&gt;"",V58&lt;&gt;'الإعدادات'!$M$17),AND(A58=A57,AI57&gt;0)),1,0))</f>
        <v/>
      </c>
      <c r="AK58" s="9">
        <f>IF(A58="","",IF(AND(S58&lt;&gt;"",V58&lt;&gt;'الإعدادات'!$M$17),IF(T58="","",T58),IF(AND(A58=A57,AI57&gt;0),AK57,"")))</f>
        <v/>
      </c>
      <c r="AL58" s="9">
        <f>IF(A58="","",IF(AND(S58&lt;&gt;"",V58&lt;&gt;'الإعدادات'!$M$17),IF(U58="","",U58),IF(AND(A58=A57,AI57&gt;0),AL57,"")))</f>
        <v/>
      </c>
    </row>
    <row r="59">
      <c r="A59" s="23">
        <f>IF(Y59&gt;=7*SlotsPerDay,"",$B$2+INT(Y59/SlotsPerDay))</f>
        <v/>
      </c>
      <c r="B59" s="24">
        <f>IF(A59="","",DayStart+(Y59-INT(Y59/SlotsPerDay)*SlotsPerDay)*SlotLen/1440)</f>
        <v/>
      </c>
      <c r="C59" s="4" t="inlineStr">
        <is>
          <t>بندر الحارثي</t>
        </is>
      </c>
      <c r="D59" s="4" t="inlineStr">
        <is>
          <t>054 820 1399</t>
        </is>
      </c>
      <c r="E59" s="4" t="inlineStr">
        <is>
          <t>تقشير كيميائي</t>
        </is>
      </c>
      <c r="F59" s="4" t="inlineStr">
        <is>
          <t>غرفة 1</t>
        </is>
      </c>
      <c r="G59" s="4" t="n"/>
      <c r="H59" s="4" t="inlineStr">
        <is>
          <t>تم</t>
        </is>
      </c>
      <c r="I59" s="25">
        <f>IF(A59="","",IF(AND(AND(AC59&lt;&gt;"",OR(AC59=AG59,AC59=AK59)),AND(AD59&lt;&gt;"",OR(AD59=AH59,AD59=AL59))),"غرفة وجهاز",IF(AND(AC59&lt;&gt;"",OR(AC59=AG59,AC59=AK59)),"غرفة",IF(AND(AD59&lt;&gt;"",OR(AD59=AH59,AD59=AL59)),"جهاز",""))))</f>
        <v/>
      </c>
      <c r="J59" s="4" t="n"/>
      <c r="K59" s="4" t="n"/>
      <c r="L59" s="4" t="n"/>
      <c r="M59" s="4" t="n"/>
      <c r="N59" s="4" t="n"/>
      <c r="O59" s="4" t="n"/>
      <c r="P59" s="25">
        <f>IF(A59="","",IF(AND(AND(AG59&lt;&gt;"",OR(AG59=AC59,AG59=AK59)),AND(AH59&lt;&gt;"",OR(AH59=AD59,AH59=AL59))),"غرفة وجهاز",IF(AND(AG59&lt;&gt;"",OR(AG59=AC59,AG59=AK59)),"غرفة",IF(AND(AH59&lt;&gt;"",OR(AH59=AD59,AH59=AL59)),"جهاز",""))))</f>
        <v/>
      </c>
      <c r="Q59" s="4" t="n"/>
      <c r="R59" s="4" t="n"/>
      <c r="S59" s="4" t="n"/>
      <c r="T59" s="4" t="n"/>
      <c r="U59" s="4" t="n"/>
      <c r="V59" s="4" t="n"/>
      <c r="W59" s="25">
        <f>IF(A59="","",IF(AND(AND(AK59&lt;&gt;"",OR(AK59=AC59,AK59=AG59)),AND(AL59&lt;&gt;"",OR(AL59=AD59,AL59=AH59))),"غرفة وجهاز",IF(AND(AK59&lt;&gt;"",OR(AK59=AC59,AK59=AG59)),"غرفة",IF(AND(AL59&lt;&gt;"",OR(AL59=AD59,AL59=AH59)),"جهاز",""))))</f>
        <v/>
      </c>
      <c r="Y59" s="7" t="n">
        <v>53</v>
      </c>
      <c r="Z59" s="7">
        <f>IF(A59="","",IF(INDEX(OpenDays,WEEKDAY(A59,2))="لا",0,1))</f>
        <v/>
      </c>
      <c r="AA59" s="7">
        <f>IF(A59="","",IF(AND(E59&lt;&gt;"",H59&lt;&gt;'الإعدادات'!$M$17),MAX(1,ROUND(IFERROR(INDEX(SvcMinutes,MATCH(E59,Services,0)),SlotLen)/SlotLen,0))-1,IF(AND(A59=A58,AA58&gt;0),AA58-1,0)))</f>
        <v/>
      </c>
      <c r="AB59" s="7">
        <f>IF(A59="","",IF(OR(AND(E59&lt;&gt;"",H59&lt;&gt;'الإعدادات'!$M$17),AND(A59=A58,AA58&gt;0)),1,0))</f>
        <v/>
      </c>
      <c r="AC59" s="9">
        <f>IF(A59="","",IF(AND(E59&lt;&gt;"",H59&lt;&gt;'الإعدادات'!$M$17),IF(F59="","",F59),IF(AND(A59=A58,AA58&gt;0),AC58,"")))</f>
        <v/>
      </c>
      <c r="AD59" s="9">
        <f>IF(A59="","",IF(AND(E59&lt;&gt;"",H59&lt;&gt;'الإعدادات'!$M$17),IF(G59="","",G59),IF(AND(A59=A58,AA58&gt;0),AD58,"")))</f>
        <v/>
      </c>
      <c r="AE59" s="7">
        <f>IF(A59="","",IF(AND(L59&lt;&gt;"",O59&lt;&gt;'الإعدادات'!$M$17),MAX(1,ROUND(IFERROR(INDEX(SvcMinutes,MATCH(L59,Services,0)),SlotLen)/SlotLen,0))-1,IF(AND(A59=A58,AE58&gt;0),AE58-1,0)))</f>
        <v/>
      </c>
      <c r="AF59" s="7">
        <f>IF(A59="","",IF(OR(AND(L59&lt;&gt;"",O59&lt;&gt;'الإعدادات'!$M$17),AND(A59=A58,AE58&gt;0)),1,0))</f>
        <v/>
      </c>
      <c r="AG59" s="9">
        <f>IF(A59="","",IF(AND(L59&lt;&gt;"",O59&lt;&gt;'الإعدادات'!$M$17),IF(M59="","",M59),IF(AND(A59=A58,AE58&gt;0),AG58,"")))</f>
        <v/>
      </c>
      <c r="AH59" s="9">
        <f>IF(A59="","",IF(AND(L59&lt;&gt;"",O59&lt;&gt;'الإعدادات'!$M$17),IF(N59="","",N59),IF(AND(A59=A58,AE58&gt;0),AH58,"")))</f>
        <v/>
      </c>
      <c r="AI59" s="7">
        <f>IF(A59="","",IF(AND(S59&lt;&gt;"",V59&lt;&gt;'الإعدادات'!$M$17),MAX(1,ROUND(IFERROR(INDEX(SvcMinutes,MATCH(S59,Services,0)),SlotLen)/SlotLen,0))-1,IF(AND(A59=A58,AI58&gt;0),AI58-1,0)))</f>
        <v/>
      </c>
      <c r="AJ59" s="7">
        <f>IF(A59="","",IF(OR(AND(S59&lt;&gt;"",V59&lt;&gt;'الإعدادات'!$M$17),AND(A59=A58,AI58&gt;0)),1,0))</f>
        <v/>
      </c>
      <c r="AK59" s="9">
        <f>IF(A59="","",IF(AND(S59&lt;&gt;"",V59&lt;&gt;'الإعدادات'!$M$17),IF(T59="","",T59),IF(AND(A59=A58,AI58&gt;0),AK58,"")))</f>
        <v/>
      </c>
      <c r="AL59" s="9">
        <f>IF(A59="","",IF(AND(S59&lt;&gt;"",V59&lt;&gt;'الإعدادات'!$M$17),IF(U59="","",U59),IF(AND(A59=A58,AI58&gt;0),AL58,"")))</f>
        <v/>
      </c>
    </row>
    <row r="60">
      <c r="A60" s="23">
        <f>IF(Y60&gt;=7*SlotsPerDay,"",$B$2+INT(Y60/SlotsPerDay))</f>
        <v/>
      </c>
      <c r="B60" s="24">
        <f>IF(A60="","",DayStart+(Y60-INT(Y60/SlotsPerDay)*SlotsPerDay)*SlotLen/1440)</f>
        <v/>
      </c>
      <c r="C60" s="4" t="n"/>
      <c r="D60" s="4" t="n"/>
      <c r="E60" s="4" t="n"/>
      <c r="F60" s="4" t="n"/>
      <c r="G60" s="4" t="n"/>
      <c r="H60" s="4" t="n"/>
      <c r="I60" s="25">
        <f>IF(A60="","",IF(AND(AND(AC60&lt;&gt;"",OR(AC60=AG60,AC60=AK60)),AND(AD60&lt;&gt;"",OR(AD60=AH60,AD60=AL60))),"غرفة وجهاز",IF(AND(AC60&lt;&gt;"",OR(AC60=AG60,AC60=AK60)),"غرفة",IF(AND(AD60&lt;&gt;"",OR(AD60=AH60,AD60=AL60)),"جهاز",""))))</f>
        <v/>
      </c>
      <c r="J60" s="4" t="inlineStr">
        <is>
          <t>مشاري الشهراني</t>
        </is>
      </c>
      <c r="K60" s="4" t="inlineStr">
        <is>
          <t>055 151 8648</t>
        </is>
      </c>
      <c r="L60" s="4" t="inlineStr">
        <is>
          <t>ليزر وجه</t>
        </is>
      </c>
      <c r="M60" s="4" t="inlineStr">
        <is>
          <t>غرفة 2</t>
        </is>
      </c>
      <c r="N60" s="4" t="inlineStr">
        <is>
          <t>جهاز الليزر</t>
        </is>
      </c>
      <c r="O60" s="4" t="inlineStr">
        <is>
          <t>تم</t>
        </is>
      </c>
      <c r="P60" s="25">
        <f>IF(A60="","",IF(AND(AND(AG60&lt;&gt;"",OR(AG60=AC60,AG60=AK60)),AND(AH60&lt;&gt;"",OR(AH60=AD60,AH60=AL60))),"غرفة وجهاز",IF(AND(AG60&lt;&gt;"",OR(AG60=AC60,AG60=AK60)),"غرفة",IF(AND(AH60&lt;&gt;"",OR(AH60=AD60,AH60=AL60)),"جهاز",""))))</f>
        <v/>
      </c>
      <c r="Q60" s="4" t="n"/>
      <c r="R60" s="4" t="n"/>
      <c r="S60" s="4" t="n"/>
      <c r="T60" s="4" t="n"/>
      <c r="U60" s="4" t="n"/>
      <c r="V60" s="4" t="n"/>
      <c r="W60" s="25">
        <f>IF(A60="","",IF(AND(AND(AK60&lt;&gt;"",OR(AK60=AC60,AK60=AG60)),AND(AL60&lt;&gt;"",OR(AL60=AD60,AL60=AH60))),"غرفة وجهاز",IF(AND(AK60&lt;&gt;"",OR(AK60=AC60,AK60=AG60)),"غرفة",IF(AND(AL60&lt;&gt;"",OR(AL60=AD60,AL60=AH60)),"جهاز",""))))</f>
        <v/>
      </c>
      <c r="Y60" s="7" t="n">
        <v>54</v>
      </c>
      <c r="Z60" s="7">
        <f>IF(A60="","",IF(INDEX(OpenDays,WEEKDAY(A60,2))="لا",0,1))</f>
        <v/>
      </c>
      <c r="AA60" s="7">
        <f>IF(A60="","",IF(AND(E60&lt;&gt;"",H60&lt;&gt;'الإعدادات'!$M$17),MAX(1,ROUND(IFERROR(INDEX(SvcMinutes,MATCH(E60,Services,0)),SlotLen)/SlotLen,0))-1,IF(AND(A60=A59,AA59&gt;0),AA59-1,0)))</f>
        <v/>
      </c>
      <c r="AB60" s="7">
        <f>IF(A60="","",IF(OR(AND(E60&lt;&gt;"",H60&lt;&gt;'الإعدادات'!$M$17),AND(A60=A59,AA59&gt;0)),1,0))</f>
        <v/>
      </c>
      <c r="AC60" s="9">
        <f>IF(A60="","",IF(AND(E60&lt;&gt;"",H60&lt;&gt;'الإعدادات'!$M$17),IF(F60="","",F60),IF(AND(A60=A59,AA59&gt;0),AC59,"")))</f>
        <v/>
      </c>
      <c r="AD60" s="9">
        <f>IF(A60="","",IF(AND(E60&lt;&gt;"",H60&lt;&gt;'الإعدادات'!$M$17),IF(G60="","",G60),IF(AND(A60=A59,AA59&gt;0),AD59,"")))</f>
        <v/>
      </c>
      <c r="AE60" s="7">
        <f>IF(A60="","",IF(AND(L60&lt;&gt;"",O60&lt;&gt;'الإعدادات'!$M$17),MAX(1,ROUND(IFERROR(INDEX(SvcMinutes,MATCH(L60,Services,0)),SlotLen)/SlotLen,0))-1,IF(AND(A60=A59,AE59&gt;0),AE59-1,0)))</f>
        <v/>
      </c>
      <c r="AF60" s="7">
        <f>IF(A60="","",IF(OR(AND(L60&lt;&gt;"",O60&lt;&gt;'الإعدادات'!$M$17),AND(A60=A59,AE59&gt;0)),1,0))</f>
        <v/>
      </c>
      <c r="AG60" s="9">
        <f>IF(A60="","",IF(AND(L60&lt;&gt;"",O60&lt;&gt;'الإعدادات'!$M$17),IF(M60="","",M60),IF(AND(A60=A59,AE59&gt;0),AG59,"")))</f>
        <v/>
      </c>
      <c r="AH60" s="9">
        <f>IF(A60="","",IF(AND(L60&lt;&gt;"",O60&lt;&gt;'الإعدادات'!$M$17),IF(N60="","",N60),IF(AND(A60=A59,AE59&gt;0),AH59,"")))</f>
        <v/>
      </c>
      <c r="AI60" s="7">
        <f>IF(A60="","",IF(AND(S60&lt;&gt;"",V60&lt;&gt;'الإعدادات'!$M$17),MAX(1,ROUND(IFERROR(INDEX(SvcMinutes,MATCH(S60,Services,0)),SlotLen)/SlotLen,0))-1,IF(AND(A60=A59,AI59&gt;0),AI59-1,0)))</f>
        <v/>
      </c>
      <c r="AJ60" s="7">
        <f>IF(A60="","",IF(OR(AND(S60&lt;&gt;"",V60&lt;&gt;'الإعدادات'!$M$17),AND(A60=A59,AI59&gt;0)),1,0))</f>
        <v/>
      </c>
      <c r="AK60" s="9">
        <f>IF(A60="","",IF(AND(S60&lt;&gt;"",V60&lt;&gt;'الإعدادات'!$M$17),IF(T60="","",T60),IF(AND(A60=A59,AI59&gt;0),AK59,"")))</f>
        <v/>
      </c>
      <c r="AL60" s="9">
        <f>IF(A60="","",IF(AND(S60&lt;&gt;"",V60&lt;&gt;'الإعدادات'!$M$17),IF(U60="","",U60),IF(AND(A60=A59,AI59&gt;0),AL59,"")))</f>
        <v/>
      </c>
    </row>
    <row r="61">
      <c r="A61" s="23">
        <f>IF(Y61&gt;=7*SlotsPerDay,"",$B$2+INT(Y61/SlotsPerDay))</f>
        <v/>
      </c>
      <c r="B61" s="24">
        <f>IF(A61="","",DayStart+(Y61-INT(Y61/SlotsPerDay)*SlotsPerDay)*SlotLen/1440)</f>
        <v/>
      </c>
      <c r="C61" s="4" t="inlineStr">
        <is>
          <t>منيرة العسيري</t>
        </is>
      </c>
      <c r="D61" s="4" t="inlineStr">
        <is>
          <t>055 259 2709</t>
        </is>
      </c>
      <c r="E61" s="4" t="inlineStr">
        <is>
          <t>متابعة</t>
        </is>
      </c>
      <c r="F61" s="4" t="inlineStr">
        <is>
          <t>غرفة 1</t>
        </is>
      </c>
      <c r="G61" s="4" t="n"/>
      <c r="H61" s="4" t="inlineStr">
        <is>
          <t>تم</t>
        </is>
      </c>
      <c r="I61" s="25">
        <f>IF(A61="","",IF(AND(AND(AC61&lt;&gt;"",OR(AC61=AG61,AC61=AK61)),AND(AD61&lt;&gt;"",OR(AD61=AH61,AD61=AL61))),"غرفة وجهاز",IF(AND(AC61&lt;&gt;"",OR(AC61=AG61,AC61=AK61)),"غرفة",IF(AND(AD61&lt;&gt;"",OR(AD61=AH61,AD61=AL61)),"جهاز",""))))</f>
        <v/>
      </c>
      <c r="J61" s="4" t="inlineStr">
        <is>
          <t>جود العنزي</t>
        </is>
      </c>
      <c r="K61" s="4" t="inlineStr">
        <is>
          <t>053 150 6810</t>
        </is>
      </c>
      <c r="L61" s="4" t="inlineStr">
        <is>
          <t>تقشير كيميائي</t>
        </is>
      </c>
      <c r="M61" s="4" t="inlineStr">
        <is>
          <t>غرفة 2</t>
        </is>
      </c>
      <c r="N61" s="4" t="n"/>
      <c r="O61" s="4" t="inlineStr">
        <is>
          <t>تم</t>
        </is>
      </c>
      <c r="P61" s="25">
        <f>IF(A61="","",IF(AND(AND(AG61&lt;&gt;"",OR(AG61=AC61,AG61=AK61)),AND(AH61&lt;&gt;"",OR(AH61=AD61,AH61=AL61))),"غرفة وجهاز",IF(AND(AG61&lt;&gt;"",OR(AG61=AC61,AG61=AK61)),"غرفة",IF(AND(AH61&lt;&gt;"",OR(AH61=AD61,AH61=AL61)),"جهاز",""))))</f>
        <v/>
      </c>
      <c r="Q61" s="4" t="inlineStr">
        <is>
          <t>سعود الجهني</t>
        </is>
      </c>
      <c r="R61" s="4" t="inlineStr">
        <is>
          <t>053 907 6476</t>
        </is>
      </c>
      <c r="S61" s="4" t="inlineStr">
        <is>
          <t>كشف</t>
        </is>
      </c>
      <c r="T61" s="4" t="inlineStr">
        <is>
          <t>غرفة 3</t>
        </is>
      </c>
      <c r="U61" s="4" t="n"/>
      <c r="V61" s="4" t="inlineStr">
        <is>
          <t>تم</t>
        </is>
      </c>
      <c r="W61" s="25">
        <f>IF(A61="","",IF(AND(AND(AK61&lt;&gt;"",OR(AK61=AC61,AK61=AG61)),AND(AL61&lt;&gt;"",OR(AL61=AD61,AL61=AH61))),"غرفة وجهاز",IF(AND(AK61&lt;&gt;"",OR(AK61=AC61,AK61=AG61)),"غرفة",IF(AND(AL61&lt;&gt;"",OR(AL61=AD61,AL61=AH61)),"جهاز",""))))</f>
        <v/>
      </c>
      <c r="Y61" s="7" t="n">
        <v>55</v>
      </c>
      <c r="Z61" s="7">
        <f>IF(A61="","",IF(INDEX(OpenDays,WEEKDAY(A61,2))="لا",0,1))</f>
        <v/>
      </c>
      <c r="AA61" s="7">
        <f>IF(A61="","",IF(AND(E61&lt;&gt;"",H61&lt;&gt;'الإعدادات'!$M$17),MAX(1,ROUND(IFERROR(INDEX(SvcMinutes,MATCH(E61,Services,0)),SlotLen)/SlotLen,0))-1,IF(AND(A61=A60,AA60&gt;0),AA60-1,0)))</f>
        <v/>
      </c>
      <c r="AB61" s="7">
        <f>IF(A61="","",IF(OR(AND(E61&lt;&gt;"",H61&lt;&gt;'الإعدادات'!$M$17),AND(A61=A60,AA60&gt;0)),1,0))</f>
        <v/>
      </c>
      <c r="AC61" s="9">
        <f>IF(A61="","",IF(AND(E61&lt;&gt;"",H61&lt;&gt;'الإعدادات'!$M$17),IF(F61="","",F61),IF(AND(A61=A60,AA60&gt;0),AC60,"")))</f>
        <v/>
      </c>
      <c r="AD61" s="9">
        <f>IF(A61="","",IF(AND(E61&lt;&gt;"",H61&lt;&gt;'الإعدادات'!$M$17),IF(G61="","",G61),IF(AND(A61=A60,AA60&gt;0),AD60,"")))</f>
        <v/>
      </c>
      <c r="AE61" s="7">
        <f>IF(A61="","",IF(AND(L61&lt;&gt;"",O61&lt;&gt;'الإعدادات'!$M$17),MAX(1,ROUND(IFERROR(INDEX(SvcMinutes,MATCH(L61,Services,0)),SlotLen)/SlotLen,0))-1,IF(AND(A61=A60,AE60&gt;0),AE60-1,0)))</f>
        <v/>
      </c>
      <c r="AF61" s="7">
        <f>IF(A61="","",IF(OR(AND(L61&lt;&gt;"",O61&lt;&gt;'الإعدادات'!$M$17),AND(A61=A60,AE60&gt;0)),1,0))</f>
        <v/>
      </c>
      <c r="AG61" s="9">
        <f>IF(A61="","",IF(AND(L61&lt;&gt;"",O61&lt;&gt;'الإعدادات'!$M$17),IF(M61="","",M61),IF(AND(A61=A60,AE60&gt;0),AG60,"")))</f>
        <v/>
      </c>
      <c r="AH61" s="9">
        <f>IF(A61="","",IF(AND(L61&lt;&gt;"",O61&lt;&gt;'الإعدادات'!$M$17),IF(N61="","",N61),IF(AND(A61=A60,AE60&gt;0),AH60,"")))</f>
        <v/>
      </c>
      <c r="AI61" s="7">
        <f>IF(A61="","",IF(AND(S61&lt;&gt;"",V61&lt;&gt;'الإعدادات'!$M$17),MAX(1,ROUND(IFERROR(INDEX(SvcMinutes,MATCH(S61,Services,0)),SlotLen)/SlotLen,0))-1,IF(AND(A61=A60,AI60&gt;0),AI60-1,0)))</f>
        <v/>
      </c>
      <c r="AJ61" s="7">
        <f>IF(A61="","",IF(OR(AND(S61&lt;&gt;"",V61&lt;&gt;'الإعدادات'!$M$17),AND(A61=A60,AI60&gt;0)),1,0))</f>
        <v/>
      </c>
      <c r="AK61" s="9">
        <f>IF(A61="","",IF(AND(S61&lt;&gt;"",V61&lt;&gt;'الإعدادات'!$M$17),IF(T61="","",T61),IF(AND(A61=A60,AI60&gt;0),AK60,"")))</f>
        <v/>
      </c>
      <c r="AL61" s="9">
        <f>IF(A61="","",IF(AND(S61&lt;&gt;"",V61&lt;&gt;'الإعدادات'!$M$17),IF(U61="","",U61),IF(AND(A61=A60,AI60&gt;0),AL60,"")))</f>
        <v/>
      </c>
    </row>
    <row r="62">
      <c r="A62" s="23">
        <f>IF(Y62&gt;=7*SlotsPerDay,"",$B$2+INT(Y62/SlotsPerDay))</f>
        <v/>
      </c>
      <c r="B62" s="24">
        <f>IF(A62="","",DayStart+(Y62-INT(Y62/SlotsPerDay)*SlotsPerDay)*SlotLen/1440)</f>
        <v/>
      </c>
      <c r="C62" s="4" t="n"/>
      <c r="D62" s="4" t="n"/>
      <c r="E62" s="4" t="n"/>
      <c r="F62" s="4" t="n"/>
      <c r="G62" s="4" t="n"/>
      <c r="H62" s="4" t="n"/>
      <c r="I62" s="25">
        <f>IF(A62="","",IF(AND(AND(AC62&lt;&gt;"",OR(AC62=AG62,AC62=AK62)),AND(AD62&lt;&gt;"",OR(AD62=AH62,AD62=AL62))),"غرفة وجهاز",IF(AND(AC62&lt;&gt;"",OR(AC62=AG62,AC62=AK62)),"غرفة",IF(AND(AD62&lt;&gt;"",OR(AD62=AH62,AD62=AL62)),"جهاز",""))))</f>
        <v/>
      </c>
      <c r="J62" s="4" t="inlineStr">
        <is>
          <t>هيفاء المطيري</t>
        </is>
      </c>
      <c r="K62" s="4" t="inlineStr">
        <is>
          <t>050 760 7747</t>
        </is>
      </c>
      <c r="L62" s="4" t="inlineStr">
        <is>
          <t>تقشير كيميائي</t>
        </is>
      </c>
      <c r="M62" s="4" t="inlineStr">
        <is>
          <t>غرفة 2</t>
        </is>
      </c>
      <c r="N62" s="4" t="n"/>
      <c r="O62" s="4" t="inlineStr">
        <is>
          <t>تم</t>
        </is>
      </c>
      <c r="P62" s="25">
        <f>IF(A62="","",IF(AND(AND(AG62&lt;&gt;"",OR(AG62=AC62,AG62=AK62)),AND(AH62&lt;&gt;"",OR(AH62=AD62,AH62=AL62))),"غرفة وجهاز",IF(AND(AG62&lt;&gt;"",OR(AG62=AC62,AG62=AK62)),"غرفة",IF(AND(AH62&lt;&gt;"",OR(AH62=AD62,AH62=AL62)),"جهاز",""))))</f>
        <v/>
      </c>
      <c r="Q62" s="4" t="n"/>
      <c r="R62" s="4" t="n"/>
      <c r="S62" s="4" t="n"/>
      <c r="T62" s="4" t="n"/>
      <c r="U62" s="4" t="n"/>
      <c r="V62" s="4" t="n"/>
      <c r="W62" s="25">
        <f>IF(A62="","",IF(AND(AND(AK62&lt;&gt;"",OR(AK62=AC62,AK62=AG62)),AND(AL62&lt;&gt;"",OR(AL62=AD62,AL62=AH62))),"غرفة وجهاز",IF(AND(AK62&lt;&gt;"",OR(AK62=AC62,AK62=AG62)),"غرفة",IF(AND(AL62&lt;&gt;"",OR(AL62=AD62,AL62=AH62)),"جهاز",""))))</f>
        <v/>
      </c>
      <c r="Y62" s="7" t="n">
        <v>56</v>
      </c>
      <c r="Z62" s="7">
        <f>IF(A62="","",IF(INDEX(OpenDays,WEEKDAY(A62,2))="لا",0,1))</f>
        <v/>
      </c>
      <c r="AA62" s="7">
        <f>IF(A62="","",IF(AND(E62&lt;&gt;"",H62&lt;&gt;'الإعدادات'!$M$17),MAX(1,ROUND(IFERROR(INDEX(SvcMinutes,MATCH(E62,Services,0)),SlotLen)/SlotLen,0))-1,IF(AND(A62=A61,AA61&gt;0),AA61-1,0)))</f>
        <v/>
      </c>
      <c r="AB62" s="7">
        <f>IF(A62="","",IF(OR(AND(E62&lt;&gt;"",H62&lt;&gt;'الإعدادات'!$M$17),AND(A62=A61,AA61&gt;0)),1,0))</f>
        <v/>
      </c>
      <c r="AC62" s="9">
        <f>IF(A62="","",IF(AND(E62&lt;&gt;"",H62&lt;&gt;'الإعدادات'!$M$17),IF(F62="","",F62),IF(AND(A62=A61,AA61&gt;0),AC61,"")))</f>
        <v/>
      </c>
      <c r="AD62" s="9">
        <f>IF(A62="","",IF(AND(E62&lt;&gt;"",H62&lt;&gt;'الإعدادات'!$M$17),IF(G62="","",G62),IF(AND(A62=A61,AA61&gt;0),AD61,"")))</f>
        <v/>
      </c>
      <c r="AE62" s="7">
        <f>IF(A62="","",IF(AND(L62&lt;&gt;"",O62&lt;&gt;'الإعدادات'!$M$17),MAX(1,ROUND(IFERROR(INDEX(SvcMinutes,MATCH(L62,Services,0)),SlotLen)/SlotLen,0))-1,IF(AND(A62=A61,AE61&gt;0),AE61-1,0)))</f>
        <v/>
      </c>
      <c r="AF62" s="7">
        <f>IF(A62="","",IF(OR(AND(L62&lt;&gt;"",O62&lt;&gt;'الإعدادات'!$M$17),AND(A62=A61,AE61&gt;0)),1,0))</f>
        <v/>
      </c>
      <c r="AG62" s="9">
        <f>IF(A62="","",IF(AND(L62&lt;&gt;"",O62&lt;&gt;'الإعدادات'!$M$17),IF(M62="","",M62),IF(AND(A62=A61,AE61&gt;0),AG61,"")))</f>
        <v/>
      </c>
      <c r="AH62" s="9">
        <f>IF(A62="","",IF(AND(L62&lt;&gt;"",O62&lt;&gt;'الإعدادات'!$M$17),IF(N62="","",N62),IF(AND(A62=A61,AE61&gt;0),AH61,"")))</f>
        <v/>
      </c>
      <c r="AI62" s="7">
        <f>IF(A62="","",IF(AND(S62&lt;&gt;"",V62&lt;&gt;'الإعدادات'!$M$17),MAX(1,ROUND(IFERROR(INDEX(SvcMinutes,MATCH(S62,Services,0)),SlotLen)/SlotLen,0))-1,IF(AND(A62=A61,AI61&gt;0),AI61-1,0)))</f>
        <v/>
      </c>
      <c r="AJ62" s="7">
        <f>IF(A62="","",IF(OR(AND(S62&lt;&gt;"",V62&lt;&gt;'الإعدادات'!$M$17),AND(A62=A61,AI61&gt;0)),1,0))</f>
        <v/>
      </c>
      <c r="AK62" s="9">
        <f>IF(A62="","",IF(AND(S62&lt;&gt;"",V62&lt;&gt;'الإعدادات'!$M$17),IF(T62="","",T62),IF(AND(A62=A61,AI61&gt;0),AK61,"")))</f>
        <v/>
      </c>
      <c r="AL62" s="9">
        <f>IF(A62="","",IF(AND(S62&lt;&gt;"",V62&lt;&gt;'الإعدادات'!$M$17),IF(U62="","",U62),IF(AND(A62=A61,AI61&gt;0),AL61,"")))</f>
        <v/>
      </c>
    </row>
    <row r="63">
      <c r="A63" s="23">
        <f>IF(Y63&gt;=7*SlotsPerDay,"",$B$2+INT(Y63/SlotsPerDay))</f>
        <v/>
      </c>
      <c r="B63" s="24">
        <f>IF(A63="","",DayStart+(Y63-INT(Y63/SlotsPerDay)*SlotsPerDay)*SlotLen/1440)</f>
        <v/>
      </c>
      <c r="C63" s="4" t="inlineStr">
        <is>
          <t>فهد العتيبي</t>
        </is>
      </c>
      <c r="D63" s="4" t="inlineStr">
        <is>
          <t>054 741 7167</t>
        </is>
      </c>
      <c r="E63" s="4" t="inlineStr">
        <is>
          <t>ليزر جسم</t>
        </is>
      </c>
      <c r="F63" s="4" t="inlineStr">
        <is>
          <t>غرفة 1</t>
        </is>
      </c>
      <c r="G63" s="4" t="inlineStr">
        <is>
          <t>جهاز الليزر</t>
        </is>
      </c>
      <c r="H63" s="4" t="inlineStr">
        <is>
          <t>تم</t>
        </is>
      </c>
      <c r="I63" s="25">
        <f>IF(A63="","",IF(AND(AND(AC63&lt;&gt;"",OR(AC63=AG63,AC63=AK63)),AND(AD63&lt;&gt;"",OR(AD63=AH63,AD63=AL63))),"غرفة وجهاز",IF(AND(AC63&lt;&gt;"",OR(AC63=AG63,AC63=AK63)),"غرفة",IF(AND(AD63&lt;&gt;"",OR(AD63=AH63,AD63=AL63)),"جهاز",""))))</f>
        <v/>
      </c>
      <c r="J63" s="4" t="inlineStr">
        <is>
          <t>لمى الغامدي</t>
        </is>
      </c>
      <c r="K63" s="4" t="inlineStr">
        <is>
          <t>054 903 9716</t>
        </is>
      </c>
      <c r="L63" s="4" t="inlineStr">
        <is>
          <t>هيدرافيشل</t>
        </is>
      </c>
      <c r="M63" s="4" t="inlineStr">
        <is>
          <t>غرفة 2</t>
        </is>
      </c>
      <c r="N63" s="4" t="inlineStr">
        <is>
          <t>هيدرافيشل</t>
        </is>
      </c>
      <c r="O63" s="4" t="inlineStr">
        <is>
          <t>تم</t>
        </is>
      </c>
      <c r="P63" s="25">
        <f>IF(A63="","",IF(AND(AND(AG63&lt;&gt;"",OR(AG63=AC63,AG63=AK63)),AND(AH63&lt;&gt;"",OR(AH63=AD63,AH63=AL63))),"غرفة وجهاز",IF(AND(AG63&lt;&gt;"",OR(AG63=AC63,AG63=AK63)),"غرفة",IF(AND(AH63&lt;&gt;"",OR(AH63=AD63,AH63=AL63)),"جهاز",""))))</f>
        <v/>
      </c>
      <c r="Q63" s="4" t="inlineStr">
        <is>
          <t>فهد العتيبي</t>
        </is>
      </c>
      <c r="R63" s="4" t="inlineStr">
        <is>
          <t>054 535 3596</t>
        </is>
      </c>
      <c r="S63" s="4" t="inlineStr">
        <is>
          <t>متابعة</t>
        </is>
      </c>
      <c r="T63" s="4" t="inlineStr">
        <is>
          <t>غرفة 3</t>
        </is>
      </c>
      <c r="U63" s="4" t="n"/>
      <c r="V63" s="4" t="inlineStr">
        <is>
          <t>ملغى</t>
        </is>
      </c>
      <c r="W63" s="25">
        <f>IF(A63="","",IF(AND(AND(AK63&lt;&gt;"",OR(AK63=AC63,AK63=AG63)),AND(AL63&lt;&gt;"",OR(AL63=AD63,AL63=AH63))),"غرفة وجهاز",IF(AND(AK63&lt;&gt;"",OR(AK63=AC63,AK63=AG63)),"غرفة",IF(AND(AL63&lt;&gt;"",OR(AL63=AD63,AL63=AH63)),"جهاز",""))))</f>
        <v/>
      </c>
      <c r="Y63" s="7" t="n">
        <v>57</v>
      </c>
      <c r="Z63" s="7">
        <f>IF(A63="","",IF(INDEX(OpenDays,WEEKDAY(A63,2))="لا",0,1))</f>
        <v/>
      </c>
      <c r="AA63" s="7">
        <f>IF(A63="","",IF(AND(E63&lt;&gt;"",H63&lt;&gt;'الإعدادات'!$M$17),MAX(1,ROUND(IFERROR(INDEX(SvcMinutes,MATCH(E63,Services,0)),SlotLen)/SlotLen,0))-1,IF(AND(A63=A62,AA62&gt;0),AA62-1,0)))</f>
        <v/>
      </c>
      <c r="AB63" s="7">
        <f>IF(A63="","",IF(OR(AND(E63&lt;&gt;"",H63&lt;&gt;'الإعدادات'!$M$17),AND(A63=A62,AA62&gt;0)),1,0))</f>
        <v/>
      </c>
      <c r="AC63" s="9">
        <f>IF(A63="","",IF(AND(E63&lt;&gt;"",H63&lt;&gt;'الإعدادات'!$M$17),IF(F63="","",F63),IF(AND(A63=A62,AA62&gt;0),AC62,"")))</f>
        <v/>
      </c>
      <c r="AD63" s="9">
        <f>IF(A63="","",IF(AND(E63&lt;&gt;"",H63&lt;&gt;'الإعدادات'!$M$17),IF(G63="","",G63),IF(AND(A63=A62,AA62&gt;0),AD62,"")))</f>
        <v/>
      </c>
      <c r="AE63" s="7">
        <f>IF(A63="","",IF(AND(L63&lt;&gt;"",O63&lt;&gt;'الإعدادات'!$M$17),MAX(1,ROUND(IFERROR(INDEX(SvcMinutes,MATCH(L63,Services,0)),SlotLen)/SlotLen,0))-1,IF(AND(A63=A62,AE62&gt;0),AE62-1,0)))</f>
        <v/>
      </c>
      <c r="AF63" s="7">
        <f>IF(A63="","",IF(OR(AND(L63&lt;&gt;"",O63&lt;&gt;'الإعدادات'!$M$17),AND(A63=A62,AE62&gt;0)),1,0))</f>
        <v/>
      </c>
      <c r="AG63" s="9">
        <f>IF(A63="","",IF(AND(L63&lt;&gt;"",O63&lt;&gt;'الإعدادات'!$M$17),IF(M63="","",M63),IF(AND(A63=A62,AE62&gt;0),AG62,"")))</f>
        <v/>
      </c>
      <c r="AH63" s="9">
        <f>IF(A63="","",IF(AND(L63&lt;&gt;"",O63&lt;&gt;'الإعدادات'!$M$17),IF(N63="","",N63),IF(AND(A63=A62,AE62&gt;0),AH62,"")))</f>
        <v/>
      </c>
      <c r="AI63" s="7">
        <f>IF(A63="","",IF(AND(S63&lt;&gt;"",V63&lt;&gt;'الإعدادات'!$M$17),MAX(1,ROUND(IFERROR(INDEX(SvcMinutes,MATCH(S63,Services,0)),SlotLen)/SlotLen,0))-1,IF(AND(A63=A62,AI62&gt;0),AI62-1,0)))</f>
        <v/>
      </c>
      <c r="AJ63" s="7">
        <f>IF(A63="","",IF(OR(AND(S63&lt;&gt;"",V63&lt;&gt;'الإعدادات'!$M$17),AND(A63=A62,AI62&gt;0)),1,0))</f>
        <v/>
      </c>
      <c r="AK63" s="9">
        <f>IF(A63="","",IF(AND(S63&lt;&gt;"",V63&lt;&gt;'الإعدادات'!$M$17),IF(T63="","",T63),IF(AND(A63=A62,AI62&gt;0),AK62,"")))</f>
        <v/>
      </c>
      <c r="AL63" s="9">
        <f>IF(A63="","",IF(AND(S63&lt;&gt;"",V63&lt;&gt;'الإعدادات'!$M$17),IF(U63="","",U63),IF(AND(A63=A62,AI62&gt;0),AL62,"")))</f>
        <v/>
      </c>
    </row>
    <row r="64">
      <c r="A64" s="23">
        <f>IF(Y64&gt;=7*SlotsPerDay,"",$B$2+INT(Y64/SlotsPerDay))</f>
        <v/>
      </c>
      <c r="B64" s="24">
        <f>IF(A64="","",DayStart+(Y64-INT(Y64/SlotsPerDay)*SlotsPerDay)*SlotLen/1440)</f>
        <v/>
      </c>
      <c r="C64" s="4" t="n"/>
      <c r="D64" s="4" t="n"/>
      <c r="E64" s="4" t="n"/>
      <c r="F64" s="4" t="n"/>
      <c r="G64" s="4" t="n"/>
      <c r="H64" s="4" t="n"/>
      <c r="I64" s="25">
        <f>IF(A64="","",IF(AND(AND(AC64&lt;&gt;"",OR(AC64=AG64,AC64=AK64)),AND(AD64&lt;&gt;"",OR(AD64=AH64,AD64=AL64))),"غرفة وجهاز",IF(AND(AC64&lt;&gt;"",OR(AC64=AG64,AC64=AK64)),"غرفة",IF(AND(AD64&lt;&gt;"",OR(AD64=AH64,AD64=AL64)),"جهاز",""))))</f>
        <v/>
      </c>
      <c r="J64" s="4" t="n"/>
      <c r="K64" s="4" t="n"/>
      <c r="L64" s="4" t="n"/>
      <c r="M64" s="4" t="n"/>
      <c r="N64" s="4" t="n"/>
      <c r="O64" s="4" t="n"/>
      <c r="P64" s="25">
        <f>IF(A64="","",IF(AND(AND(AG64&lt;&gt;"",OR(AG64=AC64,AG64=AK64)),AND(AH64&lt;&gt;"",OR(AH64=AD64,AH64=AL64))),"غرفة وجهاز",IF(AND(AG64&lt;&gt;"",OR(AG64=AC64,AG64=AK64)),"غرفة",IF(AND(AH64&lt;&gt;"",OR(AH64=AD64,AH64=AL64)),"جهاز",""))))</f>
        <v/>
      </c>
      <c r="Q64" s="4" t="n"/>
      <c r="R64" s="4" t="n"/>
      <c r="S64" s="4" t="n"/>
      <c r="T64" s="4" t="n"/>
      <c r="U64" s="4" t="n"/>
      <c r="V64" s="4" t="n"/>
      <c r="W64" s="25">
        <f>IF(A64="","",IF(AND(AND(AK64&lt;&gt;"",OR(AK64=AC64,AK64=AG64)),AND(AL64&lt;&gt;"",OR(AL64=AD64,AL64=AH64))),"غرفة وجهاز",IF(AND(AK64&lt;&gt;"",OR(AK64=AC64,AK64=AG64)),"غرفة",IF(AND(AL64&lt;&gt;"",OR(AL64=AD64,AL64=AH64)),"جهاز",""))))</f>
        <v/>
      </c>
      <c r="Y64" s="7" t="n">
        <v>58</v>
      </c>
      <c r="Z64" s="7">
        <f>IF(A64="","",IF(INDEX(OpenDays,WEEKDAY(A64,2))="لا",0,1))</f>
        <v/>
      </c>
      <c r="AA64" s="7">
        <f>IF(A64="","",IF(AND(E64&lt;&gt;"",H64&lt;&gt;'الإعدادات'!$M$17),MAX(1,ROUND(IFERROR(INDEX(SvcMinutes,MATCH(E64,Services,0)),SlotLen)/SlotLen,0))-1,IF(AND(A64=A63,AA63&gt;0),AA63-1,0)))</f>
        <v/>
      </c>
      <c r="AB64" s="7">
        <f>IF(A64="","",IF(OR(AND(E64&lt;&gt;"",H64&lt;&gt;'الإعدادات'!$M$17),AND(A64=A63,AA63&gt;0)),1,0))</f>
        <v/>
      </c>
      <c r="AC64" s="9">
        <f>IF(A64="","",IF(AND(E64&lt;&gt;"",H64&lt;&gt;'الإعدادات'!$M$17),IF(F64="","",F64),IF(AND(A64=A63,AA63&gt;0),AC63,"")))</f>
        <v/>
      </c>
      <c r="AD64" s="9">
        <f>IF(A64="","",IF(AND(E64&lt;&gt;"",H64&lt;&gt;'الإعدادات'!$M$17),IF(G64="","",G64),IF(AND(A64=A63,AA63&gt;0),AD63,"")))</f>
        <v/>
      </c>
      <c r="AE64" s="7">
        <f>IF(A64="","",IF(AND(L64&lt;&gt;"",O64&lt;&gt;'الإعدادات'!$M$17),MAX(1,ROUND(IFERROR(INDEX(SvcMinutes,MATCH(L64,Services,0)),SlotLen)/SlotLen,0))-1,IF(AND(A64=A63,AE63&gt;0),AE63-1,0)))</f>
        <v/>
      </c>
      <c r="AF64" s="7">
        <f>IF(A64="","",IF(OR(AND(L64&lt;&gt;"",O64&lt;&gt;'الإعدادات'!$M$17),AND(A64=A63,AE63&gt;0)),1,0))</f>
        <v/>
      </c>
      <c r="AG64" s="9">
        <f>IF(A64="","",IF(AND(L64&lt;&gt;"",O64&lt;&gt;'الإعدادات'!$M$17),IF(M64="","",M64),IF(AND(A64=A63,AE63&gt;0),AG63,"")))</f>
        <v/>
      </c>
      <c r="AH64" s="9">
        <f>IF(A64="","",IF(AND(L64&lt;&gt;"",O64&lt;&gt;'الإعدادات'!$M$17),IF(N64="","",N64),IF(AND(A64=A63,AE63&gt;0),AH63,"")))</f>
        <v/>
      </c>
      <c r="AI64" s="7">
        <f>IF(A64="","",IF(AND(S64&lt;&gt;"",V64&lt;&gt;'الإعدادات'!$M$17),MAX(1,ROUND(IFERROR(INDEX(SvcMinutes,MATCH(S64,Services,0)),SlotLen)/SlotLen,0))-1,IF(AND(A64=A63,AI63&gt;0),AI63-1,0)))</f>
        <v/>
      </c>
      <c r="AJ64" s="7">
        <f>IF(A64="","",IF(OR(AND(S64&lt;&gt;"",V64&lt;&gt;'الإعدادات'!$M$17),AND(A64=A63,AI63&gt;0)),1,0))</f>
        <v/>
      </c>
      <c r="AK64" s="9">
        <f>IF(A64="","",IF(AND(S64&lt;&gt;"",V64&lt;&gt;'الإعدادات'!$M$17),IF(T64="","",T64),IF(AND(A64=A63,AI63&gt;0),AK63,"")))</f>
        <v/>
      </c>
      <c r="AL64" s="9">
        <f>IF(A64="","",IF(AND(S64&lt;&gt;"",V64&lt;&gt;'الإعدادات'!$M$17),IF(U64="","",U64),IF(AND(A64=A63,AI63&gt;0),AL63,"")))</f>
        <v/>
      </c>
    </row>
    <row r="65">
      <c r="A65" s="23">
        <f>IF(Y65&gt;=7*SlotsPerDay,"",$B$2+INT(Y65/SlotsPerDay))</f>
        <v/>
      </c>
      <c r="B65" s="24">
        <f>IF(A65="","",DayStart+(Y65-INT(Y65/SlotsPerDay)*SlotsPerDay)*SlotLen/1440)</f>
        <v/>
      </c>
      <c r="C65" s="4" t="inlineStr">
        <is>
          <t>سارا الفيفي</t>
        </is>
      </c>
      <c r="D65" s="4" t="inlineStr">
        <is>
          <t>050 958 6481</t>
        </is>
      </c>
      <c r="E65" s="4" t="inlineStr">
        <is>
          <t>فيلر</t>
        </is>
      </c>
      <c r="F65" s="4" t="inlineStr">
        <is>
          <t>غرفة 1</t>
        </is>
      </c>
      <c r="G65" s="4" t="n"/>
      <c r="H65" s="4" t="inlineStr">
        <is>
          <t>غياب</t>
        </is>
      </c>
      <c r="I65" s="25">
        <f>IF(A65="","",IF(AND(AND(AC65&lt;&gt;"",OR(AC65=AG65,AC65=AK65)),AND(AD65&lt;&gt;"",OR(AD65=AH65,AD65=AL65))),"غرفة وجهاز",IF(AND(AC65&lt;&gt;"",OR(AC65=AG65,AC65=AK65)),"غرفة",IF(AND(AD65&lt;&gt;"",OR(AD65=AH65,AD65=AL65)),"جهاز",""))))</f>
        <v/>
      </c>
      <c r="J65" s="4" t="n"/>
      <c r="K65" s="4" t="n"/>
      <c r="L65" s="4" t="n"/>
      <c r="M65" s="4" t="n"/>
      <c r="N65" s="4" t="n"/>
      <c r="O65" s="4" t="n"/>
      <c r="P65" s="25">
        <f>IF(A65="","",IF(AND(AND(AG65&lt;&gt;"",OR(AG65=AC65,AG65=AK65)),AND(AH65&lt;&gt;"",OR(AH65=AD65,AH65=AL65))),"غرفة وجهاز",IF(AND(AG65&lt;&gt;"",OR(AG65=AC65,AG65=AK65)),"غرفة",IF(AND(AH65&lt;&gt;"",OR(AH65=AD65,AH65=AL65)),"جهاز",""))))</f>
        <v/>
      </c>
      <c r="Q65" s="4" t="n"/>
      <c r="R65" s="4" t="n"/>
      <c r="S65" s="4" t="n"/>
      <c r="T65" s="4" t="n"/>
      <c r="U65" s="4" t="n"/>
      <c r="V65" s="4" t="n"/>
      <c r="W65" s="25">
        <f>IF(A65="","",IF(AND(AND(AK65&lt;&gt;"",OR(AK65=AC65,AK65=AG65)),AND(AL65&lt;&gt;"",OR(AL65=AD65,AL65=AH65))),"غرفة وجهاز",IF(AND(AK65&lt;&gt;"",OR(AK65=AC65,AK65=AG65)),"غرفة",IF(AND(AL65&lt;&gt;"",OR(AL65=AD65,AL65=AH65)),"جهاز",""))))</f>
        <v/>
      </c>
      <c r="Y65" s="7" t="n">
        <v>59</v>
      </c>
      <c r="Z65" s="7">
        <f>IF(A65="","",IF(INDEX(OpenDays,WEEKDAY(A65,2))="لا",0,1))</f>
        <v/>
      </c>
      <c r="AA65" s="7">
        <f>IF(A65="","",IF(AND(E65&lt;&gt;"",H65&lt;&gt;'الإعدادات'!$M$17),MAX(1,ROUND(IFERROR(INDEX(SvcMinutes,MATCH(E65,Services,0)),SlotLen)/SlotLen,0))-1,IF(AND(A65=A64,AA64&gt;0),AA64-1,0)))</f>
        <v/>
      </c>
      <c r="AB65" s="7">
        <f>IF(A65="","",IF(OR(AND(E65&lt;&gt;"",H65&lt;&gt;'الإعدادات'!$M$17),AND(A65=A64,AA64&gt;0)),1,0))</f>
        <v/>
      </c>
      <c r="AC65" s="9">
        <f>IF(A65="","",IF(AND(E65&lt;&gt;"",H65&lt;&gt;'الإعدادات'!$M$17),IF(F65="","",F65),IF(AND(A65=A64,AA64&gt;0),AC64,"")))</f>
        <v/>
      </c>
      <c r="AD65" s="9">
        <f>IF(A65="","",IF(AND(E65&lt;&gt;"",H65&lt;&gt;'الإعدادات'!$M$17),IF(G65="","",G65),IF(AND(A65=A64,AA64&gt;0),AD64,"")))</f>
        <v/>
      </c>
      <c r="AE65" s="7">
        <f>IF(A65="","",IF(AND(L65&lt;&gt;"",O65&lt;&gt;'الإعدادات'!$M$17),MAX(1,ROUND(IFERROR(INDEX(SvcMinutes,MATCH(L65,Services,0)),SlotLen)/SlotLen,0))-1,IF(AND(A65=A64,AE64&gt;0),AE64-1,0)))</f>
        <v/>
      </c>
      <c r="AF65" s="7">
        <f>IF(A65="","",IF(OR(AND(L65&lt;&gt;"",O65&lt;&gt;'الإعدادات'!$M$17),AND(A65=A64,AE64&gt;0)),1,0))</f>
        <v/>
      </c>
      <c r="AG65" s="9">
        <f>IF(A65="","",IF(AND(L65&lt;&gt;"",O65&lt;&gt;'الإعدادات'!$M$17),IF(M65="","",M65),IF(AND(A65=A64,AE64&gt;0),AG64,"")))</f>
        <v/>
      </c>
      <c r="AH65" s="9">
        <f>IF(A65="","",IF(AND(L65&lt;&gt;"",O65&lt;&gt;'الإعدادات'!$M$17),IF(N65="","",N65),IF(AND(A65=A64,AE64&gt;0),AH64,"")))</f>
        <v/>
      </c>
      <c r="AI65" s="7">
        <f>IF(A65="","",IF(AND(S65&lt;&gt;"",V65&lt;&gt;'الإعدادات'!$M$17),MAX(1,ROUND(IFERROR(INDEX(SvcMinutes,MATCH(S65,Services,0)),SlotLen)/SlotLen,0))-1,IF(AND(A65=A64,AI64&gt;0),AI64-1,0)))</f>
        <v/>
      </c>
      <c r="AJ65" s="7">
        <f>IF(A65="","",IF(OR(AND(S65&lt;&gt;"",V65&lt;&gt;'الإعدادات'!$M$17),AND(A65=A64,AI64&gt;0)),1,0))</f>
        <v/>
      </c>
      <c r="AK65" s="9">
        <f>IF(A65="","",IF(AND(S65&lt;&gt;"",V65&lt;&gt;'الإعدادات'!$M$17),IF(T65="","",T65),IF(AND(A65=A64,AI64&gt;0),AK64,"")))</f>
        <v/>
      </c>
      <c r="AL65" s="9">
        <f>IF(A65="","",IF(AND(S65&lt;&gt;"",V65&lt;&gt;'الإعدادات'!$M$17),IF(U65="","",U65),IF(AND(A65=A64,AI64&gt;0),AL64,"")))</f>
        <v/>
      </c>
    </row>
    <row r="66">
      <c r="A66" s="23">
        <f>IF(Y66&gt;=7*SlotsPerDay,"",$B$2+INT(Y66/SlotsPerDay))</f>
        <v/>
      </c>
      <c r="B66" s="24">
        <f>IF(A66="","",DayStart+(Y66-INT(Y66/SlotsPerDay)*SlotsPerDay)*SlotLen/1440)</f>
        <v/>
      </c>
      <c r="C66" s="4" t="inlineStr">
        <is>
          <t>شهد البقمي</t>
        </is>
      </c>
      <c r="D66" s="4" t="inlineStr">
        <is>
          <t>053 113 8276</t>
        </is>
      </c>
      <c r="E66" s="4" t="inlineStr">
        <is>
          <t>تقشير كيميائي</t>
        </is>
      </c>
      <c r="F66" s="4" t="inlineStr">
        <is>
          <t>غرفة 1</t>
        </is>
      </c>
      <c r="G66" s="4" t="n"/>
      <c r="H66" s="4" t="inlineStr">
        <is>
          <t>تم</t>
        </is>
      </c>
      <c r="I66" s="25">
        <f>IF(A66="","",IF(AND(AND(AC66&lt;&gt;"",OR(AC66=AG66,AC66=AK66)),AND(AD66&lt;&gt;"",OR(AD66=AH66,AD66=AL66))),"غرفة وجهاز",IF(AND(AC66&lt;&gt;"",OR(AC66=AG66,AC66=AK66)),"غرفة",IF(AND(AD66&lt;&gt;"",OR(AD66=AH66,AD66=AL66)),"جهاز",""))))</f>
        <v/>
      </c>
      <c r="J66" s="4" t="inlineStr">
        <is>
          <t>ليان العبدالله</t>
        </is>
      </c>
      <c r="K66" s="4" t="inlineStr">
        <is>
          <t>050 689 8865</t>
        </is>
      </c>
      <c r="L66" s="4" t="inlineStr">
        <is>
          <t>ليزر وجه</t>
        </is>
      </c>
      <c r="M66" s="4" t="inlineStr">
        <is>
          <t>غرفة 2</t>
        </is>
      </c>
      <c r="N66" s="4" t="inlineStr">
        <is>
          <t>جهاز الليزر</t>
        </is>
      </c>
      <c r="O66" s="4" t="inlineStr">
        <is>
          <t>تم</t>
        </is>
      </c>
      <c r="P66" s="25">
        <f>IF(A66="","",IF(AND(AND(AG66&lt;&gt;"",OR(AG66=AC66,AG66=AK66)),AND(AH66&lt;&gt;"",OR(AH66=AD66,AH66=AL66))),"غرفة وجهاز",IF(AND(AG66&lt;&gt;"",OR(AG66=AC66,AG66=AK66)),"غرفة",IF(AND(AH66&lt;&gt;"",OR(AH66=AD66,AH66=AL66)),"جهاز",""))))</f>
        <v/>
      </c>
      <c r="Q66" s="4" t="n"/>
      <c r="R66" s="4" t="n"/>
      <c r="S66" s="4" t="n"/>
      <c r="T66" s="4" t="n"/>
      <c r="U66" s="4" t="n"/>
      <c r="V66" s="4" t="n"/>
      <c r="W66" s="25">
        <f>IF(A66="","",IF(AND(AND(AK66&lt;&gt;"",OR(AK66=AC66,AK66=AG66)),AND(AL66&lt;&gt;"",OR(AL66=AD66,AL66=AH66))),"غرفة وجهاز",IF(AND(AK66&lt;&gt;"",OR(AK66=AC66,AK66=AG66)),"غرفة",IF(AND(AL66&lt;&gt;"",OR(AL66=AD66,AL66=AH66)),"جهاز",""))))</f>
        <v/>
      </c>
      <c r="Y66" s="7" t="n">
        <v>60</v>
      </c>
      <c r="Z66" s="7">
        <f>IF(A66="","",IF(INDEX(OpenDays,WEEKDAY(A66,2))="لا",0,1))</f>
        <v/>
      </c>
      <c r="AA66" s="7">
        <f>IF(A66="","",IF(AND(E66&lt;&gt;"",H66&lt;&gt;'الإعدادات'!$M$17),MAX(1,ROUND(IFERROR(INDEX(SvcMinutes,MATCH(E66,Services,0)),SlotLen)/SlotLen,0))-1,IF(AND(A66=A65,AA65&gt;0),AA65-1,0)))</f>
        <v/>
      </c>
      <c r="AB66" s="7">
        <f>IF(A66="","",IF(OR(AND(E66&lt;&gt;"",H66&lt;&gt;'الإعدادات'!$M$17),AND(A66=A65,AA65&gt;0)),1,0))</f>
        <v/>
      </c>
      <c r="AC66" s="9">
        <f>IF(A66="","",IF(AND(E66&lt;&gt;"",H66&lt;&gt;'الإعدادات'!$M$17),IF(F66="","",F66),IF(AND(A66=A65,AA65&gt;0),AC65,"")))</f>
        <v/>
      </c>
      <c r="AD66" s="9">
        <f>IF(A66="","",IF(AND(E66&lt;&gt;"",H66&lt;&gt;'الإعدادات'!$M$17),IF(G66="","",G66),IF(AND(A66=A65,AA65&gt;0),AD65,"")))</f>
        <v/>
      </c>
      <c r="AE66" s="7">
        <f>IF(A66="","",IF(AND(L66&lt;&gt;"",O66&lt;&gt;'الإعدادات'!$M$17),MAX(1,ROUND(IFERROR(INDEX(SvcMinutes,MATCH(L66,Services,0)),SlotLen)/SlotLen,0))-1,IF(AND(A66=A65,AE65&gt;0),AE65-1,0)))</f>
        <v/>
      </c>
      <c r="AF66" s="7">
        <f>IF(A66="","",IF(OR(AND(L66&lt;&gt;"",O66&lt;&gt;'الإعدادات'!$M$17),AND(A66=A65,AE65&gt;0)),1,0))</f>
        <v/>
      </c>
      <c r="AG66" s="9">
        <f>IF(A66="","",IF(AND(L66&lt;&gt;"",O66&lt;&gt;'الإعدادات'!$M$17),IF(M66="","",M66),IF(AND(A66=A65,AE65&gt;0),AG65,"")))</f>
        <v/>
      </c>
      <c r="AH66" s="9">
        <f>IF(A66="","",IF(AND(L66&lt;&gt;"",O66&lt;&gt;'الإعدادات'!$M$17),IF(N66="","",N66),IF(AND(A66=A65,AE65&gt;0),AH65,"")))</f>
        <v/>
      </c>
      <c r="AI66" s="7">
        <f>IF(A66="","",IF(AND(S66&lt;&gt;"",V66&lt;&gt;'الإعدادات'!$M$17),MAX(1,ROUND(IFERROR(INDEX(SvcMinutes,MATCH(S66,Services,0)),SlotLen)/SlotLen,0))-1,IF(AND(A66=A65,AI65&gt;0),AI65-1,0)))</f>
        <v/>
      </c>
      <c r="AJ66" s="7">
        <f>IF(A66="","",IF(OR(AND(S66&lt;&gt;"",V66&lt;&gt;'الإعدادات'!$M$17),AND(A66=A65,AI65&gt;0)),1,0))</f>
        <v/>
      </c>
      <c r="AK66" s="9">
        <f>IF(A66="","",IF(AND(S66&lt;&gt;"",V66&lt;&gt;'الإعدادات'!$M$17),IF(T66="","",T66),IF(AND(A66=A65,AI65&gt;0),AK65,"")))</f>
        <v/>
      </c>
      <c r="AL66" s="9">
        <f>IF(A66="","",IF(AND(S66&lt;&gt;"",V66&lt;&gt;'الإعدادات'!$M$17),IF(U66="","",U66),IF(AND(A66=A65,AI65&gt;0),AL65,"")))</f>
        <v/>
      </c>
    </row>
    <row r="67">
      <c r="A67" s="23">
        <f>IF(Y67&gt;=7*SlotsPerDay,"",$B$2+INT(Y67/SlotsPerDay))</f>
        <v/>
      </c>
      <c r="B67" s="24">
        <f>IF(A67="","",DayStart+(Y67-INT(Y67/SlotsPerDay)*SlotsPerDay)*SlotLen/1440)</f>
        <v/>
      </c>
      <c r="C67" s="4" t="inlineStr">
        <is>
          <t>تركي الشهري</t>
        </is>
      </c>
      <c r="D67" s="4" t="inlineStr">
        <is>
          <t>053 280 1306</t>
        </is>
      </c>
      <c r="E67" s="4" t="inlineStr">
        <is>
          <t>تقشير كيميائي</t>
        </is>
      </c>
      <c r="F67" s="4" t="inlineStr">
        <is>
          <t>غرفة 1</t>
        </is>
      </c>
      <c r="G67" s="4" t="n"/>
      <c r="H67" s="4" t="inlineStr">
        <is>
          <t>تم</t>
        </is>
      </c>
      <c r="I67" s="25">
        <f>IF(A67="","",IF(AND(AND(AC67&lt;&gt;"",OR(AC67=AG67,AC67=AK67)),AND(AD67&lt;&gt;"",OR(AD67=AH67,AD67=AL67))),"غرفة وجهاز",IF(AND(AC67&lt;&gt;"",OR(AC67=AG67,AC67=AK67)),"غرفة",IF(AND(AD67&lt;&gt;"",OR(AD67=AH67,AD67=AL67)),"جهاز",""))))</f>
        <v/>
      </c>
      <c r="J67" s="4" t="inlineStr">
        <is>
          <t>دانة الحربي</t>
        </is>
      </c>
      <c r="K67" s="4" t="inlineStr">
        <is>
          <t>055 498 6542</t>
        </is>
      </c>
      <c r="L67" s="4" t="inlineStr">
        <is>
          <t>متابعة</t>
        </is>
      </c>
      <c r="M67" s="4" t="inlineStr">
        <is>
          <t>غرفة 2</t>
        </is>
      </c>
      <c r="N67" s="4" t="n"/>
      <c r="O67" s="4" t="inlineStr">
        <is>
          <t>تم</t>
        </is>
      </c>
      <c r="P67" s="25">
        <f>IF(A67="","",IF(AND(AND(AG67&lt;&gt;"",OR(AG67=AC67,AG67=AK67)),AND(AH67&lt;&gt;"",OR(AH67=AD67,AH67=AL67))),"غرفة وجهاز",IF(AND(AG67&lt;&gt;"",OR(AG67=AC67,AG67=AK67)),"غرفة",IF(AND(AH67&lt;&gt;"",OR(AH67=AD67,AH67=AL67)),"جهاز",""))))</f>
        <v/>
      </c>
      <c r="Q67" s="4" t="inlineStr">
        <is>
          <t>خالد المالكي</t>
        </is>
      </c>
      <c r="R67" s="4" t="inlineStr">
        <is>
          <t>050 740 9790</t>
        </is>
      </c>
      <c r="S67" s="4" t="inlineStr">
        <is>
          <t>جلسة علاج طبيعي</t>
        </is>
      </c>
      <c r="T67" s="4" t="inlineStr">
        <is>
          <t>غرفة 3</t>
        </is>
      </c>
      <c r="U67" s="4" t="n"/>
      <c r="V67" s="4" t="inlineStr">
        <is>
          <t>تم</t>
        </is>
      </c>
      <c r="W67" s="25">
        <f>IF(A67="","",IF(AND(AND(AK67&lt;&gt;"",OR(AK67=AC67,AK67=AG67)),AND(AL67&lt;&gt;"",OR(AL67=AD67,AL67=AH67))),"غرفة وجهاز",IF(AND(AK67&lt;&gt;"",OR(AK67=AC67,AK67=AG67)),"غرفة",IF(AND(AL67&lt;&gt;"",OR(AL67=AD67,AL67=AH67)),"جهاز",""))))</f>
        <v/>
      </c>
      <c r="Y67" s="7" t="n">
        <v>61</v>
      </c>
      <c r="Z67" s="7">
        <f>IF(A67="","",IF(INDEX(OpenDays,WEEKDAY(A67,2))="لا",0,1))</f>
        <v/>
      </c>
      <c r="AA67" s="7">
        <f>IF(A67="","",IF(AND(E67&lt;&gt;"",H67&lt;&gt;'الإعدادات'!$M$17),MAX(1,ROUND(IFERROR(INDEX(SvcMinutes,MATCH(E67,Services,0)),SlotLen)/SlotLen,0))-1,IF(AND(A67=A66,AA66&gt;0),AA66-1,0)))</f>
        <v/>
      </c>
      <c r="AB67" s="7">
        <f>IF(A67="","",IF(OR(AND(E67&lt;&gt;"",H67&lt;&gt;'الإعدادات'!$M$17),AND(A67=A66,AA66&gt;0)),1,0))</f>
        <v/>
      </c>
      <c r="AC67" s="9">
        <f>IF(A67="","",IF(AND(E67&lt;&gt;"",H67&lt;&gt;'الإعدادات'!$M$17),IF(F67="","",F67),IF(AND(A67=A66,AA66&gt;0),AC66,"")))</f>
        <v/>
      </c>
      <c r="AD67" s="9">
        <f>IF(A67="","",IF(AND(E67&lt;&gt;"",H67&lt;&gt;'الإعدادات'!$M$17),IF(G67="","",G67),IF(AND(A67=A66,AA66&gt;0),AD66,"")))</f>
        <v/>
      </c>
      <c r="AE67" s="7">
        <f>IF(A67="","",IF(AND(L67&lt;&gt;"",O67&lt;&gt;'الإعدادات'!$M$17),MAX(1,ROUND(IFERROR(INDEX(SvcMinutes,MATCH(L67,Services,0)),SlotLen)/SlotLen,0))-1,IF(AND(A67=A66,AE66&gt;0),AE66-1,0)))</f>
        <v/>
      </c>
      <c r="AF67" s="7">
        <f>IF(A67="","",IF(OR(AND(L67&lt;&gt;"",O67&lt;&gt;'الإعدادات'!$M$17),AND(A67=A66,AE66&gt;0)),1,0))</f>
        <v/>
      </c>
      <c r="AG67" s="9">
        <f>IF(A67="","",IF(AND(L67&lt;&gt;"",O67&lt;&gt;'الإعدادات'!$M$17),IF(M67="","",M67),IF(AND(A67=A66,AE66&gt;0),AG66,"")))</f>
        <v/>
      </c>
      <c r="AH67" s="9">
        <f>IF(A67="","",IF(AND(L67&lt;&gt;"",O67&lt;&gt;'الإعدادات'!$M$17),IF(N67="","",N67),IF(AND(A67=A66,AE66&gt;0),AH66,"")))</f>
        <v/>
      </c>
      <c r="AI67" s="7">
        <f>IF(A67="","",IF(AND(S67&lt;&gt;"",V67&lt;&gt;'الإعدادات'!$M$17),MAX(1,ROUND(IFERROR(INDEX(SvcMinutes,MATCH(S67,Services,0)),SlotLen)/SlotLen,0))-1,IF(AND(A67=A66,AI66&gt;0),AI66-1,0)))</f>
        <v/>
      </c>
      <c r="AJ67" s="7">
        <f>IF(A67="","",IF(OR(AND(S67&lt;&gt;"",V67&lt;&gt;'الإعدادات'!$M$17),AND(A67=A66,AI66&gt;0)),1,0))</f>
        <v/>
      </c>
      <c r="AK67" s="9">
        <f>IF(A67="","",IF(AND(S67&lt;&gt;"",V67&lt;&gt;'الإعدادات'!$M$17),IF(T67="","",T67),IF(AND(A67=A66,AI66&gt;0),AK66,"")))</f>
        <v/>
      </c>
      <c r="AL67" s="9">
        <f>IF(A67="","",IF(AND(S67&lt;&gt;"",V67&lt;&gt;'الإعدادات'!$M$17),IF(U67="","",U67),IF(AND(A67=A66,AI66&gt;0),AL66,"")))</f>
        <v/>
      </c>
    </row>
    <row r="68">
      <c r="A68" s="23">
        <f>IF(Y68&gt;=7*SlotsPerDay,"",$B$2+INT(Y68/SlotsPerDay))</f>
        <v/>
      </c>
      <c r="B68" s="24">
        <f>IF(A68="","",DayStart+(Y68-INT(Y68/SlotsPerDay)*SlotsPerDay)*SlotLen/1440)</f>
        <v/>
      </c>
      <c r="C68" s="4" t="n"/>
      <c r="D68" s="4" t="n"/>
      <c r="E68" s="4" t="n"/>
      <c r="F68" s="4" t="n"/>
      <c r="G68" s="4" t="n"/>
      <c r="H68" s="4" t="n"/>
      <c r="I68" s="25">
        <f>IF(A68="","",IF(AND(AND(AC68&lt;&gt;"",OR(AC68=AG68,AC68=AK68)),AND(AD68&lt;&gt;"",OR(AD68=AH68,AD68=AL68))),"غرفة وجهاز",IF(AND(AC68&lt;&gt;"",OR(AC68=AG68,AC68=AK68)),"غرفة",IF(AND(AD68&lt;&gt;"",OR(AD68=AH68,AD68=AL68)),"جهاز",""))))</f>
        <v/>
      </c>
      <c r="J68" s="4" t="inlineStr">
        <is>
          <t>شهد البقمي</t>
        </is>
      </c>
      <c r="K68" s="4" t="inlineStr">
        <is>
          <t>050 965 6605</t>
        </is>
      </c>
      <c r="L68" s="4" t="inlineStr">
        <is>
          <t>هيدرافيشل</t>
        </is>
      </c>
      <c r="M68" s="4" t="inlineStr">
        <is>
          <t>غرفة 2</t>
        </is>
      </c>
      <c r="N68" s="4" t="inlineStr">
        <is>
          <t>هيدرافيشل</t>
        </is>
      </c>
      <c r="O68" s="4" t="inlineStr">
        <is>
          <t>غياب</t>
        </is>
      </c>
      <c r="P68" s="25">
        <f>IF(A68="","",IF(AND(AND(AG68&lt;&gt;"",OR(AG68=AC68,AG68=AK68)),AND(AH68&lt;&gt;"",OR(AH68=AD68,AH68=AL68))),"غرفة وجهاز",IF(AND(AG68&lt;&gt;"",OR(AG68=AC68,AG68=AK68)),"غرفة",IF(AND(AH68&lt;&gt;"",OR(AH68=AD68,AH68=AL68)),"جهاز",""))))</f>
        <v/>
      </c>
      <c r="Q68" s="4" t="n"/>
      <c r="R68" s="4" t="n"/>
      <c r="S68" s="4" t="n"/>
      <c r="T68" s="4" t="n"/>
      <c r="U68" s="4" t="n"/>
      <c r="V68" s="4" t="n"/>
      <c r="W68" s="25">
        <f>IF(A68="","",IF(AND(AND(AK68&lt;&gt;"",OR(AK68=AC68,AK68=AG68)),AND(AL68&lt;&gt;"",OR(AL68=AD68,AL68=AH68))),"غرفة وجهاز",IF(AND(AK68&lt;&gt;"",OR(AK68=AC68,AK68=AG68)),"غرفة",IF(AND(AL68&lt;&gt;"",OR(AL68=AD68,AL68=AH68)),"جهاز",""))))</f>
        <v/>
      </c>
      <c r="Y68" s="7" t="n">
        <v>62</v>
      </c>
      <c r="Z68" s="7">
        <f>IF(A68="","",IF(INDEX(OpenDays,WEEKDAY(A68,2))="لا",0,1))</f>
        <v/>
      </c>
      <c r="AA68" s="7">
        <f>IF(A68="","",IF(AND(E68&lt;&gt;"",H68&lt;&gt;'الإعدادات'!$M$17),MAX(1,ROUND(IFERROR(INDEX(SvcMinutes,MATCH(E68,Services,0)),SlotLen)/SlotLen,0))-1,IF(AND(A68=A67,AA67&gt;0),AA67-1,0)))</f>
        <v/>
      </c>
      <c r="AB68" s="7">
        <f>IF(A68="","",IF(OR(AND(E68&lt;&gt;"",H68&lt;&gt;'الإعدادات'!$M$17),AND(A68=A67,AA67&gt;0)),1,0))</f>
        <v/>
      </c>
      <c r="AC68" s="9">
        <f>IF(A68="","",IF(AND(E68&lt;&gt;"",H68&lt;&gt;'الإعدادات'!$M$17),IF(F68="","",F68),IF(AND(A68=A67,AA67&gt;0),AC67,"")))</f>
        <v/>
      </c>
      <c r="AD68" s="9">
        <f>IF(A68="","",IF(AND(E68&lt;&gt;"",H68&lt;&gt;'الإعدادات'!$M$17),IF(G68="","",G68),IF(AND(A68=A67,AA67&gt;0),AD67,"")))</f>
        <v/>
      </c>
      <c r="AE68" s="7">
        <f>IF(A68="","",IF(AND(L68&lt;&gt;"",O68&lt;&gt;'الإعدادات'!$M$17),MAX(1,ROUND(IFERROR(INDEX(SvcMinutes,MATCH(L68,Services,0)),SlotLen)/SlotLen,0))-1,IF(AND(A68=A67,AE67&gt;0),AE67-1,0)))</f>
        <v/>
      </c>
      <c r="AF68" s="7">
        <f>IF(A68="","",IF(OR(AND(L68&lt;&gt;"",O68&lt;&gt;'الإعدادات'!$M$17),AND(A68=A67,AE67&gt;0)),1,0))</f>
        <v/>
      </c>
      <c r="AG68" s="9">
        <f>IF(A68="","",IF(AND(L68&lt;&gt;"",O68&lt;&gt;'الإعدادات'!$M$17),IF(M68="","",M68),IF(AND(A68=A67,AE67&gt;0),AG67,"")))</f>
        <v/>
      </c>
      <c r="AH68" s="9">
        <f>IF(A68="","",IF(AND(L68&lt;&gt;"",O68&lt;&gt;'الإعدادات'!$M$17),IF(N68="","",N68),IF(AND(A68=A67,AE67&gt;0),AH67,"")))</f>
        <v/>
      </c>
      <c r="AI68" s="7">
        <f>IF(A68="","",IF(AND(S68&lt;&gt;"",V68&lt;&gt;'الإعدادات'!$M$17),MAX(1,ROUND(IFERROR(INDEX(SvcMinutes,MATCH(S68,Services,0)),SlotLen)/SlotLen,0))-1,IF(AND(A68=A67,AI67&gt;0),AI67-1,0)))</f>
        <v/>
      </c>
      <c r="AJ68" s="7">
        <f>IF(A68="","",IF(OR(AND(S68&lt;&gt;"",V68&lt;&gt;'الإعدادات'!$M$17),AND(A68=A67,AI67&gt;0)),1,0))</f>
        <v/>
      </c>
      <c r="AK68" s="9">
        <f>IF(A68="","",IF(AND(S68&lt;&gt;"",V68&lt;&gt;'الإعدادات'!$M$17),IF(T68="","",T68),IF(AND(A68=A67,AI67&gt;0),AK67,"")))</f>
        <v/>
      </c>
      <c r="AL68" s="9">
        <f>IF(A68="","",IF(AND(S68&lt;&gt;"",V68&lt;&gt;'الإعدادات'!$M$17),IF(U68="","",U68),IF(AND(A68=A67,AI67&gt;0),AL67,"")))</f>
        <v/>
      </c>
    </row>
    <row r="69">
      <c r="A69" s="23">
        <f>IF(Y69&gt;=7*SlotsPerDay,"",$B$2+INT(Y69/SlotsPerDay))</f>
        <v/>
      </c>
      <c r="B69" s="24">
        <f>IF(A69="","",DayStart+(Y69-INT(Y69/SlotsPerDay)*SlotsPerDay)*SlotLen/1440)</f>
        <v/>
      </c>
      <c r="C69" s="4" t="inlineStr">
        <is>
          <t>ريما العمري</t>
        </is>
      </c>
      <c r="D69" s="4" t="inlineStr">
        <is>
          <t>055 214 1717</t>
        </is>
      </c>
      <c r="E69" s="4" t="inlineStr">
        <is>
          <t>ليزر جسم</t>
        </is>
      </c>
      <c r="F69" s="4" t="inlineStr">
        <is>
          <t>غرفة 1</t>
        </is>
      </c>
      <c r="G69" s="4" t="inlineStr">
        <is>
          <t>جهاز الليزر</t>
        </is>
      </c>
      <c r="H69" s="4" t="inlineStr">
        <is>
          <t>تم</t>
        </is>
      </c>
      <c r="I69" s="25">
        <f>IF(A69="","",IF(AND(AND(AC69&lt;&gt;"",OR(AC69=AG69,AC69=AK69)),AND(AD69&lt;&gt;"",OR(AD69=AH69,AD69=AL69))),"غرفة وجهاز",IF(AND(AC69&lt;&gt;"",OR(AC69=AG69,AC69=AK69)),"غرفة",IF(AND(AD69&lt;&gt;"",OR(AD69=AH69,AD69=AL69)),"جهاز",""))))</f>
        <v/>
      </c>
      <c r="J69" s="4" t="n"/>
      <c r="K69" s="4" t="n"/>
      <c r="L69" s="4" t="n"/>
      <c r="M69" s="4" t="n"/>
      <c r="N69" s="4" t="n"/>
      <c r="O69" s="4" t="n"/>
      <c r="P69" s="25">
        <f>IF(A69="","",IF(AND(AND(AG69&lt;&gt;"",OR(AG69=AC69,AG69=AK69)),AND(AH69&lt;&gt;"",OR(AH69=AD69,AH69=AL69))),"غرفة وجهاز",IF(AND(AG69&lt;&gt;"",OR(AG69=AC69,AG69=AK69)),"غرفة",IF(AND(AH69&lt;&gt;"",OR(AH69=AD69,AH69=AL69)),"جهاز",""))))</f>
        <v/>
      </c>
      <c r="Q69" s="4" t="n"/>
      <c r="R69" s="4" t="n"/>
      <c r="S69" s="4" t="n"/>
      <c r="T69" s="4" t="n"/>
      <c r="U69" s="4" t="n"/>
      <c r="V69" s="4" t="n"/>
      <c r="W69" s="25">
        <f>IF(A69="","",IF(AND(AND(AK69&lt;&gt;"",OR(AK69=AC69,AK69=AG69)),AND(AL69&lt;&gt;"",OR(AL69=AD69,AL69=AH69))),"غرفة وجهاز",IF(AND(AK69&lt;&gt;"",OR(AK69=AC69,AK69=AG69)),"غرفة",IF(AND(AL69&lt;&gt;"",OR(AL69=AD69,AL69=AH69)),"جهاز",""))))</f>
        <v/>
      </c>
      <c r="Y69" s="7" t="n">
        <v>63</v>
      </c>
      <c r="Z69" s="7">
        <f>IF(A69="","",IF(INDEX(OpenDays,WEEKDAY(A69,2))="لا",0,1))</f>
        <v/>
      </c>
      <c r="AA69" s="7">
        <f>IF(A69="","",IF(AND(E69&lt;&gt;"",H69&lt;&gt;'الإعدادات'!$M$17),MAX(1,ROUND(IFERROR(INDEX(SvcMinutes,MATCH(E69,Services,0)),SlotLen)/SlotLen,0))-1,IF(AND(A69=A68,AA68&gt;0),AA68-1,0)))</f>
        <v/>
      </c>
      <c r="AB69" s="7">
        <f>IF(A69="","",IF(OR(AND(E69&lt;&gt;"",H69&lt;&gt;'الإعدادات'!$M$17),AND(A69=A68,AA68&gt;0)),1,0))</f>
        <v/>
      </c>
      <c r="AC69" s="9">
        <f>IF(A69="","",IF(AND(E69&lt;&gt;"",H69&lt;&gt;'الإعدادات'!$M$17),IF(F69="","",F69),IF(AND(A69=A68,AA68&gt;0),AC68,"")))</f>
        <v/>
      </c>
      <c r="AD69" s="9">
        <f>IF(A69="","",IF(AND(E69&lt;&gt;"",H69&lt;&gt;'الإعدادات'!$M$17),IF(G69="","",G69),IF(AND(A69=A68,AA68&gt;0),AD68,"")))</f>
        <v/>
      </c>
      <c r="AE69" s="7">
        <f>IF(A69="","",IF(AND(L69&lt;&gt;"",O69&lt;&gt;'الإعدادات'!$M$17),MAX(1,ROUND(IFERROR(INDEX(SvcMinutes,MATCH(L69,Services,0)),SlotLen)/SlotLen,0))-1,IF(AND(A69=A68,AE68&gt;0),AE68-1,0)))</f>
        <v/>
      </c>
      <c r="AF69" s="7">
        <f>IF(A69="","",IF(OR(AND(L69&lt;&gt;"",O69&lt;&gt;'الإعدادات'!$M$17),AND(A69=A68,AE68&gt;0)),1,0))</f>
        <v/>
      </c>
      <c r="AG69" s="9">
        <f>IF(A69="","",IF(AND(L69&lt;&gt;"",O69&lt;&gt;'الإعدادات'!$M$17),IF(M69="","",M69),IF(AND(A69=A68,AE68&gt;0),AG68,"")))</f>
        <v/>
      </c>
      <c r="AH69" s="9">
        <f>IF(A69="","",IF(AND(L69&lt;&gt;"",O69&lt;&gt;'الإعدادات'!$M$17),IF(N69="","",N69),IF(AND(A69=A68,AE68&gt;0),AH68,"")))</f>
        <v/>
      </c>
      <c r="AI69" s="7">
        <f>IF(A69="","",IF(AND(S69&lt;&gt;"",V69&lt;&gt;'الإعدادات'!$M$17),MAX(1,ROUND(IFERROR(INDEX(SvcMinutes,MATCH(S69,Services,0)),SlotLen)/SlotLen,0))-1,IF(AND(A69=A68,AI68&gt;0),AI68-1,0)))</f>
        <v/>
      </c>
      <c r="AJ69" s="7">
        <f>IF(A69="","",IF(OR(AND(S69&lt;&gt;"",V69&lt;&gt;'الإعدادات'!$M$17),AND(A69=A68,AI68&gt;0)),1,0))</f>
        <v/>
      </c>
      <c r="AK69" s="9">
        <f>IF(A69="","",IF(AND(S69&lt;&gt;"",V69&lt;&gt;'الإعدادات'!$M$17),IF(T69="","",T69),IF(AND(A69=A68,AI68&gt;0),AK68,"")))</f>
        <v/>
      </c>
      <c r="AL69" s="9">
        <f>IF(A69="","",IF(AND(S69&lt;&gt;"",V69&lt;&gt;'الإعدادات'!$M$17),IF(U69="","",U69),IF(AND(A69=A68,AI68&gt;0),AL68,"")))</f>
        <v/>
      </c>
    </row>
    <row r="70">
      <c r="A70" s="23">
        <f>IF(Y70&gt;=7*SlotsPerDay,"",$B$2+INT(Y70/SlotsPerDay))</f>
        <v/>
      </c>
      <c r="B70" s="24">
        <f>IF(A70="","",DayStart+(Y70-INT(Y70/SlotsPerDay)*SlotsPerDay)*SlotLen/1440)</f>
        <v/>
      </c>
      <c r="C70" s="4" t="n"/>
      <c r="D70" s="4" t="n"/>
      <c r="E70" s="4" t="n"/>
      <c r="F70" s="4" t="n"/>
      <c r="G70" s="4" t="n"/>
      <c r="H70" s="4" t="n"/>
      <c r="I70" s="25">
        <f>IF(A70="","",IF(AND(AND(AC70&lt;&gt;"",OR(AC70=AG70,AC70=AK70)),AND(AD70&lt;&gt;"",OR(AD70=AH70,AD70=AL70))),"غرفة وجهاز",IF(AND(AC70&lt;&gt;"",OR(AC70=AG70,AC70=AK70)),"غرفة",IF(AND(AD70&lt;&gt;"",OR(AD70=AH70,AD70=AL70)),"جهاز",""))))</f>
        <v/>
      </c>
      <c r="J70" s="4" t="n"/>
      <c r="K70" s="4" t="n"/>
      <c r="L70" s="4" t="n"/>
      <c r="M70" s="4" t="n"/>
      <c r="N70" s="4" t="n"/>
      <c r="O70" s="4" t="n"/>
      <c r="P70" s="25">
        <f>IF(A70="","",IF(AND(AND(AG70&lt;&gt;"",OR(AG70=AC70,AG70=AK70)),AND(AH70&lt;&gt;"",OR(AH70=AD70,AH70=AL70))),"غرفة وجهاز",IF(AND(AG70&lt;&gt;"",OR(AG70=AC70,AG70=AK70)),"غرفة",IF(AND(AH70&lt;&gt;"",OR(AH70=AD70,AH70=AL70)),"جهاز",""))))</f>
        <v/>
      </c>
      <c r="Q70" s="4" t="inlineStr">
        <is>
          <t>ماجد القرني</t>
        </is>
      </c>
      <c r="R70" s="4" t="inlineStr">
        <is>
          <t>054 254 2862</t>
        </is>
      </c>
      <c r="S70" s="4" t="inlineStr">
        <is>
          <t>جلسة علاج طبيعي</t>
        </is>
      </c>
      <c r="T70" s="4" t="inlineStr">
        <is>
          <t>غرفة 3</t>
        </is>
      </c>
      <c r="U70" s="4" t="n"/>
      <c r="V70" s="4" t="inlineStr">
        <is>
          <t>تم</t>
        </is>
      </c>
      <c r="W70" s="25">
        <f>IF(A70="","",IF(AND(AND(AK70&lt;&gt;"",OR(AK70=AC70,AK70=AG70)),AND(AL70&lt;&gt;"",OR(AL70=AD70,AL70=AH70))),"غرفة وجهاز",IF(AND(AK70&lt;&gt;"",OR(AK70=AC70,AK70=AG70)),"غرفة",IF(AND(AL70&lt;&gt;"",OR(AL70=AD70,AL70=AH70)),"جهاز",""))))</f>
        <v/>
      </c>
      <c r="Y70" s="7" t="n">
        <v>64</v>
      </c>
      <c r="Z70" s="7">
        <f>IF(A70="","",IF(INDEX(OpenDays,WEEKDAY(A70,2))="لا",0,1))</f>
        <v/>
      </c>
      <c r="AA70" s="7">
        <f>IF(A70="","",IF(AND(E70&lt;&gt;"",H70&lt;&gt;'الإعدادات'!$M$17),MAX(1,ROUND(IFERROR(INDEX(SvcMinutes,MATCH(E70,Services,0)),SlotLen)/SlotLen,0))-1,IF(AND(A70=A69,AA69&gt;0),AA69-1,0)))</f>
        <v/>
      </c>
      <c r="AB70" s="7">
        <f>IF(A70="","",IF(OR(AND(E70&lt;&gt;"",H70&lt;&gt;'الإعدادات'!$M$17),AND(A70=A69,AA69&gt;0)),1,0))</f>
        <v/>
      </c>
      <c r="AC70" s="9">
        <f>IF(A70="","",IF(AND(E70&lt;&gt;"",H70&lt;&gt;'الإعدادات'!$M$17),IF(F70="","",F70),IF(AND(A70=A69,AA69&gt;0),AC69,"")))</f>
        <v/>
      </c>
      <c r="AD70" s="9">
        <f>IF(A70="","",IF(AND(E70&lt;&gt;"",H70&lt;&gt;'الإعدادات'!$M$17),IF(G70="","",G70),IF(AND(A70=A69,AA69&gt;0),AD69,"")))</f>
        <v/>
      </c>
      <c r="AE70" s="7">
        <f>IF(A70="","",IF(AND(L70&lt;&gt;"",O70&lt;&gt;'الإعدادات'!$M$17),MAX(1,ROUND(IFERROR(INDEX(SvcMinutes,MATCH(L70,Services,0)),SlotLen)/SlotLen,0))-1,IF(AND(A70=A69,AE69&gt;0),AE69-1,0)))</f>
        <v/>
      </c>
      <c r="AF70" s="7">
        <f>IF(A70="","",IF(OR(AND(L70&lt;&gt;"",O70&lt;&gt;'الإعدادات'!$M$17),AND(A70=A69,AE69&gt;0)),1,0))</f>
        <v/>
      </c>
      <c r="AG70" s="9">
        <f>IF(A70="","",IF(AND(L70&lt;&gt;"",O70&lt;&gt;'الإعدادات'!$M$17),IF(M70="","",M70),IF(AND(A70=A69,AE69&gt;0),AG69,"")))</f>
        <v/>
      </c>
      <c r="AH70" s="9">
        <f>IF(A70="","",IF(AND(L70&lt;&gt;"",O70&lt;&gt;'الإعدادات'!$M$17),IF(N70="","",N70),IF(AND(A70=A69,AE69&gt;0),AH69,"")))</f>
        <v/>
      </c>
      <c r="AI70" s="7">
        <f>IF(A70="","",IF(AND(S70&lt;&gt;"",V70&lt;&gt;'الإعدادات'!$M$17),MAX(1,ROUND(IFERROR(INDEX(SvcMinutes,MATCH(S70,Services,0)),SlotLen)/SlotLen,0))-1,IF(AND(A70=A69,AI69&gt;0),AI69-1,0)))</f>
        <v/>
      </c>
      <c r="AJ70" s="7">
        <f>IF(A70="","",IF(OR(AND(S70&lt;&gt;"",V70&lt;&gt;'الإعدادات'!$M$17),AND(A70=A69,AI69&gt;0)),1,0))</f>
        <v/>
      </c>
      <c r="AK70" s="9">
        <f>IF(A70="","",IF(AND(S70&lt;&gt;"",V70&lt;&gt;'الإعدادات'!$M$17),IF(T70="","",T70),IF(AND(A70=A69,AI69&gt;0),AK69,"")))</f>
        <v/>
      </c>
      <c r="AL70" s="9">
        <f>IF(A70="","",IF(AND(S70&lt;&gt;"",V70&lt;&gt;'الإعدادات'!$M$17),IF(U70="","",U70),IF(AND(A70=A69,AI69&gt;0),AL69,"")))</f>
        <v/>
      </c>
    </row>
    <row r="71">
      <c r="A71" s="23">
        <f>IF(Y71&gt;=7*SlotsPerDay,"",$B$2+INT(Y71/SlotsPerDay))</f>
        <v/>
      </c>
      <c r="B71" s="24">
        <f>IF(A71="","",DayStart+(Y71-INT(Y71/SlotsPerDay)*SlotsPerDay)*SlotLen/1440)</f>
        <v/>
      </c>
      <c r="C71" s="4" t="inlineStr">
        <is>
          <t>خالد المالكي</t>
        </is>
      </c>
      <c r="D71" s="4" t="inlineStr">
        <is>
          <t>053 258 8100</t>
        </is>
      </c>
      <c r="E71" s="4" t="inlineStr">
        <is>
          <t>فيلر</t>
        </is>
      </c>
      <c r="F71" s="4" t="inlineStr">
        <is>
          <t>غرفة 1</t>
        </is>
      </c>
      <c r="G71" s="4" t="n"/>
      <c r="H71" s="4" t="inlineStr">
        <is>
          <t>تم</t>
        </is>
      </c>
      <c r="I71" s="25">
        <f>IF(A71="","",IF(AND(AND(AC71&lt;&gt;"",OR(AC71=AG71,AC71=AK71)),AND(AD71&lt;&gt;"",OR(AD71=AH71,AD71=AL71))),"غرفة وجهاز",IF(AND(AC71&lt;&gt;"",OR(AC71=AG71,AC71=AK71)),"غرفة",IF(AND(AD71&lt;&gt;"",OR(AD71=AH71,AD71=AL71)),"جهاز",""))))</f>
        <v/>
      </c>
      <c r="J71" s="4" t="inlineStr">
        <is>
          <t>سعود الجهني</t>
        </is>
      </c>
      <c r="K71" s="4" t="inlineStr">
        <is>
          <t>055 467 8780</t>
        </is>
      </c>
      <c r="L71" s="4" t="inlineStr">
        <is>
          <t>كشف</t>
        </is>
      </c>
      <c r="M71" s="4" t="inlineStr">
        <is>
          <t>غرفة 2</t>
        </is>
      </c>
      <c r="N71" s="4" t="n"/>
      <c r="O71" s="4" t="inlineStr">
        <is>
          <t>تم</t>
        </is>
      </c>
      <c r="P71" s="25">
        <f>IF(A71="","",IF(AND(AND(AG71&lt;&gt;"",OR(AG71=AC71,AG71=AK71)),AND(AH71&lt;&gt;"",OR(AH71=AD71,AH71=AL71))),"غرفة وجهاز",IF(AND(AG71&lt;&gt;"",OR(AG71=AC71,AG71=AK71)),"غرفة",IF(AND(AH71&lt;&gt;"",OR(AH71=AD71,AH71=AL71)),"جهاز",""))))</f>
        <v/>
      </c>
      <c r="Q71" s="4" t="n"/>
      <c r="R71" s="4" t="n"/>
      <c r="S71" s="4" t="n"/>
      <c r="T71" s="4" t="n"/>
      <c r="U71" s="4" t="n"/>
      <c r="V71" s="4" t="n"/>
      <c r="W71" s="25">
        <f>IF(A71="","",IF(AND(AND(AK71&lt;&gt;"",OR(AK71=AC71,AK71=AG71)),AND(AL71&lt;&gt;"",OR(AL71=AD71,AL71=AH71))),"غرفة وجهاز",IF(AND(AK71&lt;&gt;"",OR(AK71=AC71,AK71=AG71)),"غرفة",IF(AND(AL71&lt;&gt;"",OR(AL71=AD71,AL71=AH71)),"جهاز",""))))</f>
        <v/>
      </c>
      <c r="Y71" s="7" t="n">
        <v>65</v>
      </c>
      <c r="Z71" s="7">
        <f>IF(A71="","",IF(INDEX(OpenDays,WEEKDAY(A71,2))="لا",0,1))</f>
        <v/>
      </c>
      <c r="AA71" s="7">
        <f>IF(A71="","",IF(AND(E71&lt;&gt;"",H71&lt;&gt;'الإعدادات'!$M$17),MAX(1,ROUND(IFERROR(INDEX(SvcMinutes,MATCH(E71,Services,0)),SlotLen)/SlotLen,0))-1,IF(AND(A71=A70,AA70&gt;0),AA70-1,0)))</f>
        <v/>
      </c>
      <c r="AB71" s="7">
        <f>IF(A71="","",IF(OR(AND(E71&lt;&gt;"",H71&lt;&gt;'الإعدادات'!$M$17),AND(A71=A70,AA70&gt;0)),1,0))</f>
        <v/>
      </c>
      <c r="AC71" s="9">
        <f>IF(A71="","",IF(AND(E71&lt;&gt;"",H71&lt;&gt;'الإعدادات'!$M$17),IF(F71="","",F71),IF(AND(A71=A70,AA70&gt;0),AC70,"")))</f>
        <v/>
      </c>
      <c r="AD71" s="9">
        <f>IF(A71="","",IF(AND(E71&lt;&gt;"",H71&lt;&gt;'الإعدادات'!$M$17),IF(G71="","",G71),IF(AND(A71=A70,AA70&gt;0),AD70,"")))</f>
        <v/>
      </c>
      <c r="AE71" s="7">
        <f>IF(A71="","",IF(AND(L71&lt;&gt;"",O71&lt;&gt;'الإعدادات'!$M$17),MAX(1,ROUND(IFERROR(INDEX(SvcMinutes,MATCH(L71,Services,0)),SlotLen)/SlotLen,0))-1,IF(AND(A71=A70,AE70&gt;0),AE70-1,0)))</f>
        <v/>
      </c>
      <c r="AF71" s="7">
        <f>IF(A71="","",IF(OR(AND(L71&lt;&gt;"",O71&lt;&gt;'الإعدادات'!$M$17),AND(A71=A70,AE70&gt;0)),1,0))</f>
        <v/>
      </c>
      <c r="AG71" s="9">
        <f>IF(A71="","",IF(AND(L71&lt;&gt;"",O71&lt;&gt;'الإعدادات'!$M$17),IF(M71="","",M71),IF(AND(A71=A70,AE70&gt;0),AG70,"")))</f>
        <v/>
      </c>
      <c r="AH71" s="9">
        <f>IF(A71="","",IF(AND(L71&lt;&gt;"",O71&lt;&gt;'الإعدادات'!$M$17),IF(N71="","",N71),IF(AND(A71=A70,AE70&gt;0),AH70,"")))</f>
        <v/>
      </c>
      <c r="AI71" s="7">
        <f>IF(A71="","",IF(AND(S71&lt;&gt;"",V71&lt;&gt;'الإعدادات'!$M$17),MAX(1,ROUND(IFERROR(INDEX(SvcMinutes,MATCH(S71,Services,0)),SlotLen)/SlotLen,0))-1,IF(AND(A71=A70,AI70&gt;0),AI70-1,0)))</f>
        <v/>
      </c>
      <c r="AJ71" s="7">
        <f>IF(A71="","",IF(OR(AND(S71&lt;&gt;"",V71&lt;&gt;'الإعدادات'!$M$17),AND(A71=A70,AI70&gt;0)),1,0))</f>
        <v/>
      </c>
      <c r="AK71" s="9">
        <f>IF(A71="","",IF(AND(S71&lt;&gt;"",V71&lt;&gt;'الإعدادات'!$M$17),IF(T71="","",T71),IF(AND(A71=A70,AI70&gt;0),AK70,"")))</f>
        <v/>
      </c>
      <c r="AL71" s="9">
        <f>IF(A71="","",IF(AND(S71&lt;&gt;"",V71&lt;&gt;'الإعدادات'!$M$17),IF(U71="","",U71),IF(AND(A71=A70,AI70&gt;0),AL70,"")))</f>
        <v/>
      </c>
    </row>
    <row r="72">
      <c r="A72" s="23">
        <f>IF(Y72&gt;=7*SlotsPerDay,"",$B$2+INT(Y72/SlotsPerDay))</f>
        <v/>
      </c>
      <c r="B72" s="24">
        <f>IF(A72="","",DayStart+(Y72-INT(Y72/SlotsPerDay)*SlotsPerDay)*SlotLen/1440)</f>
        <v/>
      </c>
      <c r="C72" s="4" t="n"/>
      <c r="D72" s="4" t="n"/>
      <c r="E72" s="4" t="n"/>
      <c r="F72" s="4" t="n"/>
      <c r="G72" s="4" t="n"/>
      <c r="H72" s="4" t="n"/>
      <c r="I72" s="25">
        <f>IF(A72="","",IF(AND(AND(AC72&lt;&gt;"",OR(AC72=AG72,AC72=AK72)),AND(AD72&lt;&gt;"",OR(AD72=AH72,AD72=AL72))),"غرفة وجهاز",IF(AND(AC72&lt;&gt;"",OR(AC72=AG72,AC72=AK72)),"غرفة",IF(AND(AD72&lt;&gt;"",OR(AD72=AH72,AD72=AL72)),"جهاز",""))))</f>
        <v/>
      </c>
      <c r="J72" s="4" t="inlineStr">
        <is>
          <t>نايف السهلي</t>
        </is>
      </c>
      <c r="K72" s="4" t="inlineStr">
        <is>
          <t>053 355 1158</t>
        </is>
      </c>
      <c r="L72" s="4" t="inlineStr">
        <is>
          <t>كشف</t>
        </is>
      </c>
      <c r="M72" s="4" t="inlineStr">
        <is>
          <t>غرفة 2</t>
        </is>
      </c>
      <c r="N72" s="4" t="n"/>
      <c r="O72" s="4" t="inlineStr">
        <is>
          <t>تم</t>
        </is>
      </c>
      <c r="P72" s="25">
        <f>IF(A72="","",IF(AND(AND(AG72&lt;&gt;"",OR(AG72=AC72,AG72=AK72)),AND(AH72&lt;&gt;"",OR(AH72=AD72,AH72=AL72))),"غرفة وجهاز",IF(AND(AG72&lt;&gt;"",OR(AG72=AC72,AG72=AK72)),"غرفة",IF(AND(AH72&lt;&gt;"",OR(AH72=AD72,AH72=AL72)),"جهاز",""))))</f>
        <v/>
      </c>
      <c r="Q72" s="4" t="inlineStr">
        <is>
          <t>ديما النمر</t>
        </is>
      </c>
      <c r="R72" s="4" t="inlineStr">
        <is>
          <t>053 883 6718</t>
        </is>
      </c>
      <c r="S72" s="4" t="inlineStr">
        <is>
          <t>متابعة</t>
        </is>
      </c>
      <c r="T72" s="4" t="inlineStr">
        <is>
          <t>غرفة 3</t>
        </is>
      </c>
      <c r="U72" s="4" t="n"/>
      <c r="V72" s="4" t="inlineStr">
        <is>
          <t>تم</t>
        </is>
      </c>
      <c r="W72" s="25">
        <f>IF(A72="","",IF(AND(AND(AK72&lt;&gt;"",OR(AK72=AC72,AK72=AG72)),AND(AL72&lt;&gt;"",OR(AL72=AD72,AL72=AH72))),"غرفة وجهاز",IF(AND(AK72&lt;&gt;"",OR(AK72=AC72,AK72=AG72)),"غرفة",IF(AND(AL72&lt;&gt;"",OR(AL72=AD72,AL72=AH72)),"جهاز",""))))</f>
        <v/>
      </c>
      <c r="Y72" s="7" t="n">
        <v>66</v>
      </c>
      <c r="Z72" s="7">
        <f>IF(A72="","",IF(INDEX(OpenDays,WEEKDAY(A72,2))="لا",0,1))</f>
        <v/>
      </c>
      <c r="AA72" s="7">
        <f>IF(A72="","",IF(AND(E72&lt;&gt;"",H72&lt;&gt;'الإعدادات'!$M$17),MAX(1,ROUND(IFERROR(INDEX(SvcMinutes,MATCH(E72,Services,0)),SlotLen)/SlotLen,0))-1,IF(AND(A72=A71,AA71&gt;0),AA71-1,0)))</f>
        <v/>
      </c>
      <c r="AB72" s="7">
        <f>IF(A72="","",IF(OR(AND(E72&lt;&gt;"",H72&lt;&gt;'الإعدادات'!$M$17),AND(A72=A71,AA71&gt;0)),1,0))</f>
        <v/>
      </c>
      <c r="AC72" s="9">
        <f>IF(A72="","",IF(AND(E72&lt;&gt;"",H72&lt;&gt;'الإعدادات'!$M$17),IF(F72="","",F72),IF(AND(A72=A71,AA71&gt;0),AC71,"")))</f>
        <v/>
      </c>
      <c r="AD72" s="9">
        <f>IF(A72="","",IF(AND(E72&lt;&gt;"",H72&lt;&gt;'الإعدادات'!$M$17),IF(G72="","",G72),IF(AND(A72=A71,AA71&gt;0),AD71,"")))</f>
        <v/>
      </c>
      <c r="AE72" s="7">
        <f>IF(A72="","",IF(AND(L72&lt;&gt;"",O72&lt;&gt;'الإعدادات'!$M$17),MAX(1,ROUND(IFERROR(INDEX(SvcMinutes,MATCH(L72,Services,0)),SlotLen)/SlotLen,0))-1,IF(AND(A72=A71,AE71&gt;0),AE71-1,0)))</f>
        <v/>
      </c>
      <c r="AF72" s="7">
        <f>IF(A72="","",IF(OR(AND(L72&lt;&gt;"",O72&lt;&gt;'الإعدادات'!$M$17),AND(A72=A71,AE71&gt;0)),1,0))</f>
        <v/>
      </c>
      <c r="AG72" s="9">
        <f>IF(A72="","",IF(AND(L72&lt;&gt;"",O72&lt;&gt;'الإعدادات'!$M$17),IF(M72="","",M72),IF(AND(A72=A71,AE71&gt;0),AG71,"")))</f>
        <v/>
      </c>
      <c r="AH72" s="9">
        <f>IF(A72="","",IF(AND(L72&lt;&gt;"",O72&lt;&gt;'الإعدادات'!$M$17),IF(N72="","",N72),IF(AND(A72=A71,AE71&gt;0),AH71,"")))</f>
        <v/>
      </c>
      <c r="AI72" s="7">
        <f>IF(A72="","",IF(AND(S72&lt;&gt;"",V72&lt;&gt;'الإعدادات'!$M$17),MAX(1,ROUND(IFERROR(INDEX(SvcMinutes,MATCH(S72,Services,0)),SlotLen)/SlotLen,0))-1,IF(AND(A72=A71,AI71&gt;0),AI71-1,0)))</f>
        <v/>
      </c>
      <c r="AJ72" s="7">
        <f>IF(A72="","",IF(OR(AND(S72&lt;&gt;"",V72&lt;&gt;'الإعدادات'!$M$17),AND(A72=A71,AI71&gt;0)),1,0))</f>
        <v/>
      </c>
      <c r="AK72" s="9">
        <f>IF(A72="","",IF(AND(S72&lt;&gt;"",V72&lt;&gt;'الإعدادات'!$M$17),IF(T72="","",T72),IF(AND(A72=A71,AI71&gt;0),AK71,"")))</f>
        <v/>
      </c>
      <c r="AL72" s="9">
        <f>IF(A72="","",IF(AND(S72&lt;&gt;"",V72&lt;&gt;'الإعدادات'!$M$17),IF(U72="","",U72),IF(AND(A72=A71,AI71&gt;0),AL71,"")))</f>
        <v/>
      </c>
    </row>
    <row r="73">
      <c r="A73" s="23">
        <f>IF(Y73&gt;=7*SlotsPerDay,"",$B$2+INT(Y73/SlotsPerDay))</f>
        <v/>
      </c>
      <c r="B73" s="24">
        <f>IF(A73="","",DayStart+(Y73-INT(Y73/SlotsPerDay)*SlotsPerDay)*SlotLen/1440)</f>
        <v/>
      </c>
      <c r="C73" s="4" t="n"/>
      <c r="D73" s="4" t="n"/>
      <c r="E73" s="4" t="n"/>
      <c r="F73" s="4" t="n"/>
      <c r="G73" s="4" t="n"/>
      <c r="H73" s="4" t="n"/>
      <c r="I73" s="25">
        <f>IF(A73="","",IF(AND(AND(AC73&lt;&gt;"",OR(AC73=AG73,AC73=AK73)),AND(AD73&lt;&gt;"",OR(AD73=AH73,AD73=AL73))),"غرفة وجهاز",IF(AND(AC73&lt;&gt;"",OR(AC73=AG73,AC73=AK73)),"غرفة",IF(AND(AD73&lt;&gt;"",OR(AD73=AH73,AD73=AL73)),"جهاز",""))))</f>
        <v/>
      </c>
      <c r="J73" s="4" t="inlineStr">
        <is>
          <t>أروى التميمي</t>
        </is>
      </c>
      <c r="K73" s="4" t="inlineStr">
        <is>
          <t>050 326 4672</t>
        </is>
      </c>
      <c r="L73" s="4" t="inlineStr">
        <is>
          <t>متابعة</t>
        </is>
      </c>
      <c r="M73" s="4" t="inlineStr">
        <is>
          <t>غرفة 2</t>
        </is>
      </c>
      <c r="N73" s="4" t="n"/>
      <c r="O73" s="4" t="inlineStr">
        <is>
          <t>ملغى</t>
        </is>
      </c>
      <c r="P73" s="25">
        <f>IF(A73="","",IF(AND(AND(AG73&lt;&gt;"",OR(AG73=AC73,AG73=AK73)),AND(AH73&lt;&gt;"",OR(AH73=AD73,AH73=AL73))),"غرفة وجهاز",IF(AND(AG73&lt;&gt;"",OR(AG73=AC73,AG73=AK73)),"غرفة",IF(AND(AH73&lt;&gt;"",OR(AH73=AD73,AH73=AL73)),"جهاز",""))))</f>
        <v/>
      </c>
      <c r="Q73" s="4" t="n"/>
      <c r="R73" s="4" t="n"/>
      <c r="S73" s="4" t="n"/>
      <c r="T73" s="4" t="n"/>
      <c r="U73" s="4" t="n"/>
      <c r="V73" s="4" t="n"/>
      <c r="W73" s="25">
        <f>IF(A73="","",IF(AND(AND(AK73&lt;&gt;"",OR(AK73=AC73,AK73=AG73)),AND(AL73&lt;&gt;"",OR(AL73=AD73,AL73=AH73))),"غرفة وجهاز",IF(AND(AK73&lt;&gt;"",OR(AK73=AC73,AK73=AG73)),"غرفة",IF(AND(AL73&lt;&gt;"",OR(AL73=AD73,AL73=AH73)),"جهاز",""))))</f>
        <v/>
      </c>
      <c r="Y73" s="7" t="n">
        <v>67</v>
      </c>
      <c r="Z73" s="7">
        <f>IF(A73="","",IF(INDEX(OpenDays,WEEKDAY(A73,2))="لا",0,1))</f>
        <v/>
      </c>
      <c r="AA73" s="7">
        <f>IF(A73="","",IF(AND(E73&lt;&gt;"",H73&lt;&gt;'الإعدادات'!$M$17),MAX(1,ROUND(IFERROR(INDEX(SvcMinutes,MATCH(E73,Services,0)),SlotLen)/SlotLen,0))-1,IF(AND(A73=A72,AA72&gt;0),AA72-1,0)))</f>
        <v/>
      </c>
      <c r="AB73" s="7">
        <f>IF(A73="","",IF(OR(AND(E73&lt;&gt;"",H73&lt;&gt;'الإعدادات'!$M$17),AND(A73=A72,AA72&gt;0)),1,0))</f>
        <v/>
      </c>
      <c r="AC73" s="9">
        <f>IF(A73="","",IF(AND(E73&lt;&gt;"",H73&lt;&gt;'الإعدادات'!$M$17),IF(F73="","",F73),IF(AND(A73=A72,AA72&gt;0),AC72,"")))</f>
        <v/>
      </c>
      <c r="AD73" s="9">
        <f>IF(A73="","",IF(AND(E73&lt;&gt;"",H73&lt;&gt;'الإعدادات'!$M$17),IF(G73="","",G73),IF(AND(A73=A72,AA72&gt;0),AD72,"")))</f>
        <v/>
      </c>
      <c r="AE73" s="7">
        <f>IF(A73="","",IF(AND(L73&lt;&gt;"",O73&lt;&gt;'الإعدادات'!$M$17),MAX(1,ROUND(IFERROR(INDEX(SvcMinutes,MATCH(L73,Services,0)),SlotLen)/SlotLen,0))-1,IF(AND(A73=A72,AE72&gt;0),AE72-1,0)))</f>
        <v/>
      </c>
      <c r="AF73" s="7">
        <f>IF(A73="","",IF(OR(AND(L73&lt;&gt;"",O73&lt;&gt;'الإعدادات'!$M$17),AND(A73=A72,AE72&gt;0)),1,0))</f>
        <v/>
      </c>
      <c r="AG73" s="9">
        <f>IF(A73="","",IF(AND(L73&lt;&gt;"",O73&lt;&gt;'الإعدادات'!$M$17),IF(M73="","",M73),IF(AND(A73=A72,AE72&gt;0),AG72,"")))</f>
        <v/>
      </c>
      <c r="AH73" s="9">
        <f>IF(A73="","",IF(AND(L73&lt;&gt;"",O73&lt;&gt;'الإعدادات'!$M$17),IF(N73="","",N73),IF(AND(A73=A72,AE72&gt;0),AH72,"")))</f>
        <v/>
      </c>
      <c r="AI73" s="7">
        <f>IF(A73="","",IF(AND(S73&lt;&gt;"",V73&lt;&gt;'الإعدادات'!$M$17),MAX(1,ROUND(IFERROR(INDEX(SvcMinutes,MATCH(S73,Services,0)),SlotLen)/SlotLen,0))-1,IF(AND(A73=A72,AI72&gt;0),AI72-1,0)))</f>
        <v/>
      </c>
      <c r="AJ73" s="7">
        <f>IF(A73="","",IF(OR(AND(S73&lt;&gt;"",V73&lt;&gt;'الإعدادات'!$M$17),AND(A73=A72,AI72&gt;0)),1,0))</f>
        <v/>
      </c>
      <c r="AK73" s="9">
        <f>IF(A73="","",IF(AND(S73&lt;&gt;"",V73&lt;&gt;'الإعدادات'!$M$17),IF(T73="","",T73),IF(AND(A73=A72,AI72&gt;0),AK72,"")))</f>
        <v/>
      </c>
      <c r="AL73" s="9">
        <f>IF(A73="","",IF(AND(S73&lt;&gt;"",V73&lt;&gt;'الإعدادات'!$M$17),IF(U73="","",U73),IF(AND(A73=A72,AI72&gt;0),AL72,"")))</f>
        <v/>
      </c>
    </row>
    <row r="74">
      <c r="A74" s="23">
        <f>IF(Y74&gt;=7*SlotsPerDay,"",$B$2+INT(Y74/SlotsPerDay))</f>
        <v/>
      </c>
      <c r="B74" s="24">
        <f>IF(A74="","",DayStart+(Y74-INT(Y74/SlotsPerDay)*SlotsPerDay)*SlotLen/1440)</f>
        <v/>
      </c>
      <c r="C74" s="4" t="inlineStr">
        <is>
          <t>ريما العمري</t>
        </is>
      </c>
      <c r="D74" s="4" t="inlineStr">
        <is>
          <t>050 952 5194</t>
        </is>
      </c>
      <c r="E74" s="4" t="inlineStr">
        <is>
          <t>متابعة</t>
        </is>
      </c>
      <c r="F74" s="4" t="inlineStr">
        <is>
          <t>غرفة 1</t>
        </is>
      </c>
      <c r="G74" s="4" t="n"/>
      <c r="H74" s="4" t="inlineStr">
        <is>
          <t>تم</t>
        </is>
      </c>
      <c r="I74" s="25">
        <f>IF(A74="","",IF(AND(AND(AC74&lt;&gt;"",OR(AC74=AG74,AC74=AK74)),AND(AD74&lt;&gt;"",OR(AD74=AH74,AD74=AL74))),"غرفة وجهاز",IF(AND(AC74&lt;&gt;"",OR(AC74=AG74,AC74=AK74)),"غرفة",IF(AND(AD74&lt;&gt;"",OR(AD74=AH74,AD74=AL74)),"جهاز",""))))</f>
        <v/>
      </c>
      <c r="J74" s="4" t="inlineStr">
        <is>
          <t>سارا الفيفي</t>
        </is>
      </c>
      <c r="K74" s="4" t="inlineStr">
        <is>
          <t>055 501 9743</t>
        </is>
      </c>
      <c r="L74" s="4" t="inlineStr">
        <is>
          <t>متابعة</t>
        </is>
      </c>
      <c r="M74" s="4" t="inlineStr">
        <is>
          <t>غرفة 2</t>
        </is>
      </c>
      <c r="N74" s="4" t="n"/>
      <c r="O74" s="4" t="inlineStr">
        <is>
          <t>تم</t>
        </is>
      </c>
      <c r="P74" s="25">
        <f>IF(A74="","",IF(AND(AND(AG74&lt;&gt;"",OR(AG74=AC74,AG74=AK74)),AND(AH74&lt;&gt;"",OR(AH74=AD74,AH74=AL74))),"غرفة وجهاز",IF(AND(AG74&lt;&gt;"",OR(AG74=AC74,AG74=AK74)),"غرفة",IF(AND(AH74&lt;&gt;"",OR(AH74=AD74,AH74=AL74)),"جهاز",""))))</f>
        <v/>
      </c>
      <c r="Q74" s="4" t="n"/>
      <c r="R74" s="4" t="n"/>
      <c r="S74" s="4" t="n"/>
      <c r="T74" s="4" t="n"/>
      <c r="U74" s="4" t="n"/>
      <c r="V74" s="4" t="n"/>
      <c r="W74" s="25">
        <f>IF(A74="","",IF(AND(AND(AK74&lt;&gt;"",OR(AK74=AC74,AK74=AG74)),AND(AL74&lt;&gt;"",OR(AL74=AD74,AL74=AH74))),"غرفة وجهاز",IF(AND(AK74&lt;&gt;"",OR(AK74=AC74,AK74=AG74)),"غرفة",IF(AND(AL74&lt;&gt;"",OR(AL74=AD74,AL74=AH74)),"جهاز",""))))</f>
        <v/>
      </c>
      <c r="Y74" s="7" t="n">
        <v>68</v>
      </c>
      <c r="Z74" s="7">
        <f>IF(A74="","",IF(INDEX(OpenDays,WEEKDAY(A74,2))="لا",0,1))</f>
        <v/>
      </c>
      <c r="AA74" s="7">
        <f>IF(A74="","",IF(AND(E74&lt;&gt;"",H74&lt;&gt;'الإعدادات'!$M$17),MAX(1,ROUND(IFERROR(INDEX(SvcMinutes,MATCH(E74,Services,0)),SlotLen)/SlotLen,0))-1,IF(AND(A74=A73,AA73&gt;0),AA73-1,0)))</f>
        <v/>
      </c>
      <c r="AB74" s="7">
        <f>IF(A74="","",IF(OR(AND(E74&lt;&gt;"",H74&lt;&gt;'الإعدادات'!$M$17),AND(A74=A73,AA73&gt;0)),1,0))</f>
        <v/>
      </c>
      <c r="AC74" s="9">
        <f>IF(A74="","",IF(AND(E74&lt;&gt;"",H74&lt;&gt;'الإعدادات'!$M$17),IF(F74="","",F74),IF(AND(A74=A73,AA73&gt;0),AC73,"")))</f>
        <v/>
      </c>
      <c r="AD74" s="9">
        <f>IF(A74="","",IF(AND(E74&lt;&gt;"",H74&lt;&gt;'الإعدادات'!$M$17),IF(G74="","",G74),IF(AND(A74=A73,AA73&gt;0),AD73,"")))</f>
        <v/>
      </c>
      <c r="AE74" s="7">
        <f>IF(A74="","",IF(AND(L74&lt;&gt;"",O74&lt;&gt;'الإعدادات'!$M$17),MAX(1,ROUND(IFERROR(INDEX(SvcMinutes,MATCH(L74,Services,0)),SlotLen)/SlotLen,0))-1,IF(AND(A74=A73,AE73&gt;0),AE73-1,0)))</f>
        <v/>
      </c>
      <c r="AF74" s="7">
        <f>IF(A74="","",IF(OR(AND(L74&lt;&gt;"",O74&lt;&gt;'الإعدادات'!$M$17),AND(A74=A73,AE73&gt;0)),1,0))</f>
        <v/>
      </c>
      <c r="AG74" s="9">
        <f>IF(A74="","",IF(AND(L74&lt;&gt;"",O74&lt;&gt;'الإعدادات'!$M$17),IF(M74="","",M74),IF(AND(A74=A73,AE73&gt;0),AG73,"")))</f>
        <v/>
      </c>
      <c r="AH74" s="9">
        <f>IF(A74="","",IF(AND(L74&lt;&gt;"",O74&lt;&gt;'الإعدادات'!$M$17),IF(N74="","",N74),IF(AND(A74=A73,AE73&gt;0),AH73,"")))</f>
        <v/>
      </c>
      <c r="AI74" s="7">
        <f>IF(A74="","",IF(AND(S74&lt;&gt;"",V74&lt;&gt;'الإعدادات'!$M$17),MAX(1,ROUND(IFERROR(INDEX(SvcMinutes,MATCH(S74,Services,0)),SlotLen)/SlotLen,0))-1,IF(AND(A74=A73,AI73&gt;0),AI73-1,0)))</f>
        <v/>
      </c>
      <c r="AJ74" s="7">
        <f>IF(A74="","",IF(OR(AND(S74&lt;&gt;"",V74&lt;&gt;'الإعدادات'!$M$17),AND(A74=A73,AI73&gt;0)),1,0))</f>
        <v/>
      </c>
      <c r="AK74" s="9">
        <f>IF(A74="","",IF(AND(S74&lt;&gt;"",V74&lt;&gt;'الإعدادات'!$M$17),IF(T74="","",T74),IF(AND(A74=A73,AI73&gt;0),AK73,"")))</f>
        <v/>
      </c>
      <c r="AL74" s="9">
        <f>IF(A74="","",IF(AND(S74&lt;&gt;"",V74&lt;&gt;'الإعدادات'!$M$17),IF(U74="","",U74),IF(AND(A74=A73,AI73&gt;0),AL73,"")))</f>
        <v/>
      </c>
    </row>
    <row r="75">
      <c r="A75" s="23">
        <f>IF(Y75&gt;=7*SlotsPerDay,"",$B$2+INT(Y75/SlotsPerDay))</f>
        <v/>
      </c>
      <c r="B75" s="24">
        <f>IF(A75="","",DayStart+(Y75-INT(Y75/SlotsPerDay)*SlotsPerDay)*SlotLen/1440)</f>
        <v/>
      </c>
      <c r="C75" s="4" t="n"/>
      <c r="D75" s="4" t="n"/>
      <c r="E75" s="4" t="n"/>
      <c r="F75" s="4" t="n"/>
      <c r="G75" s="4" t="n"/>
      <c r="H75" s="4" t="n"/>
      <c r="I75" s="25">
        <f>IF(A75="","",IF(AND(AND(AC75&lt;&gt;"",OR(AC75=AG75,AC75=AK75)),AND(AD75&lt;&gt;"",OR(AD75=AH75,AD75=AL75))),"غرفة وجهاز",IF(AND(AC75&lt;&gt;"",OR(AC75=AG75,AC75=AK75)),"غرفة",IF(AND(AD75&lt;&gt;"",OR(AD75=AH75,AD75=AL75)),"جهاز",""))))</f>
        <v/>
      </c>
      <c r="J75" s="4" t="inlineStr">
        <is>
          <t>منيرة العسيري</t>
        </is>
      </c>
      <c r="K75" s="4" t="inlineStr">
        <is>
          <t>054 364 8170</t>
        </is>
      </c>
      <c r="L75" s="4" t="inlineStr">
        <is>
          <t>هيدرافيشل</t>
        </is>
      </c>
      <c r="M75" s="4" t="inlineStr">
        <is>
          <t>غرفة 2</t>
        </is>
      </c>
      <c r="N75" s="4" t="inlineStr">
        <is>
          <t>هيدرافيشل</t>
        </is>
      </c>
      <c r="O75" s="4" t="inlineStr">
        <is>
          <t>تم</t>
        </is>
      </c>
      <c r="P75" s="25">
        <f>IF(A75="","",IF(AND(AND(AG75&lt;&gt;"",OR(AG75=AC75,AG75=AK75)),AND(AH75&lt;&gt;"",OR(AH75=AD75,AH75=AL75))),"غرفة وجهاز",IF(AND(AG75&lt;&gt;"",OR(AG75=AC75,AG75=AK75)),"غرفة",IF(AND(AH75&lt;&gt;"",OR(AH75=AD75,AH75=AL75)),"جهاز",""))))</f>
        <v/>
      </c>
      <c r="Q75" s="4" t="inlineStr">
        <is>
          <t>عبدالرحمن السالم</t>
        </is>
      </c>
      <c r="R75" s="4" t="inlineStr">
        <is>
          <t>055 255 2701</t>
        </is>
      </c>
      <c r="S75" s="4" t="inlineStr">
        <is>
          <t>جلسة علاج طبيعي</t>
        </is>
      </c>
      <c r="T75" s="4" t="inlineStr">
        <is>
          <t>غرفة 3</t>
        </is>
      </c>
      <c r="U75" s="4" t="n"/>
      <c r="V75" s="4" t="inlineStr">
        <is>
          <t>ملغى</t>
        </is>
      </c>
      <c r="W75" s="25">
        <f>IF(A75="","",IF(AND(AND(AK75&lt;&gt;"",OR(AK75=AC75,AK75=AG75)),AND(AL75&lt;&gt;"",OR(AL75=AD75,AL75=AH75))),"غرفة وجهاز",IF(AND(AK75&lt;&gt;"",OR(AK75=AC75,AK75=AG75)),"غرفة",IF(AND(AL75&lt;&gt;"",OR(AL75=AD75,AL75=AH75)),"جهاز",""))))</f>
        <v/>
      </c>
      <c r="Y75" s="7" t="n">
        <v>69</v>
      </c>
      <c r="Z75" s="7">
        <f>IF(A75="","",IF(INDEX(OpenDays,WEEKDAY(A75,2))="لا",0,1))</f>
        <v/>
      </c>
      <c r="AA75" s="7">
        <f>IF(A75="","",IF(AND(E75&lt;&gt;"",H75&lt;&gt;'الإعدادات'!$M$17),MAX(1,ROUND(IFERROR(INDEX(SvcMinutes,MATCH(E75,Services,0)),SlotLen)/SlotLen,0))-1,IF(AND(A75=A74,AA74&gt;0),AA74-1,0)))</f>
        <v/>
      </c>
      <c r="AB75" s="7">
        <f>IF(A75="","",IF(OR(AND(E75&lt;&gt;"",H75&lt;&gt;'الإعدادات'!$M$17),AND(A75=A74,AA74&gt;0)),1,0))</f>
        <v/>
      </c>
      <c r="AC75" s="9">
        <f>IF(A75="","",IF(AND(E75&lt;&gt;"",H75&lt;&gt;'الإعدادات'!$M$17),IF(F75="","",F75),IF(AND(A75=A74,AA74&gt;0),AC74,"")))</f>
        <v/>
      </c>
      <c r="AD75" s="9">
        <f>IF(A75="","",IF(AND(E75&lt;&gt;"",H75&lt;&gt;'الإعدادات'!$M$17),IF(G75="","",G75),IF(AND(A75=A74,AA74&gt;0),AD74,"")))</f>
        <v/>
      </c>
      <c r="AE75" s="7">
        <f>IF(A75="","",IF(AND(L75&lt;&gt;"",O75&lt;&gt;'الإعدادات'!$M$17),MAX(1,ROUND(IFERROR(INDEX(SvcMinutes,MATCH(L75,Services,0)),SlotLen)/SlotLen,0))-1,IF(AND(A75=A74,AE74&gt;0),AE74-1,0)))</f>
        <v/>
      </c>
      <c r="AF75" s="7">
        <f>IF(A75="","",IF(OR(AND(L75&lt;&gt;"",O75&lt;&gt;'الإعدادات'!$M$17),AND(A75=A74,AE74&gt;0)),1,0))</f>
        <v/>
      </c>
      <c r="AG75" s="9">
        <f>IF(A75="","",IF(AND(L75&lt;&gt;"",O75&lt;&gt;'الإعدادات'!$M$17),IF(M75="","",M75),IF(AND(A75=A74,AE74&gt;0),AG74,"")))</f>
        <v/>
      </c>
      <c r="AH75" s="9">
        <f>IF(A75="","",IF(AND(L75&lt;&gt;"",O75&lt;&gt;'الإعدادات'!$M$17),IF(N75="","",N75),IF(AND(A75=A74,AE74&gt;0),AH74,"")))</f>
        <v/>
      </c>
      <c r="AI75" s="7">
        <f>IF(A75="","",IF(AND(S75&lt;&gt;"",V75&lt;&gt;'الإعدادات'!$M$17),MAX(1,ROUND(IFERROR(INDEX(SvcMinutes,MATCH(S75,Services,0)),SlotLen)/SlotLen,0))-1,IF(AND(A75=A74,AI74&gt;0),AI74-1,0)))</f>
        <v/>
      </c>
      <c r="AJ75" s="7">
        <f>IF(A75="","",IF(OR(AND(S75&lt;&gt;"",V75&lt;&gt;'الإعدادات'!$M$17),AND(A75=A74,AI74&gt;0)),1,0))</f>
        <v/>
      </c>
      <c r="AK75" s="9">
        <f>IF(A75="","",IF(AND(S75&lt;&gt;"",V75&lt;&gt;'الإعدادات'!$M$17),IF(T75="","",T75),IF(AND(A75=A74,AI74&gt;0),AK74,"")))</f>
        <v/>
      </c>
      <c r="AL75" s="9">
        <f>IF(A75="","",IF(AND(S75&lt;&gt;"",V75&lt;&gt;'الإعدادات'!$M$17),IF(U75="","",U75),IF(AND(A75=A74,AI74&gt;0),AL74,"")))</f>
        <v/>
      </c>
    </row>
    <row r="76">
      <c r="A76" s="23">
        <f>IF(Y76&gt;=7*SlotsPerDay,"",$B$2+INT(Y76/SlotsPerDay))</f>
        <v/>
      </c>
      <c r="B76" s="24">
        <f>IF(A76="","",DayStart+(Y76-INT(Y76/SlotsPerDay)*SlotsPerDay)*SlotLen/1440)</f>
        <v/>
      </c>
      <c r="C76" s="4" t="inlineStr">
        <is>
          <t>مشاري الشهراني</t>
        </is>
      </c>
      <c r="D76" s="4" t="inlineStr">
        <is>
          <t>050 948 7627</t>
        </is>
      </c>
      <c r="E76" s="4" t="inlineStr">
        <is>
          <t>كشف</t>
        </is>
      </c>
      <c r="F76" s="4" t="inlineStr">
        <is>
          <t>غرفة 1</t>
        </is>
      </c>
      <c r="G76" s="4" t="n"/>
      <c r="H76" s="4" t="inlineStr">
        <is>
          <t>تم</t>
        </is>
      </c>
      <c r="I76" s="25">
        <f>IF(A76="","",IF(AND(AND(AC76&lt;&gt;"",OR(AC76=AG76,AC76=AK76)),AND(AD76&lt;&gt;"",OR(AD76=AH76,AD76=AL76))),"غرفة وجهاز",IF(AND(AC76&lt;&gt;"",OR(AC76=AG76,AC76=AK76)),"غرفة",IF(AND(AD76&lt;&gt;"",OR(AD76=AH76,AD76=AL76)),"جهاز",""))))</f>
        <v/>
      </c>
      <c r="J76" s="4" t="n"/>
      <c r="K76" s="4" t="n"/>
      <c r="L76" s="4" t="n"/>
      <c r="M76" s="4" t="n"/>
      <c r="N76" s="4" t="n"/>
      <c r="O76" s="4" t="n"/>
      <c r="P76" s="25">
        <f>IF(A76="","",IF(AND(AND(AG76&lt;&gt;"",OR(AG76=AC76,AG76=AK76)),AND(AH76&lt;&gt;"",OR(AH76=AD76,AH76=AL76))),"غرفة وجهاز",IF(AND(AG76&lt;&gt;"",OR(AG76=AC76,AG76=AK76)),"غرفة",IF(AND(AH76&lt;&gt;"",OR(AH76=AD76,AH76=AL76)),"جهاز",""))))</f>
        <v/>
      </c>
      <c r="Q76" s="4" t="n"/>
      <c r="R76" s="4" t="n"/>
      <c r="S76" s="4" t="n"/>
      <c r="T76" s="4" t="n"/>
      <c r="U76" s="4" t="n"/>
      <c r="V76" s="4" t="n"/>
      <c r="W76" s="25">
        <f>IF(A76="","",IF(AND(AND(AK76&lt;&gt;"",OR(AK76=AC76,AK76=AG76)),AND(AL76&lt;&gt;"",OR(AL76=AD76,AL76=AH76))),"غرفة وجهاز",IF(AND(AK76&lt;&gt;"",OR(AK76=AC76,AK76=AG76)),"غرفة",IF(AND(AL76&lt;&gt;"",OR(AL76=AD76,AL76=AH76)),"جهاز",""))))</f>
        <v/>
      </c>
      <c r="Y76" s="7" t="n">
        <v>70</v>
      </c>
      <c r="Z76" s="7">
        <f>IF(A76="","",IF(INDEX(OpenDays,WEEKDAY(A76,2))="لا",0,1))</f>
        <v/>
      </c>
      <c r="AA76" s="7">
        <f>IF(A76="","",IF(AND(E76&lt;&gt;"",H76&lt;&gt;'الإعدادات'!$M$17),MAX(1,ROUND(IFERROR(INDEX(SvcMinutes,MATCH(E76,Services,0)),SlotLen)/SlotLen,0))-1,IF(AND(A76=A75,AA75&gt;0),AA75-1,0)))</f>
        <v/>
      </c>
      <c r="AB76" s="7">
        <f>IF(A76="","",IF(OR(AND(E76&lt;&gt;"",H76&lt;&gt;'الإعدادات'!$M$17),AND(A76=A75,AA75&gt;0)),1,0))</f>
        <v/>
      </c>
      <c r="AC76" s="9">
        <f>IF(A76="","",IF(AND(E76&lt;&gt;"",H76&lt;&gt;'الإعدادات'!$M$17),IF(F76="","",F76),IF(AND(A76=A75,AA75&gt;0),AC75,"")))</f>
        <v/>
      </c>
      <c r="AD76" s="9">
        <f>IF(A76="","",IF(AND(E76&lt;&gt;"",H76&lt;&gt;'الإعدادات'!$M$17),IF(G76="","",G76),IF(AND(A76=A75,AA75&gt;0),AD75,"")))</f>
        <v/>
      </c>
      <c r="AE76" s="7">
        <f>IF(A76="","",IF(AND(L76&lt;&gt;"",O76&lt;&gt;'الإعدادات'!$M$17),MAX(1,ROUND(IFERROR(INDEX(SvcMinutes,MATCH(L76,Services,0)),SlotLen)/SlotLen,0))-1,IF(AND(A76=A75,AE75&gt;0),AE75-1,0)))</f>
        <v/>
      </c>
      <c r="AF76" s="7">
        <f>IF(A76="","",IF(OR(AND(L76&lt;&gt;"",O76&lt;&gt;'الإعدادات'!$M$17),AND(A76=A75,AE75&gt;0)),1,0))</f>
        <v/>
      </c>
      <c r="AG76" s="9">
        <f>IF(A76="","",IF(AND(L76&lt;&gt;"",O76&lt;&gt;'الإعدادات'!$M$17),IF(M76="","",M76),IF(AND(A76=A75,AE75&gt;0),AG75,"")))</f>
        <v/>
      </c>
      <c r="AH76" s="9">
        <f>IF(A76="","",IF(AND(L76&lt;&gt;"",O76&lt;&gt;'الإعدادات'!$M$17),IF(N76="","",N76),IF(AND(A76=A75,AE75&gt;0),AH75,"")))</f>
        <v/>
      </c>
      <c r="AI76" s="7">
        <f>IF(A76="","",IF(AND(S76&lt;&gt;"",V76&lt;&gt;'الإعدادات'!$M$17),MAX(1,ROUND(IFERROR(INDEX(SvcMinutes,MATCH(S76,Services,0)),SlotLen)/SlotLen,0))-1,IF(AND(A76=A75,AI75&gt;0),AI75-1,0)))</f>
        <v/>
      </c>
      <c r="AJ76" s="7">
        <f>IF(A76="","",IF(OR(AND(S76&lt;&gt;"",V76&lt;&gt;'الإعدادات'!$M$17),AND(A76=A75,AI75&gt;0)),1,0))</f>
        <v/>
      </c>
      <c r="AK76" s="9">
        <f>IF(A76="","",IF(AND(S76&lt;&gt;"",V76&lt;&gt;'الإعدادات'!$M$17),IF(T76="","",T76),IF(AND(A76=A75,AI75&gt;0),AK75,"")))</f>
        <v/>
      </c>
      <c r="AL76" s="9">
        <f>IF(A76="","",IF(AND(S76&lt;&gt;"",V76&lt;&gt;'الإعدادات'!$M$17),IF(U76="","",U76),IF(AND(A76=A75,AI75&gt;0),AL75,"")))</f>
        <v/>
      </c>
    </row>
    <row r="77">
      <c r="A77" s="23">
        <f>IF(Y77&gt;=7*SlotsPerDay,"",$B$2+INT(Y77/SlotsPerDay))</f>
        <v/>
      </c>
      <c r="B77" s="24">
        <f>IF(A77="","",DayStart+(Y77-INT(Y77/SlotsPerDay)*SlotsPerDay)*SlotLen/1440)</f>
        <v/>
      </c>
      <c r="C77" s="4" t="n"/>
      <c r="D77" s="4" t="n"/>
      <c r="E77" s="4" t="n"/>
      <c r="F77" s="4" t="n"/>
      <c r="G77" s="4" t="n"/>
      <c r="H77" s="4" t="n"/>
      <c r="I77" s="25">
        <f>IF(A77="","",IF(AND(AND(AC77&lt;&gt;"",OR(AC77=AG77,AC77=AK77)),AND(AD77&lt;&gt;"",OR(AD77=AH77,AD77=AL77))),"غرفة وجهاز",IF(AND(AC77&lt;&gt;"",OR(AC77=AG77,AC77=AK77)),"غرفة",IF(AND(AD77&lt;&gt;"",OR(AD77=AH77,AD77=AL77)),"جهاز",""))))</f>
        <v/>
      </c>
      <c r="J77" s="4" t="inlineStr">
        <is>
          <t>رهف الشمري</t>
        </is>
      </c>
      <c r="K77" s="4" t="inlineStr">
        <is>
          <t>053 818 6062</t>
        </is>
      </c>
      <c r="L77" s="4" t="inlineStr">
        <is>
          <t>ليزر وجه</t>
        </is>
      </c>
      <c r="M77" s="4" t="inlineStr">
        <is>
          <t>غرفة 2</t>
        </is>
      </c>
      <c r="N77" s="4" t="inlineStr">
        <is>
          <t>جهاز الليزر</t>
        </is>
      </c>
      <c r="O77" s="4" t="inlineStr">
        <is>
          <t>تم</t>
        </is>
      </c>
      <c r="P77" s="25">
        <f>IF(A77="","",IF(AND(AND(AG77&lt;&gt;"",OR(AG77=AC77,AG77=AK77)),AND(AH77&lt;&gt;"",OR(AH77=AD77,AH77=AL77))),"غرفة وجهاز",IF(AND(AG77&lt;&gt;"",OR(AG77=AC77,AG77=AK77)),"غرفة",IF(AND(AH77&lt;&gt;"",OR(AH77=AD77,AH77=AL77)),"جهاز",""))))</f>
        <v/>
      </c>
      <c r="Q77" s="4" t="inlineStr">
        <is>
          <t>ليان العبدالله</t>
        </is>
      </c>
      <c r="R77" s="4" t="inlineStr">
        <is>
          <t>050 797 1431</t>
        </is>
      </c>
      <c r="S77" s="4" t="inlineStr">
        <is>
          <t>جلسة موجات تصادمية</t>
        </is>
      </c>
      <c r="T77" s="4" t="inlineStr">
        <is>
          <t>غرفة 3</t>
        </is>
      </c>
      <c r="U77" s="4" t="inlineStr">
        <is>
          <t>جهاز الموجات التصادمية</t>
        </is>
      </c>
      <c r="V77" s="4" t="inlineStr">
        <is>
          <t>تم</t>
        </is>
      </c>
      <c r="W77" s="25">
        <f>IF(A77="","",IF(AND(AND(AK77&lt;&gt;"",OR(AK77=AC77,AK77=AG77)),AND(AL77&lt;&gt;"",OR(AL77=AD77,AL77=AH77))),"غرفة وجهاز",IF(AND(AK77&lt;&gt;"",OR(AK77=AC77,AK77=AG77)),"غرفة",IF(AND(AL77&lt;&gt;"",OR(AL77=AD77,AL77=AH77)),"جهاز",""))))</f>
        <v/>
      </c>
      <c r="Y77" s="7" t="n">
        <v>71</v>
      </c>
      <c r="Z77" s="7">
        <f>IF(A77="","",IF(INDEX(OpenDays,WEEKDAY(A77,2))="لا",0,1))</f>
        <v/>
      </c>
      <c r="AA77" s="7">
        <f>IF(A77="","",IF(AND(E77&lt;&gt;"",H77&lt;&gt;'الإعدادات'!$M$17),MAX(1,ROUND(IFERROR(INDEX(SvcMinutes,MATCH(E77,Services,0)),SlotLen)/SlotLen,0))-1,IF(AND(A77=A76,AA76&gt;0),AA76-1,0)))</f>
        <v/>
      </c>
      <c r="AB77" s="7">
        <f>IF(A77="","",IF(OR(AND(E77&lt;&gt;"",H77&lt;&gt;'الإعدادات'!$M$17),AND(A77=A76,AA76&gt;0)),1,0))</f>
        <v/>
      </c>
      <c r="AC77" s="9">
        <f>IF(A77="","",IF(AND(E77&lt;&gt;"",H77&lt;&gt;'الإعدادات'!$M$17),IF(F77="","",F77),IF(AND(A77=A76,AA76&gt;0),AC76,"")))</f>
        <v/>
      </c>
      <c r="AD77" s="9">
        <f>IF(A77="","",IF(AND(E77&lt;&gt;"",H77&lt;&gt;'الإعدادات'!$M$17),IF(G77="","",G77),IF(AND(A77=A76,AA76&gt;0),AD76,"")))</f>
        <v/>
      </c>
      <c r="AE77" s="7">
        <f>IF(A77="","",IF(AND(L77&lt;&gt;"",O77&lt;&gt;'الإعدادات'!$M$17),MAX(1,ROUND(IFERROR(INDEX(SvcMinutes,MATCH(L77,Services,0)),SlotLen)/SlotLen,0))-1,IF(AND(A77=A76,AE76&gt;0),AE76-1,0)))</f>
        <v/>
      </c>
      <c r="AF77" s="7">
        <f>IF(A77="","",IF(OR(AND(L77&lt;&gt;"",O77&lt;&gt;'الإعدادات'!$M$17),AND(A77=A76,AE76&gt;0)),1,0))</f>
        <v/>
      </c>
      <c r="AG77" s="9">
        <f>IF(A77="","",IF(AND(L77&lt;&gt;"",O77&lt;&gt;'الإعدادات'!$M$17),IF(M77="","",M77),IF(AND(A77=A76,AE76&gt;0),AG76,"")))</f>
        <v/>
      </c>
      <c r="AH77" s="9">
        <f>IF(A77="","",IF(AND(L77&lt;&gt;"",O77&lt;&gt;'الإعدادات'!$M$17),IF(N77="","",N77),IF(AND(A77=A76,AE76&gt;0),AH76,"")))</f>
        <v/>
      </c>
      <c r="AI77" s="7">
        <f>IF(A77="","",IF(AND(S77&lt;&gt;"",V77&lt;&gt;'الإعدادات'!$M$17),MAX(1,ROUND(IFERROR(INDEX(SvcMinutes,MATCH(S77,Services,0)),SlotLen)/SlotLen,0))-1,IF(AND(A77=A76,AI76&gt;0),AI76-1,0)))</f>
        <v/>
      </c>
      <c r="AJ77" s="7">
        <f>IF(A77="","",IF(OR(AND(S77&lt;&gt;"",V77&lt;&gt;'الإعدادات'!$M$17),AND(A77=A76,AI76&gt;0)),1,0))</f>
        <v/>
      </c>
      <c r="AK77" s="9">
        <f>IF(A77="","",IF(AND(S77&lt;&gt;"",V77&lt;&gt;'الإعدادات'!$M$17),IF(T77="","",T77),IF(AND(A77=A76,AI76&gt;0),AK76,"")))</f>
        <v/>
      </c>
      <c r="AL77" s="9">
        <f>IF(A77="","",IF(AND(S77&lt;&gt;"",V77&lt;&gt;'الإعدادات'!$M$17),IF(U77="","",U77),IF(AND(A77=A76,AI76&gt;0),AL76,"")))</f>
        <v/>
      </c>
    </row>
    <row r="78">
      <c r="A78" s="23">
        <f>IF(Y78&gt;=7*SlotsPerDay,"",$B$2+INT(Y78/SlotsPerDay))</f>
        <v/>
      </c>
      <c r="B78" s="24">
        <f>IF(A78="","",DayStart+(Y78-INT(Y78/SlotsPerDay)*SlotsPerDay)*SlotLen/1440)</f>
        <v/>
      </c>
      <c r="C78" s="4" t="n"/>
      <c r="D78" s="4" t="n"/>
      <c r="E78" s="4" t="n"/>
      <c r="F78" s="4" t="n"/>
      <c r="G78" s="4" t="n"/>
      <c r="H78" s="4" t="n"/>
      <c r="I78" s="25">
        <f>IF(A78="","",IF(AND(AND(AC78&lt;&gt;"",OR(AC78=AG78,AC78=AK78)),AND(AD78&lt;&gt;"",OR(AD78=AH78,AD78=AL78))),"غرفة وجهاز",IF(AND(AC78&lt;&gt;"",OR(AC78=AG78,AC78=AK78)),"غرفة",IF(AND(AD78&lt;&gt;"",OR(AD78=AH78,AD78=AL78)),"جهاز",""))))</f>
        <v/>
      </c>
      <c r="J78" s="4" t="inlineStr">
        <is>
          <t>منيرة العسيري</t>
        </is>
      </c>
      <c r="K78" s="4" t="inlineStr">
        <is>
          <t>055 192 7941</t>
        </is>
      </c>
      <c r="L78" s="4" t="inlineStr">
        <is>
          <t>هيدرافيشل</t>
        </is>
      </c>
      <c r="M78" s="4" t="inlineStr">
        <is>
          <t>غرفة 2</t>
        </is>
      </c>
      <c r="N78" s="4" t="inlineStr">
        <is>
          <t>هيدرافيشل</t>
        </is>
      </c>
      <c r="O78" s="4" t="inlineStr">
        <is>
          <t>تم</t>
        </is>
      </c>
      <c r="P78" s="25">
        <f>IF(A78="","",IF(AND(AND(AG78&lt;&gt;"",OR(AG78=AC78,AG78=AK78)),AND(AH78&lt;&gt;"",OR(AH78=AD78,AH78=AL78))),"غرفة وجهاز",IF(AND(AG78&lt;&gt;"",OR(AG78=AC78,AG78=AK78)),"غرفة",IF(AND(AH78&lt;&gt;"",OR(AH78=AD78,AH78=AL78)),"جهاز",""))))</f>
        <v/>
      </c>
      <c r="Q78" s="4" t="inlineStr">
        <is>
          <t>وليد الزهراني</t>
        </is>
      </c>
      <c r="R78" s="4" t="inlineStr">
        <is>
          <t>050 339 3392</t>
        </is>
      </c>
      <c r="S78" s="4" t="inlineStr">
        <is>
          <t>كشف</t>
        </is>
      </c>
      <c r="T78" s="4" t="inlineStr">
        <is>
          <t>غرفة 3</t>
        </is>
      </c>
      <c r="U78" s="4" t="n"/>
      <c r="V78" s="4" t="inlineStr">
        <is>
          <t>تم</t>
        </is>
      </c>
      <c r="W78" s="25">
        <f>IF(A78="","",IF(AND(AND(AK78&lt;&gt;"",OR(AK78=AC78,AK78=AG78)),AND(AL78&lt;&gt;"",OR(AL78=AD78,AL78=AH78))),"غرفة وجهاز",IF(AND(AK78&lt;&gt;"",OR(AK78=AC78,AK78=AG78)),"غرفة",IF(AND(AL78&lt;&gt;"",OR(AL78=AD78,AL78=AH78)),"جهاز",""))))</f>
        <v/>
      </c>
      <c r="Y78" s="7" t="n">
        <v>72</v>
      </c>
      <c r="Z78" s="7">
        <f>IF(A78="","",IF(INDEX(OpenDays,WEEKDAY(A78,2))="لا",0,1))</f>
        <v/>
      </c>
      <c r="AA78" s="7">
        <f>IF(A78="","",IF(AND(E78&lt;&gt;"",H78&lt;&gt;'الإعدادات'!$M$17),MAX(1,ROUND(IFERROR(INDEX(SvcMinutes,MATCH(E78,Services,0)),SlotLen)/SlotLen,0))-1,IF(AND(A78=A77,AA77&gt;0),AA77-1,0)))</f>
        <v/>
      </c>
      <c r="AB78" s="7">
        <f>IF(A78="","",IF(OR(AND(E78&lt;&gt;"",H78&lt;&gt;'الإعدادات'!$M$17),AND(A78=A77,AA77&gt;0)),1,0))</f>
        <v/>
      </c>
      <c r="AC78" s="9">
        <f>IF(A78="","",IF(AND(E78&lt;&gt;"",H78&lt;&gt;'الإعدادات'!$M$17),IF(F78="","",F78),IF(AND(A78=A77,AA77&gt;0),AC77,"")))</f>
        <v/>
      </c>
      <c r="AD78" s="9">
        <f>IF(A78="","",IF(AND(E78&lt;&gt;"",H78&lt;&gt;'الإعدادات'!$M$17),IF(G78="","",G78),IF(AND(A78=A77,AA77&gt;0),AD77,"")))</f>
        <v/>
      </c>
      <c r="AE78" s="7">
        <f>IF(A78="","",IF(AND(L78&lt;&gt;"",O78&lt;&gt;'الإعدادات'!$M$17),MAX(1,ROUND(IFERROR(INDEX(SvcMinutes,MATCH(L78,Services,0)),SlotLen)/SlotLen,0))-1,IF(AND(A78=A77,AE77&gt;0),AE77-1,0)))</f>
        <v/>
      </c>
      <c r="AF78" s="7">
        <f>IF(A78="","",IF(OR(AND(L78&lt;&gt;"",O78&lt;&gt;'الإعدادات'!$M$17),AND(A78=A77,AE77&gt;0)),1,0))</f>
        <v/>
      </c>
      <c r="AG78" s="9">
        <f>IF(A78="","",IF(AND(L78&lt;&gt;"",O78&lt;&gt;'الإعدادات'!$M$17),IF(M78="","",M78),IF(AND(A78=A77,AE77&gt;0),AG77,"")))</f>
        <v/>
      </c>
      <c r="AH78" s="9">
        <f>IF(A78="","",IF(AND(L78&lt;&gt;"",O78&lt;&gt;'الإعدادات'!$M$17),IF(N78="","",N78),IF(AND(A78=A77,AE77&gt;0),AH77,"")))</f>
        <v/>
      </c>
      <c r="AI78" s="7">
        <f>IF(A78="","",IF(AND(S78&lt;&gt;"",V78&lt;&gt;'الإعدادات'!$M$17),MAX(1,ROUND(IFERROR(INDEX(SvcMinutes,MATCH(S78,Services,0)),SlotLen)/SlotLen,0))-1,IF(AND(A78=A77,AI77&gt;0),AI77-1,0)))</f>
        <v/>
      </c>
      <c r="AJ78" s="7">
        <f>IF(A78="","",IF(OR(AND(S78&lt;&gt;"",V78&lt;&gt;'الإعدادات'!$M$17),AND(A78=A77,AI77&gt;0)),1,0))</f>
        <v/>
      </c>
      <c r="AK78" s="9">
        <f>IF(A78="","",IF(AND(S78&lt;&gt;"",V78&lt;&gt;'الإعدادات'!$M$17),IF(T78="","",T78),IF(AND(A78=A77,AI77&gt;0),AK77,"")))</f>
        <v/>
      </c>
      <c r="AL78" s="9">
        <f>IF(A78="","",IF(AND(S78&lt;&gt;"",V78&lt;&gt;'الإعدادات'!$M$17),IF(U78="","",U78),IF(AND(A78=A77,AI77&gt;0),AL77,"")))</f>
        <v/>
      </c>
    </row>
    <row r="79">
      <c r="A79" s="23">
        <f>IF(Y79&gt;=7*SlotsPerDay,"",$B$2+INT(Y79/SlotsPerDay))</f>
        <v/>
      </c>
      <c r="B79" s="24">
        <f>IF(A79="","",DayStart+(Y79-INT(Y79/SlotsPerDay)*SlotsPerDay)*SlotLen/1440)</f>
        <v/>
      </c>
      <c r="C79" s="4" t="inlineStr">
        <is>
          <t>سلطان الزهراني</t>
        </is>
      </c>
      <c r="D79" s="4" t="inlineStr">
        <is>
          <t>050 528 5856</t>
        </is>
      </c>
      <c r="E79" s="4" t="inlineStr">
        <is>
          <t>فيلر</t>
        </is>
      </c>
      <c r="F79" s="4" t="inlineStr">
        <is>
          <t>غرفة 1</t>
        </is>
      </c>
      <c r="G79" s="4" t="n"/>
      <c r="H79" s="4" t="inlineStr">
        <is>
          <t>تم</t>
        </is>
      </c>
      <c r="I79" s="25">
        <f>IF(A79="","",IF(AND(AND(AC79&lt;&gt;"",OR(AC79=AG79,AC79=AK79)),AND(AD79&lt;&gt;"",OR(AD79=AH79,AD79=AL79))),"غرفة وجهاز",IF(AND(AC79&lt;&gt;"",OR(AC79=AG79,AC79=AK79)),"غرفة",IF(AND(AD79&lt;&gt;"",OR(AD79=AH79,AD79=AL79)),"جهاز",""))))</f>
        <v/>
      </c>
      <c r="J79" s="4" t="n"/>
      <c r="K79" s="4" t="n"/>
      <c r="L79" s="4" t="n"/>
      <c r="M79" s="4" t="n"/>
      <c r="N79" s="4" t="n"/>
      <c r="O79" s="4" t="n"/>
      <c r="P79" s="25">
        <f>IF(A79="","",IF(AND(AND(AG79&lt;&gt;"",OR(AG79=AC79,AG79=AK79)),AND(AH79&lt;&gt;"",OR(AH79=AD79,AH79=AL79))),"غرفة وجهاز",IF(AND(AG79&lt;&gt;"",OR(AG79=AC79,AG79=AK79)),"غرفة",IF(AND(AH79&lt;&gt;"",OR(AH79=AD79,AH79=AL79)),"جهاز",""))))</f>
        <v/>
      </c>
      <c r="Q79" s="4" t="inlineStr">
        <is>
          <t>نوف الدوسري</t>
        </is>
      </c>
      <c r="R79" s="4" t="inlineStr">
        <is>
          <t>053 597 9405</t>
        </is>
      </c>
      <c r="S79" s="4" t="inlineStr">
        <is>
          <t>جلسة علاج طبيعي</t>
        </is>
      </c>
      <c r="T79" s="4" t="inlineStr">
        <is>
          <t>غرفة 3</t>
        </is>
      </c>
      <c r="U79" s="4" t="n"/>
      <c r="V79" s="4" t="inlineStr">
        <is>
          <t>تم</t>
        </is>
      </c>
      <c r="W79" s="25">
        <f>IF(A79="","",IF(AND(AND(AK79&lt;&gt;"",OR(AK79=AC79,AK79=AG79)),AND(AL79&lt;&gt;"",OR(AL79=AD79,AL79=AH79))),"غرفة وجهاز",IF(AND(AK79&lt;&gt;"",OR(AK79=AC79,AK79=AG79)),"غرفة",IF(AND(AL79&lt;&gt;"",OR(AL79=AD79,AL79=AH79)),"جهاز",""))))</f>
        <v/>
      </c>
      <c r="Y79" s="7" t="n">
        <v>73</v>
      </c>
      <c r="Z79" s="7">
        <f>IF(A79="","",IF(INDEX(OpenDays,WEEKDAY(A79,2))="لا",0,1))</f>
        <v/>
      </c>
      <c r="AA79" s="7">
        <f>IF(A79="","",IF(AND(E79&lt;&gt;"",H79&lt;&gt;'الإعدادات'!$M$17),MAX(1,ROUND(IFERROR(INDEX(SvcMinutes,MATCH(E79,Services,0)),SlotLen)/SlotLen,0))-1,IF(AND(A79=A78,AA78&gt;0),AA78-1,0)))</f>
        <v/>
      </c>
      <c r="AB79" s="7">
        <f>IF(A79="","",IF(OR(AND(E79&lt;&gt;"",H79&lt;&gt;'الإعدادات'!$M$17),AND(A79=A78,AA78&gt;0)),1,0))</f>
        <v/>
      </c>
      <c r="AC79" s="9">
        <f>IF(A79="","",IF(AND(E79&lt;&gt;"",H79&lt;&gt;'الإعدادات'!$M$17),IF(F79="","",F79),IF(AND(A79=A78,AA78&gt;0),AC78,"")))</f>
        <v/>
      </c>
      <c r="AD79" s="9">
        <f>IF(A79="","",IF(AND(E79&lt;&gt;"",H79&lt;&gt;'الإعدادات'!$M$17),IF(G79="","",G79),IF(AND(A79=A78,AA78&gt;0),AD78,"")))</f>
        <v/>
      </c>
      <c r="AE79" s="7">
        <f>IF(A79="","",IF(AND(L79&lt;&gt;"",O79&lt;&gt;'الإعدادات'!$M$17),MAX(1,ROUND(IFERROR(INDEX(SvcMinutes,MATCH(L79,Services,0)),SlotLen)/SlotLen,0))-1,IF(AND(A79=A78,AE78&gt;0),AE78-1,0)))</f>
        <v/>
      </c>
      <c r="AF79" s="7">
        <f>IF(A79="","",IF(OR(AND(L79&lt;&gt;"",O79&lt;&gt;'الإعدادات'!$M$17),AND(A79=A78,AE78&gt;0)),1,0))</f>
        <v/>
      </c>
      <c r="AG79" s="9">
        <f>IF(A79="","",IF(AND(L79&lt;&gt;"",O79&lt;&gt;'الإعدادات'!$M$17),IF(M79="","",M79),IF(AND(A79=A78,AE78&gt;0),AG78,"")))</f>
        <v/>
      </c>
      <c r="AH79" s="9">
        <f>IF(A79="","",IF(AND(L79&lt;&gt;"",O79&lt;&gt;'الإعدادات'!$M$17),IF(N79="","",N79),IF(AND(A79=A78,AE78&gt;0),AH78,"")))</f>
        <v/>
      </c>
      <c r="AI79" s="7">
        <f>IF(A79="","",IF(AND(S79&lt;&gt;"",V79&lt;&gt;'الإعدادات'!$M$17),MAX(1,ROUND(IFERROR(INDEX(SvcMinutes,MATCH(S79,Services,0)),SlotLen)/SlotLen,0))-1,IF(AND(A79=A78,AI78&gt;0),AI78-1,0)))</f>
        <v/>
      </c>
      <c r="AJ79" s="7">
        <f>IF(A79="","",IF(OR(AND(S79&lt;&gt;"",V79&lt;&gt;'الإعدادات'!$M$17),AND(A79=A78,AI78&gt;0)),1,0))</f>
        <v/>
      </c>
      <c r="AK79" s="9">
        <f>IF(A79="","",IF(AND(S79&lt;&gt;"",V79&lt;&gt;'الإعدادات'!$M$17),IF(T79="","",T79),IF(AND(A79=A78,AI78&gt;0),AK78,"")))</f>
        <v/>
      </c>
      <c r="AL79" s="9">
        <f>IF(A79="","",IF(AND(S79&lt;&gt;"",V79&lt;&gt;'الإعدادات'!$M$17),IF(U79="","",U79),IF(AND(A79=A78,AI78&gt;0),AL78,"")))</f>
        <v/>
      </c>
    </row>
    <row r="80">
      <c r="A80" s="23">
        <f>IF(Y80&gt;=7*SlotsPerDay,"",$B$2+INT(Y80/SlotsPerDay))</f>
        <v/>
      </c>
      <c r="B80" s="24">
        <f>IF(A80="","",DayStart+(Y80-INT(Y80/SlotsPerDay)*SlotsPerDay)*SlotLen/1440)</f>
        <v/>
      </c>
      <c r="C80" s="4" t="inlineStr">
        <is>
          <t>عبدالرحمن السالم</t>
        </is>
      </c>
      <c r="D80" s="4" t="inlineStr">
        <is>
          <t>055 460 6159</t>
        </is>
      </c>
      <c r="E80" s="4" t="inlineStr">
        <is>
          <t>متابعة</t>
        </is>
      </c>
      <c r="F80" s="4" t="inlineStr">
        <is>
          <t>غرفة 1</t>
        </is>
      </c>
      <c r="G80" s="4" t="n"/>
      <c r="H80" s="4" t="inlineStr">
        <is>
          <t>تم</t>
        </is>
      </c>
      <c r="I80" s="25">
        <f>IF(A80="","",IF(AND(AND(AC80&lt;&gt;"",OR(AC80=AG80,AC80=AK80)),AND(AD80&lt;&gt;"",OR(AD80=AH80,AD80=AL80))),"غرفة وجهاز",IF(AND(AC80&lt;&gt;"",OR(AC80=AG80,AC80=AK80)),"غرفة",IF(AND(AD80&lt;&gt;"",OR(AD80=AH80,AD80=AL80)),"جهاز",""))))</f>
        <v/>
      </c>
      <c r="J80" s="4" t="inlineStr">
        <is>
          <t>وليد الزهراني</t>
        </is>
      </c>
      <c r="K80" s="4" t="inlineStr">
        <is>
          <t>054 302 1223</t>
        </is>
      </c>
      <c r="L80" s="4" t="inlineStr">
        <is>
          <t>كشف</t>
        </is>
      </c>
      <c r="M80" s="4" t="inlineStr">
        <is>
          <t>غرفة 2</t>
        </is>
      </c>
      <c r="N80" s="4" t="n"/>
      <c r="O80" s="4" t="inlineStr">
        <is>
          <t>تم</t>
        </is>
      </c>
      <c r="P80" s="25">
        <f>IF(A80="","",IF(AND(AND(AG80&lt;&gt;"",OR(AG80=AC80,AG80=AK80)),AND(AH80&lt;&gt;"",OR(AH80=AD80,AH80=AL80))),"غرفة وجهاز",IF(AND(AG80&lt;&gt;"",OR(AG80=AC80,AG80=AK80)),"غرفة",IF(AND(AH80&lt;&gt;"",OR(AH80=AD80,AH80=AL80)),"جهاز",""))))</f>
        <v/>
      </c>
      <c r="Q80" s="4" t="n"/>
      <c r="R80" s="4" t="n"/>
      <c r="S80" s="4" t="n"/>
      <c r="T80" s="4" t="n"/>
      <c r="U80" s="4" t="n"/>
      <c r="V80" s="4" t="n"/>
      <c r="W80" s="25">
        <f>IF(A80="","",IF(AND(AND(AK80&lt;&gt;"",OR(AK80=AC80,AK80=AG80)),AND(AL80&lt;&gt;"",OR(AL80=AD80,AL80=AH80))),"غرفة وجهاز",IF(AND(AK80&lt;&gt;"",OR(AK80=AC80,AK80=AG80)),"غرفة",IF(AND(AL80&lt;&gt;"",OR(AL80=AD80,AL80=AH80)),"جهاز",""))))</f>
        <v/>
      </c>
      <c r="Y80" s="7" t="n">
        <v>74</v>
      </c>
      <c r="Z80" s="7">
        <f>IF(A80="","",IF(INDEX(OpenDays,WEEKDAY(A80,2))="لا",0,1))</f>
        <v/>
      </c>
      <c r="AA80" s="7">
        <f>IF(A80="","",IF(AND(E80&lt;&gt;"",H80&lt;&gt;'الإعدادات'!$M$17),MAX(1,ROUND(IFERROR(INDEX(SvcMinutes,MATCH(E80,Services,0)),SlotLen)/SlotLen,0))-1,IF(AND(A80=A79,AA79&gt;0),AA79-1,0)))</f>
        <v/>
      </c>
      <c r="AB80" s="7">
        <f>IF(A80="","",IF(OR(AND(E80&lt;&gt;"",H80&lt;&gt;'الإعدادات'!$M$17),AND(A80=A79,AA79&gt;0)),1,0))</f>
        <v/>
      </c>
      <c r="AC80" s="9">
        <f>IF(A80="","",IF(AND(E80&lt;&gt;"",H80&lt;&gt;'الإعدادات'!$M$17),IF(F80="","",F80),IF(AND(A80=A79,AA79&gt;0),AC79,"")))</f>
        <v/>
      </c>
      <c r="AD80" s="9">
        <f>IF(A80="","",IF(AND(E80&lt;&gt;"",H80&lt;&gt;'الإعدادات'!$M$17),IF(G80="","",G80),IF(AND(A80=A79,AA79&gt;0),AD79,"")))</f>
        <v/>
      </c>
      <c r="AE80" s="7">
        <f>IF(A80="","",IF(AND(L80&lt;&gt;"",O80&lt;&gt;'الإعدادات'!$M$17),MAX(1,ROUND(IFERROR(INDEX(SvcMinutes,MATCH(L80,Services,0)),SlotLen)/SlotLen,0))-1,IF(AND(A80=A79,AE79&gt;0),AE79-1,0)))</f>
        <v/>
      </c>
      <c r="AF80" s="7">
        <f>IF(A80="","",IF(OR(AND(L80&lt;&gt;"",O80&lt;&gt;'الإعدادات'!$M$17),AND(A80=A79,AE79&gt;0)),1,0))</f>
        <v/>
      </c>
      <c r="AG80" s="9">
        <f>IF(A80="","",IF(AND(L80&lt;&gt;"",O80&lt;&gt;'الإعدادات'!$M$17),IF(M80="","",M80),IF(AND(A80=A79,AE79&gt;0),AG79,"")))</f>
        <v/>
      </c>
      <c r="AH80" s="9">
        <f>IF(A80="","",IF(AND(L80&lt;&gt;"",O80&lt;&gt;'الإعدادات'!$M$17),IF(N80="","",N80),IF(AND(A80=A79,AE79&gt;0),AH79,"")))</f>
        <v/>
      </c>
      <c r="AI80" s="7">
        <f>IF(A80="","",IF(AND(S80&lt;&gt;"",V80&lt;&gt;'الإعدادات'!$M$17),MAX(1,ROUND(IFERROR(INDEX(SvcMinutes,MATCH(S80,Services,0)),SlotLen)/SlotLen,0))-1,IF(AND(A80=A79,AI79&gt;0),AI79-1,0)))</f>
        <v/>
      </c>
      <c r="AJ80" s="7">
        <f>IF(A80="","",IF(OR(AND(S80&lt;&gt;"",V80&lt;&gt;'الإعدادات'!$M$17),AND(A80=A79,AI79&gt;0)),1,0))</f>
        <v/>
      </c>
      <c r="AK80" s="9">
        <f>IF(A80="","",IF(AND(S80&lt;&gt;"",V80&lt;&gt;'الإعدادات'!$M$17),IF(T80="","",T80),IF(AND(A80=A79,AI79&gt;0),AK79,"")))</f>
        <v/>
      </c>
      <c r="AL80" s="9">
        <f>IF(A80="","",IF(AND(S80&lt;&gt;"",V80&lt;&gt;'الإعدادات'!$M$17),IF(U80="","",U80),IF(AND(A80=A79,AI79&gt;0),AL79,"")))</f>
        <v/>
      </c>
    </row>
    <row r="81">
      <c r="A81" s="23">
        <f>IF(Y81&gt;=7*SlotsPerDay,"",$B$2+INT(Y81/SlotsPerDay))</f>
        <v/>
      </c>
      <c r="B81" s="24">
        <f>IF(A81="","",DayStart+(Y81-INT(Y81/SlotsPerDay)*SlotsPerDay)*SlotLen/1440)</f>
        <v/>
      </c>
      <c r="C81" s="4" t="n"/>
      <c r="D81" s="4" t="n"/>
      <c r="E81" s="4" t="n"/>
      <c r="F81" s="4" t="n"/>
      <c r="G81" s="4" t="n"/>
      <c r="H81" s="4" t="n"/>
      <c r="I81" s="25">
        <f>IF(A81="","",IF(AND(AND(AC81&lt;&gt;"",OR(AC81=AG81,AC81=AK81)),AND(AD81&lt;&gt;"",OR(AD81=AH81,AD81=AL81))),"غرفة وجهاز",IF(AND(AC81&lt;&gt;"",OR(AC81=AG81,AC81=AK81)),"غرفة",IF(AND(AD81&lt;&gt;"",OR(AD81=AH81,AD81=AL81)),"جهاز",""))))</f>
        <v/>
      </c>
      <c r="J81" s="4" t="n"/>
      <c r="K81" s="4" t="n"/>
      <c r="L81" s="4" t="n"/>
      <c r="M81" s="4" t="n"/>
      <c r="N81" s="4" t="n"/>
      <c r="O81" s="4" t="n"/>
      <c r="P81" s="25">
        <f>IF(A81="","",IF(AND(AND(AG81&lt;&gt;"",OR(AG81=AC81,AG81=AK81)),AND(AH81&lt;&gt;"",OR(AH81=AD81,AH81=AL81))),"غرفة وجهاز",IF(AND(AG81&lt;&gt;"",OR(AG81=AC81,AG81=AK81)),"غرفة",IF(AND(AH81&lt;&gt;"",OR(AH81=AD81,AH81=AL81)),"جهاز",""))))</f>
        <v/>
      </c>
      <c r="Q81" s="4" t="n"/>
      <c r="R81" s="4" t="n"/>
      <c r="S81" s="4" t="n"/>
      <c r="T81" s="4" t="n"/>
      <c r="U81" s="4" t="n"/>
      <c r="V81" s="4" t="n"/>
      <c r="W81" s="25">
        <f>IF(A81="","",IF(AND(AND(AK81&lt;&gt;"",OR(AK81=AC81,AK81=AG81)),AND(AL81&lt;&gt;"",OR(AL81=AD81,AL81=AH81))),"غرفة وجهاز",IF(AND(AK81&lt;&gt;"",OR(AK81=AC81,AK81=AG81)),"غرفة",IF(AND(AL81&lt;&gt;"",OR(AL81=AD81,AL81=AH81)),"جهاز",""))))</f>
        <v/>
      </c>
      <c r="Y81" s="7" t="n">
        <v>75</v>
      </c>
      <c r="Z81" s="7">
        <f>IF(A81="","",IF(INDEX(OpenDays,WEEKDAY(A81,2))="لا",0,1))</f>
        <v/>
      </c>
      <c r="AA81" s="7">
        <f>IF(A81="","",IF(AND(E81&lt;&gt;"",H81&lt;&gt;'الإعدادات'!$M$17),MAX(1,ROUND(IFERROR(INDEX(SvcMinutes,MATCH(E81,Services,0)),SlotLen)/SlotLen,0))-1,IF(AND(A81=A80,AA80&gt;0),AA80-1,0)))</f>
        <v/>
      </c>
      <c r="AB81" s="7">
        <f>IF(A81="","",IF(OR(AND(E81&lt;&gt;"",H81&lt;&gt;'الإعدادات'!$M$17),AND(A81=A80,AA80&gt;0)),1,0))</f>
        <v/>
      </c>
      <c r="AC81" s="9">
        <f>IF(A81="","",IF(AND(E81&lt;&gt;"",H81&lt;&gt;'الإعدادات'!$M$17),IF(F81="","",F81),IF(AND(A81=A80,AA80&gt;0),AC80,"")))</f>
        <v/>
      </c>
      <c r="AD81" s="9">
        <f>IF(A81="","",IF(AND(E81&lt;&gt;"",H81&lt;&gt;'الإعدادات'!$M$17),IF(G81="","",G81),IF(AND(A81=A80,AA80&gt;0),AD80,"")))</f>
        <v/>
      </c>
      <c r="AE81" s="7">
        <f>IF(A81="","",IF(AND(L81&lt;&gt;"",O81&lt;&gt;'الإعدادات'!$M$17),MAX(1,ROUND(IFERROR(INDEX(SvcMinutes,MATCH(L81,Services,0)),SlotLen)/SlotLen,0))-1,IF(AND(A81=A80,AE80&gt;0),AE80-1,0)))</f>
        <v/>
      </c>
      <c r="AF81" s="7">
        <f>IF(A81="","",IF(OR(AND(L81&lt;&gt;"",O81&lt;&gt;'الإعدادات'!$M$17),AND(A81=A80,AE80&gt;0)),1,0))</f>
        <v/>
      </c>
      <c r="AG81" s="9">
        <f>IF(A81="","",IF(AND(L81&lt;&gt;"",O81&lt;&gt;'الإعدادات'!$M$17),IF(M81="","",M81),IF(AND(A81=A80,AE80&gt;0),AG80,"")))</f>
        <v/>
      </c>
      <c r="AH81" s="9">
        <f>IF(A81="","",IF(AND(L81&lt;&gt;"",O81&lt;&gt;'الإعدادات'!$M$17),IF(N81="","",N81),IF(AND(A81=A80,AE80&gt;0),AH80,"")))</f>
        <v/>
      </c>
      <c r="AI81" s="7">
        <f>IF(A81="","",IF(AND(S81&lt;&gt;"",V81&lt;&gt;'الإعدادات'!$M$17),MAX(1,ROUND(IFERROR(INDEX(SvcMinutes,MATCH(S81,Services,0)),SlotLen)/SlotLen,0))-1,IF(AND(A81=A80,AI80&gt;0),AI80-1,0)))</f>
        <v/>
      </c>
      <c r="AJ81" s="7">
        <f>IF(A81="","",IF(OR(AND(S81&lt;&gt;"",V81&lt;&gt;'الإعدادات'!$M$17),AND(A81=A80,AI80&gt;0)),1,0))</f>
        <v/>
      </c>
      <c r="AK81" s="9">
        <f>IF(A81="","",IF(AND(S81&lt;&gt;"",V81&lt;&gt;'الإعدادات'!$M$17),IF(T81="","",T81),IF(AND(A81=A80,AI80&gt;0),AK80,"")))</f>
        <v/>
      </c>
      <c r="AL81" s="9">
        <f>IF(A81="","",IF(AND(S81&lt;&gt;"",V81&lt;&gt;'الإعدادات'!$M$17),IF(U81="","",U81),IF(AND(A81=A80,AI80&gt;0),AL80,"")))</f>
        <v/>
      </c>
    </row>
    <row r="82">
      <c r="A82" s="23">
        <f>IF(Y82&gt;=7*SlotsPerDay,"",$B$2+INT(Y82/SlotsPerDay))</f>
        <v/>
      </c>
      <c r="B82" s="24">
        <f>IF(A82="","",DayStart+(Y82-INT(Y82/SlotsPerDay)*SlotsPerDay)*SlotLen/1440)</f>
        <v/>
      </c>
      <c r="C82" s="4" t="n"/>
      <c r="D82" s="4" t="n"/>
      <c r="E82" s="4" t="n"/>
      <c r="F82" s="4" t="n"/>
      <c r="G82" s="4" t="n"/>
      <c r="H82" s="4" t="n"/>
      <c r="I82" s="25">
        <f>IF(A82="","",IF(AND(AND(AC82&lt;&gt;"",OR(AC82=AG82,AC82=AK82)),AND(AD82&lt;&gt;"",OR(AD82=AH82,AD82=AL82))),"غرفة وجهاز",IF(AND(AC82&lt;&gt;"",OR(AC82=AG82,AC82=AK82)),"غرفة",IF(AND(AD82&lt;&gt;"",OR(AD82=AH82,AD82=AL82)),"جهاز",""))))</f>
        <v/>
      </c>
      <c r="J82" s="4" t="inlineStr">
        <is>
          <t>شهد البقمي</t>
        </is>
      </c>
      <c r="K82" s="4" t="inlineStr">
        <is>
          <t>054 627 5019</t>
        </is>
      </c>
      <c r="L82" s="4" t="inlineStr">
        <is>
          <t>كشف</t>
        </is>
      </c>
      <c r="M82" s="4" t="inlineStr">
        <is>
          <t>غرفة 2</t>
        </is>
      </c>
      <c r="N82" s="4" t="n"/>
      <c r="O82" s="4" t="inlineStr">
        <is>
          <t>تم</t>
        </is>
      </c>
      <c r="P82" s="25">
        <f>IF(A82="","",IF(AND(AND(AG82&lt;&gt;"",OR(AG82=AC82,AG82=AK82)),AND(AH82&lt;&gt;"",OR(AH82=AD82,AH82=AL82))),"غرفة وجهاز",IF(AND(AG82&lt;&gt;"",OR(AG82=AC82,AG82=AK82)),"غرفة",IF(AND(AH82&lt;&gt;"",OR(AH82=AD82,AH82=AL82)),"جهاز",""))))</f>
        <v/>
      </c>
      <c r="Q82" s="4" t="inlineStr">
        <is>
          <t>غادة الخالدي</t>
        </is>
      </c>
      <c r="R82" s="4" t="inlineStr">
        <is>
          <t>054 334 5882</t>
        </is>
      </c>
      <c r="S82" s="4" t="inlineStr">
        <is>
          <t>كشف</t>
        </is>
      </c>
      <c r="T82" s="4" t="inlineStr">
        <is>
          <t>غرفة 3</t>
        </is>
      </c>
      <c r="U82" s="4" t="n"/>
      <c r="V82" s="4" t="inlineStr">
        <is>
          <t>تم</t>
        </is>
      </c>
      <c r="W82" s="25">
        <f>IF(A82="","",IF(AND(AND(AK82&lt;&gt;"",OR(AK82=AC82,AK82=AG82)),AND(AL82&lt;&gt;"",OR(AL82=AD82,AL82=AH82))),"غرفة وجهاز",IF(AND(AK82&lt;&gt;"",OR(AK82=AC82,AK82=AG82)),"غرفة",IF(AND(AL82&lt;&gt;"",OR(AL82=AD82,AL82=AH82)),"جهاز",""))))</f>
        <v/>
      </c>
      <c r="Y82" s="7" t="n">
        <v>76</v>
      </c>
      <c r="Z82" s="7">
        <f>IF(A82="","",IF(INDEX(OpenDays,WEEKDAY(A82,2))="لا",0,1))</f>
        <v/>
      </c>
      <c r="AA82" s="7">
        <f>IF(A82="","",IF(AND(E82&lt;&gt;"",H82&lt;&gt;'الإعدادات'!$M$17),MAX(1,ROUND(IFERROR(INDEX(SvcMinutes,MATCH(E82,Services,0)),SlotLen)/SlotLen,0))-1,IF(AND(A82=A81,AA81&gt;0),AA81-1,0)))</f>
        <v/>
      </c>
      <c r="AB82" s="7">
        <f>IF(A82="","",IF(OR(AND(E82&lt;&gt;"",H82&lt;&gt;'الإعدادات'!$M$17),AND(A82=A81,AA81&gt;0)),1,0))</f>
        <v/>
      </c>
      <c r="AC82" s="9">
        <f>IF(A82="","",IF(AND(E82&lt;&gt;"",H82&lt;&gt;'الإعدادات'!$M$17),IF(F82="","",F82),IF(AND(A82=A81,AA81&gt;0),AC81,"")))</f>
        <v/>
      </c>
      <c r="AD82" s="9">
        <f>IF(A82="","",IF(AND(E82&lt;&gt;"",H82&lt;&gt;'الإعدادات'!$M$17),IF(G82="","",G82),IF(AND(A82=A81,AA81&gt;0),AD81,"")))</f>
        <v/>
      </c>
      <c r="AE82" s="7">
        <f>IF(A82="","",IF(AND(L82&lt;&gt;"",O82&lt;&gt;'الإعدادات'!$M$17),MAX(1,ROUND(IFERROR(INDEX(SvcMinutes,MATCH(L82,Services,0)),SlotLen)/SlotLen,0))-1,IF(AND(A82=A81,AE81&gt;0),AE81-1,0)))</f>
        <v/>
      </c>
      <c r="AF82" s="7">
        <f>IF(A82="","",IF(OR(AND(L82&lt;&gt;"",O82&lt;&gt;'الإعدادات'!$M$17),AND(A82=A81,AE81&gt;0)),1,0))</f>
        <v/>
      </c>
      <c r="AG82" s="9">
        <f>IF(A82="","",IF(AND(L82&lt;&gt;"",O82&lt;&gt;'الإعدادات'!$M$17),IF(M82="","",M82),IF(AND(A82=A81,AE81&gt;0),AG81,"")))</f>
        <v/>
      </c>
      <c r="AH82" s="9">
        <f>IF(A82="","",IF(AND(L82&lt;&gt;"",O82&lt;&gt;'الإعدادات'!$M$17),IF(N82="","",N82),IF(AND(A82=A81,AE81&gt;0),AH81,"")))</f>
        <v/>
      </c>
      <c r="AI82" s="7">
        <f>IF(A82="","",IF(AND(S82&lt;&gt;"",V82&lt;&gt;'الإعدادات'!$M$17),MAX(1,ROUND(IFERROR(INDEX(SvcMinutes,MATCH(S82,Services,0)),SlotLen)/SlotLen,0))-1,IF(AND(A82=A81,AI81&gt;0),AI81-1,0)))</f>
        <v/>
      </c>
      <c r="AJ82" s="7">
        <f>IF(A82="","",IF(OR(AND(S82&lt;&gt;"",V82&lt;&gt;'الإعدادات'!$M$17),AND(A82=A81,AI81&gt;0)),1,0))</f>
        <v/>
      </c>
      <c r="AK82" s="9">
        <f>IF(A82="","",IF(AND(S82&lt;&gt;"",V82&lt;&gt;'الإعدادات'!$M$17),IF(T82="","",T82),IF(AND(A82=A81,AI81&gt;0),AK81,"")))</f>
        <v/>
      </c>
      <c r="AL82" s="9">
        <f>IF(A82="","",IF(AND(S82&lt;&gt;"",V82&lt;&gt;'الإعدادات'!$M$17),IF(U82="","",U82),IF(AND(A82=A81,AI81&gt;0),AL81,"")))</f>
        <v/>
      </c>
    </row>
    <row r="83">
      <c r="A83" s="23">
        <f>IF(Y83&gt;=7*SlotsPerDay,"",$B$2+INT(Y83/SlotsPerDay))</f>
        <v/>
      </c>
      <c r="B83" s="24">
        <f>IF(A83="","",DayStart+(Y83-INT(Y83/SlotsPerDay)*SlotsPerDay)*SlotLen/1440)</f>
        <v/>
      </c>
      <c r="C83" s="4" t="inlineStr">
        <is>
          <t>حمد الدخيل</t>
        </is>
      </c>
      <c r="D83" s="4" t="inlineStr">
        <is>
          <t>050 109 2775</t>
        </is>
      </c>
      <c r="E83" s="4" t="inlineStr">
        <is>
          <t>متابعة</t>
        </is>
      </c>
      <c r="F83" s="4" t="inlineStr">
        <is>
          <t>غرفة 1</t>
        </is>
      </c>
      <c r="G83" s="4" t="n"/>
      <c r="H83" s="4" t="inlineStr">
        <is>
          <t>تم</t>
        </is>
      </c>
      <c r="I83" s="25">
        <f>IF(A83="","",IF(AND(AND(AC83&lt;&gt;"",OR(AC83=AG83,AC83=AK83)),AND(AD83&lt;&gt;"",OR(AD83=AH83,AD83=AL83))),"غرفة وجهاز",IF(AND(AC83&lt;&gt;"",OR(AC83=AG83,AC83=AK83)),"غرفة",IF(AND(AD83&lt;&gt;"",OR(AD83=AH83,AD83=AL83)),"جهاز",""))))</f>
        <v/>
      </c>
      <c r="J83" s="4" t="inlineStr">
        <is>
          <t>جود العنزي</t>
        </is>
      </c>
      <c r="K83" s="4" t="inlineStr">
        <is>
          <t>053 985 2850</t>
        </is>
      </c>
      <c r="L83" s="4" t="inlineStr">
        <is>
          <t>متابعة</t>
        </is>
      </c>
      <c r="M83" s="4" t="inlineStr">
        <is>
          <t>غرفة 2</t>
        </is>
      </c>
      <c r="N83" s="4" t="n"/>
      <c r="O83" s="4" t="inlineStr">
        <is>
          <t>تم</t>
        </is>
      </c>
      <c r="P83" s="25">
        <f>IF(A83="","",IF(AND(AND(AG83&lt;&gt;"",OR(AG83=AC83,AG83=AK83)),AND(AH83&lt;&gt;"",OR(AH83=AD83,AH83=AL83))),"غرفة وجهاز",IF(AND(AG83&lt;&gt;"",OR(AG83=AC83,AG83=AK83)),"غرفة",IF(AND(AH83&lt;&gt;"",OR(AH83=AD83,AH83=AL83)),"جهاز",""))))</f>
        <v/>
      </c>
      <c r="Q83" s="4" t="n"/>
      <c r="R83" s="4" t="n"/>
      <c r="S83" s="4" t="n"/>
      <c r="T83" s="4" t="n"/>
      <c r="U83" s="4" t="n"/>
      <c r="V83" s="4" t="n"/>
      <c r="W83" s="25">
        <f>IF(A83="","",IF(AND(AND(AK83&lt;&gt;"",OR(AK83=AC83,AK83=AG83)),AND(AL83&lt;&gt;"",OR(AL83=AD83,AL83=AH83))),"غرفة وجهاز",IF(AND(AK83&lt;&gt;"",OR(AK83=AC83,AK83=AG83)),"غرفة",IF(AND(AL83&lt;&gt;"",OR(AL83=AD83,AL83=AH83)),"جهاز",""))))</f>
        <v/>
      </c>
      <c r="Y83" s="7" t="n">
        <v>77</v>
      </c>
      <c r="Z83" s="7">
        <f>IF(A83="","",IF(INDEX(OpenDays,WEEKDAY(A83,2))="لا",0,1))</f>
        <v/>
      </c>
      <c r="AA83" s="7">
        <f>IF(A83="","",IF(AND(E83&lt;&gt;"",H83&lt;&gt;'الإعدادات'!$M$17),MAX(1,ROUND(IFERROR(INDEX(SvcMinutes,MATCH(E83,Services,0)),SlotLen)/SlotLen,0))-1,IF(AND(A83=A82,AA82&gt;0),AA82-1,0)))</f>
        <v/>
      </c>
      <c r="AB83" s="7">
        <f>IF(A83="","",IF(OR(AND(E83&lt;&gt;"",H83&lt;&gt;'الإعدادات'!$M$17),AND(A83=A82,AA82&gt;0)),1,0))</f>
        <v/>
      </c>
      <c r="AC83" s="9">
        <f>IF(A83="","",IF(AND(E83&lt;&gt;"",H83&lt;&gt;'الإعدادات'!$M$17),IF(F83="","",F83),IF(AND(A83=A82,AA82&gt;0),AC82,"")))</f>
        <v/>
      </c>
      <c r="AD83" s="9">
        <f>IF(A83="","",IF(AND(E83&lt;&gt;"",H83&lt;&gt;'الإعدادات'!$M$17),IF(G83="","",G83),IF(AND(A83=A82,AA82&gt;0),AD82,"")))</f>
        <v/>
      </c>
      <c r="AE83" s="7">
        <f>IF(A83="","",IF(AND(L83&lt;&gt;"",O83&lt;&gt;'الإعدادات'!$M$17),MAX(1,ROUND(IFERROR(INDEX(SvcMinutes,MATCH(L83,Services,0)),SlotLen)/SlotLen,0))-1,IF(AND(A83=A82,AE82&gt;0),AE82-1,0)))</f>
        <v/>
      </c>
      <c r="AF83" s="7">
        <f>IF(A83="","",IF(OR(AND(L83&lt;&gt;"",O83&lt;&gt;'الإعدادات'!$M$17),AND(A83=A82,AE82&gt;0)),1,0))</f>
        <v/>
      </c>
      <c r="AG83" s="9">
        <f>IF(A83="","",IF(AND(L83&lt;&gt;"",O83&lt;&gt;'الإعدادات'!$M$17),IF(M83="","",M83),IF(AND(A83=A82,AE82&gt;0),AG82,"")))</f>
        <v/>
      </c>
      <c r="AH83" s="9">
        <f>IF(A83="","",IF(AND(L83&lt;&gt;"",O83&lt;&gt;'الإعدادات'!$M$17),IF(N83="","",N83),IF(AND(A83=A82,AE82&gt;0),AH82,"")))</f>
        <v/>
      </c>
      <c r="AI83" s="7">
        <f>IF(A83="","",IF(AND(S83&lt;&gt;"",V83&lt;&gt;'الإعدادات'!$M$17),MAX(1,ROUND(IFERROR(INDEX(SvcMinutes,MATCH(S83,Services,0)),SlotLen)/SlotLen,0))-1,IF(AND(A83=A82,AI82&gt;0),AI82-1,0)))</f>
        <v/>
      </c>
      <c r="AJ83" s="7">
        <f>IF(A83="","",IF(OR(AND(S83&lt;&gt;"",V83&lt;&gt;'الإعدادات'!$M$17),AND(A83=A82,AI82&gt;0)),1,0))</f>
        <v/>
      </c>
      <c r="AK83" s="9">
        <f>IF(A83="","",IF(AND(S83&lt;&gt;"",V83&lt;&gt;'الإعدادات'!$M$17),IF(T83="","",T83),IF(AND(A83=A82,AI82&gt;0),AK82,"")))</f>
        <v/>
      </c>
      <c r="AL83" s="9">
        <f>IF(A83="","",IF(AND(S83&lt;&gt;"",V83&lt;&gt;'الإعدادات'!$M$17),IF(U83="","",U83),IF(AND(A83=A82,AI82&gt;0),AL82,"")))</f>
        <v/>
      </c>
    </row>
    <row r="84">
      <c r="A84" s="23">
        <f>IF(Y84&gt;=7*SlotsPerDay,"",$B$2+INT(Y84/SlotsPerDay))</f>
        <v/>
      </c>
      <c r="B84" s="24">
        <f>IF(A84="","",DayStart+(Y84-INT(Y84/SlotsPerDay)*SlotsPerDay)*SlotLen/1440)</f>
        <v/>
      </c>
      <c r="C84" s="4" t="inlineStr">
        <is>
          <t>هيفاء المطيري</t>
        </is>
      </c>
      <c r="D84" s="4" t="inlineStr">
        <is>
          <t>050 966 4512</t>
        </is>
      </c>
      <c r="E84" s="4" t="inlineStr">
        <is>
          <t>كشف</t>
        </is>
      </c>
      <c r="F84" s="4" t="inlineStr">
        <is>
          <t>غرفة 1</t>
        </is>
      </c>
      <c r="G84" s="4" t="n"/>
      <c r="H84" s="4" t="inlineStr">
        <is>
          <t>تم</t>
        </is>
      </c>
      <c r="I84" s="25">
        <f>IF(A84="","",IF(AND(AND(AC84&lt;&gt;"",OR(AC84=AG84,AC84=AK84)),AND(AD84&lt;&gt;"",OR(AD84=AH84,AD84=AL84))),"غرفة وجهاز",IF(AND(AC84&lt;&gt;"",OR(AC84=AG84,AC84=AK84)),"غرفة",IF(AND(AD84&lt;&gt;"",OR(AD84=AH84,AD84=AL84)),"جهاز",""))))</f>
        <v/>
      </c>
      <c r="J84" s="4" t="inlineStr">
        <is>
          <t>عبدالله الرشيد</t>
        </is>
      </c>
      <c r="K84" s="4" t="inlineStr">
        <is>
          <t>054 508 2063</t>
        </is>
      </c>
      <c r="L84" s="4" t="inlineStr">
        <is>
          <t>تقشير كيميائي</t>
        </is>
      </c>
      <c r="M84" s="4" t="inlineStr">
        <is>
          <t>غرفة 2</t>
        </is>
      </c>
      <c r="N84" s="4" t="n"/>
      <c r="O84" s="4" t="inlineStr">
        <is>
          <t>غياب</t>
        </is>
      </c>
      <c r="P84" s="25">
        <f>IF(A84="","",IF(AND(AND(AG84&lt;&gt;"",OR(AG84=AC84,AG84=AK84)),AND(AH84&lt;&gt;"",OR(AH84=AD84,AH84=AL84))),"غرفة وجهاز",IF(AND(AG84&lt;&gt;"",OR(AG84=AC84,AG84=AK84)),"غرفة",IF(AND(AH84&lt;&gt;"",OR(AH84=AD84,AH84=AL84)),"جهاز",""))))</f>
        <v/>
      </c>
      <c r="Q84" s="4" t="inlineStr">
        <is>
          <t>عبدالله الرشيد</t>
        </is>
      </c>
      <c r="R84" s="4" t="inlineStr">
        <is>
          <t>053 550 8301</t>
        </is>
      </c>
      <c r="S84" s="4" t="inlineStr">
        <is>
          <t>جلسة موجات تصادمية</t>
        </is>
      </c>
      <c r="T84" s="4" t="inlineStr">
        <is>
          <t>غرفة 3</t>
        </is>
      </c>
      <c r="U84" s="4" t="inlineStr">
        <is>
          <t>جهاز الموجات التصادمية</t>
        </is>
      </c>
      <c r="V84" s="4" t="inlineStr">
        <is>
          <t>تم</t>
        </is>
      </c>
      <c r="W84" s="25">
        <f>IF(A84="","",IF(AND(AND(AK84&lt;&gt;"",OR(AK84=AC84,AK84=AG84)),AND(AL84&lt;&gt;"",OR(AL84=AD84,AL84=AH84))),"غرفة وجهاز",IF(AND(AK84&lt;&gt;"",OR(AK84=AC84,AK84=AG84)),"غرفة",IF(AND(AL84&lt;&gt;"",OR(AL84=AD84,AL84=AH84)),"جهاز",""))))</f>
        <v/>
      </c>
      <c r="Y84" s="7" t="n">
        <v>78</v>
      </c>
      <c r="Z84" s="7">
        <f>IF(A84="","",IF(INDEX(OpenDays,WEEKDAY(A84,2))="لا",0,1))</f>
        <v/>
      </c>
      <c r="AA84" s="7">
        <f>IF(A84="","",IF(AND(E84&lt;&gt;"",H84&lt;&gt;'الإعدادات'!$M$17),MAX(1,ROUND(IFERROR(INDEX(SvcMinutes,MATCH(E84,Services,0)),SlotLen)/SlotLen,0))-1,IF(AND(A84=A83,AA83&gt;0),AA83-1,0)))</f>
        <v/>
      </c>
      <c r="AB84" s="7">
        <f>IF(A84="","",IF(OR(AND(E84&lt;&gt;"",H84&lt;&gt;'الإعدادات'!$M$17),AND(A84=A83,AA83&gt;0)),1,0))</f>
        <v/>
      </c>
      <c r="AC84" s="9">
        <f>IF(A84="","",IF(AND(E84&lt;&gt;"",H84&lt;&gt;'الإعدادات'!$M$17),IF(F84="","",F84),IF(AND(A84=A83,AA83&gt;0),AC83,"")))</f>
        <v/>
      </c>
      <c r="AD84" s="9">
        <f>IF(A84="","",IF(AND(E84&lt;&gt;"",H84&lt;&gt;'الإعدادات'!$M$17),IF(G84="","",G84),IF(AND(A84=A83,AA83&gt;0),AD83,"")))</f>
        <v/>
      </c>
      <c r="AE84" s="7">
        <f>IF(A84="","",IF(AND(L84&lt;&gt;"",O84&lt;&gt;'الإعدادات'!$M$17),MAX(1,ROUND(IFERROR(INDEX(SvcMinutes,MATCH(L84,Services,0)),SlotLen)/SlotLen,0))-1,IF(AND(A84=A83,AE83&gt;0),AE83-1,0)))</f>
        <v/>
      </c>
      <c r="AF84" s="7">
        <f>IF(A84="","",IF(OR(AND(L84&lt;&gt;"",O84&lt;&gt;'الإعدادات'!$M$17),AND(A84=A83,AE83&gt;0)),1,0))</f>
        <v/>
      </c>
      <c r="AG84" s="9">
        <f>IF(A84="","",IF(AND(L84&lt;&gt;"",O84&lt;&gt;'الإعدادات'!$M$17),IF(M84="","",M84),IF(AND(A84=A83,AE83&gt;0),AG83,"")))</f>
        <v/>
      </c>
      <c r="AH84" s="9">
        <f>IF(A84="","",IF(AND(L84&lt;&gt;"",O84&lt;&gt;'الإعدادات'!$M$17),IF(N84="","",N84),IF(AND(A84=A83,AE83&gt;0),AH83,"")))</f>
        <v/>
      </c>
      <c r="AI84" s="7">
        <f>IF(A84="","",IF(AND(S84&lt;&gt;"",V84&lt;&gt;'الإعدادات'!$M$17),MAX(1,ROUND(IFERROR(INDEX(SvcMinutes,MATCH(S84,Services,0)),SlotLen)/SlotLen,0))-1,IF(AND(A84=A83,AI83&gt;0),AI83-1,0)))</f>
        <v/>
      </c>
      <c r="AJ84" s="7">
        <f>IF(A84="","",IF(OR(AND(S84&lt;&gt;"",V84&lt;&gt;'الإعدادات'!$M$17),AND(A84=A83,AI83&gt;0)),1,0))</f>
        <v/>
      </c>
      <c r="AK84" s="9">
        <f>IF(A84="","",IF(AND(S84&lt;&gt;"",V84&lt;&gt;'الإعدادات'!$M$17),IF(T84="","",T84),IF(AND(A84=A83,AI83&gt;0),AK83,"")))</f>
        <v/>
      </c>
      <c r="AL84" s="9">
        <f>IF(A84="","",IF(AND(S84&lt;&gt;"",V84&lt;&gt;'الإعدادات'!$M$17),IF(U84="","",U84),IF(AND(A84=A83,AI83&gt;0),AL83,"")))</f>
        <v/>
      </c>
    </row>
    <row r="85">
      <c r="A85" s="23">
        <f>IF(Y85&gt;=7*SlotsPerDay,"",$B$2+INT(Y85/SlotsPerDay))</f>
        <v/>
      </c>
      <c r="B85" s="24">
        <f>IF(A85="","",DayStart+(Y85-INT(Y85/SlotsPerDay)*SlotsPerDay)*SlotLen/1440)</f>
        <v/>
      </c>
      <c r="C85" s="4" t="inlineStr">
        <is>
          <t>غادة الخالدي</t>
        </is>
      </c>
      <c r="D85" s="4" t="inlineStr">
        <is>
          <t>054 395 8973</t>
        </is>
      </c>
      <c r="E85" s="4" t="inlineStr">
        <is>
          <t>متابعة</t>
        </is>
      </c>
      <c r="F85" s="4" t="inlineStr">
        <is>
          <t>غرفة 1</t>
        </is>
      </c>
      <c r="G85" s="4" t="n"/>
      <c r="H85" s="4" t="inlineStr">
        <is>
          <t>تم</t>
        </is>
      </c>
      <c r="I85" s="25">
        <f>IF(A85="","",IF(AND(AND(AC85&lt;&gt;"",OR(AC85=AG85,AC85=AK85)),AND(AD85&lt;&gt;"",OR(AD85=AH85,AD85=AL85))),"غرفة وجهاز",IF(AND(AC85&lt;&gt;"",OR(AC85=AG85,AC85=AK85)),"غرفة",IF(AND(AD85&lt;&gt;"",OR(AD85=AH85,AD85=AL85)),"جهاز",""))))</f>
        <v/>
      </c>
      <c r="J85" s="4" t="n"/>
      <c r="K85" s="4" t="n"/>
      <c r="L85" s="4" t="n"/>
      <c r="M85" s="4" t="n"/>
      <c r="N85" s="4" t="n"/>
      <c r="O85" s="4" t="n"/>
      <c r="P85" s="25">
        <f>IF(A85="","",IF(AND(AND(AG85&lt;&gt;"",OR(AG85=AC85,AG85=AK85)),AND(AH85&lt;&gt;"",OR(AH85=AD85,AH85=AL85))),"غرفة وجهاز",IF(AND(AG85&lt;&gt;"",OR(AG85=AC85,AG85=AK85)),"غرفة",IF(AND(AH85&lt;&gt;"",OR(AH85=AD85,AH85=AL85)),"جهاز",""))))</f>
        <v/>
      </c>
      <c r="Q85" s="4" t="inlineStr">
        <is>
          <t>منيرة العسيري</t>
        </is>
      </c>
      <c r="R85" s="4" t="inlineStr">
        <is>
          <t>050 185 3527</t>
        </is>
      </c>
      <c r="S85" s="4" t="inlineStr">
        <is>
          <t>كشف</t>
        </is>
      </c>
      <c r="T85" s="4" t="inlineStr">
        <is>
          <t>غرفة 3</t>
        </is>
      </c>
      <c r="U85" s="4" t="n"/>
      <c r="V85" s="4" t="inlineStr">
        <is>
          <t>تم</t>
        </is>
      </c>
      <c r="W85" s="25">
        <f>IF(A85="","",IF(AND(AND(AK85&lt;&gt;"",OR(AK85=AC85,AK85=AG85)),AND(AL85&lt;&gt;"",OR(AL85=AD85,AL85=AH85))),"غرفة وجهاز",IF(AND(AK85&lt;&gt;"",OR(AK85=AC85,AK85=AG85)),"غرفة",IF(AND(AL85&lt;&gt;"",OR(AL85=AD85,AL85=AH85)),"جهاز",""))))</f>
        <v/>
      </c>
      <c r="Y85" s="7" t="n">
        <v>79</v>
      </c>
      <c r="Z85" s="7">
        <f>IF(A85="","",IF(INDEX(OpenDays,WEEKDAY(A85,2))="لا",0,1))</f>
        <v/>
      </c>
      <c r="AA85" s="7">
        <f>IF(A85="","",IF(AND(E85&lt;&gt;"",H85&lt;&gt;'الإعدادات'!$M$17),MAX(1,ROUND(IFERROR(INDEX(SvcMinutes,MATCH(E85,Services,0)),SlotLen)/SlotLen,0))-1,IF(AND(A85=A84,AA84&gt;0),AA84-1,0)))</f>
        <v/>
      </c>
      <c r="AB85" s="7">
        <f>IF(A85="","",IF(OR(AND(E85&lt;&gt;"",H85&lt;&gt;'الإعدادات'!$M$17),AND(A85=A84,AA84&gt;0)),1,0))</f>
        <v/>
      </c>
      <c r="AC85" s="9">
        <f>IF(A85="","",IF(AND(E85&lt;&gt;"",H85&lt;&gt;'الإعدادات'!$M$17),IF(F85="","",F85),IF(AND(A85=A84,AA84&gt;0),AC84,"")))</f>
        <v/>
      </c>
      <c r="AD85" s="9">
        <f>IF(A85="","",IF(AND(E85&lt;&gt;"",H85&lt;&gt;'الإعدادات'!$M$17),IF(G85="","",G85),IF(AND(A85=A84,AA84&gt;0),AD84,"")))</f>
        <v/>
      </c>
      <c r="AE85" s="7">
        <f>IF(A85="","",IF(AND(L85&lt;&gt;"",O85&lt;&gt;'الإعدادات'!$M$17),MAX(1,ROUND(IFERROR(INDEX(SvcMinutes,MATCH(L85,Services,0)),SlotLen)/SlotLen,0))-1,IF(AND(A85=A84,AE84&gt;0),AE84-1,0)))</f>
        <v/>
      </c>
      <c r="AF85" s="7">
        <f>IF(A85="","",IF(OR(AND(L85&lt;&gt;"",O85&lt;&gt;'الإعدادات'!$M$17),AND(A85=A84,AE84&gt;0)),1,0))</f>
        <v/>
      </c>
      <c r="AG85" s="9">
        <f>IF(A85="","",IF(AND(L85&lt;&gt;"",O85&lt;&gt;'الإعدادات'!$M$17),IF(M85="","",M85),IF(AND(A85=A84,AE84&gt;0),AG84,"")))</f>
        <v/>
      </c>
      <c r="AH85" s="9">
        <f>IF(A85="","",IF(AND(L85&lt;&gt;"",O85&lt;&gt;'الإعدادات'!$M$17),IF(N85="","",N85),IF(AND(A85=A84,AE84&gt;0),AH84,"")))</f>
        <v/>
      </c>
      <c r="AI85" s="7">
        <f>IF(A85="","",IF(AND(S85&lt;&gt;"",V85&lt;&gt;'الإعدادات'!$M$17),MAX(1,ROUND(IFERROR(INDEX(SvcMinutes,MATCH(S85,Services,0)),SlotLen)/SlotLen,0))-1,IF(AND(A85=A84,AI84&gt;0),AI84-1,0)))</f>
        <v/>
      </c>
      <c r="AJ85" s="7">
        <f>IF(A85="","",IF(OR(AND(S85&lt;&gt;"",V85&lt;&gt;'الإعدادات'!$M$17),AND(A85=A84,AI84&gt;0)),1,0))</f>
        <v/>
      </c>
      <c r="AK85" s="9">
        <f>IF(A85="","",IF(AND(S85&lt;&gt;"",V85&lt;&gt;'الإعدادات'!$M$17),IF(T85="","",T85),IF(AND(A85=A84,AI84&gt;0),AK84,"")))</f>
        <v/>
      </c>
      <c r="AL85" s="9">
        <f>IF(A85="","",IF(AND(S85&lt;&gt;"",V85&lt;&gt;'الإعدادات'!$M$17),IF(U85="","",U85),IF(AND(A85=A84,AI84&gt;0),AL84,"")))</f>
        <v/>
      </c>
    </row>
    <row r="86">
      <c r="A86" s="23">
        <f>IF(Y86&gt;=7*SlotsPerDay,"",$B$2+INT(Y86/SlotsPerDay))</f>
        <v/>
      </c>
      <c r="B86" s="24">
        <f>IF(A86="","",DayStart+(Y86-INT(Y86/SlotsPerDay)*SlotsPerDay)*SlotLen/1440)</f>
        <v/>
      </c>
      <c r="C86" s="4" t="n"/>
      <c r="D86" s="4" t="n"/>
      <c r="E86" s="4" t="n"/>
      <c r="F86" s="4" t="n"/>
      <c r="G86" s="4" t="n"/>
      <c r="H86" s="4" t="n"/>
      <c r="I86" s="25">
        <f>IF(A86="","",IF(AND(AND(AC86&lt;&gt;"",OR(AC86=AG86,AC86=AK86)),AND(AD86&lt;&gt;"",OR(AD86=AH86,AD86=AL86))),"غرفة وجهاز",IF(AND(AC86&lt;&gt;"",OR(AC86=AG86,AC86=AK86)),"غرفة",IF(AND(AD86&lt;&gt;"",OR(AD86=AH86,AD86=AL86)),"جهاز",""))))</f>
        <v/>
      </c>
      <c r="J86" s="4" t="inlineStr">
        <is>
          <t>سلطان الزهراني</t>
        </is>
      </c>
      <c r="K86" s="4" t="inlineStr">
        <is>
          <t>054 529 9297</t>
        </is>
      </c>
      <c r="L86" s="4" t="inlineStr">
        <is>
          <t>متابعة</t>
        </is>
      </c>
      <c r="M86" s="4" t="inlineStr">
        <is>
          <t>غرفة 2</t>
        </is>
      </c>
      <c r="N86" s="4" t="n"/>
      <c r="O86" s="4" t="inlineStr">
        <is>
          <t>غياب</t>
        </is>
      </c>
      <c r="P86" s="25">
        <f>IF(A86="","",IF(AND(AND(AG86&lt;&gt;"",OR(AG86=AC86,AG86=AK86)),AND(AH86&lt;&gt;"",OR(AH86=AD86,AH86=AL86))),"غرفة وجهاز",IF(AND(AG86&lt;&gt;"",OR(AG86=AC86,AG86=AK86)),"غرفة",IF(AND(AH86&lt;&gt;"",OR(AH86=AD86,AH86=AL86)),"جهاز",""))))</f>
        <v/>
      </c>
      <c r="Q86" s="4" t="n"/>
      <c r="R86" s="4" t="n"/>
      <c r="S86" s="4" t="n"/>
      <c r="T86" s="4" t="n"/>
      <c r="U86" s="4" t="n"/>
      <c r="V86" s="4" t="n"/>
      <c r="W86" s="25">
        <f>IF(A86="","",IF(AND(AND(AK86&lt;&gt;"",OR(AK86=AC86,AK86=AG86)),AND(AL86&lt;&gt;"",OR(AL86=AD86,AL86=AH86))),"غرفة وجهاز",IF(AND(AK86&lt;&gt;"",OR(AK86=AC86,AK86=AG86)),"غرفة",IF(AND(AL86&lt;&gt;"",OR(AL86=AD86,AL86=AH86)),"جهاز",""))))</f>
        <v/>
      </c>
      <c r="Y86" s="7" t="n">
        <v>80</v>
      </c>
      <c r="Z86" s="7">
        <f>IF(A86="","",IF(INDEX(OpenDays,WEEKDAY(A86,2))="لا",0,1))</f>
        <v/>
      </c>
      <c r="AA86" s="7">
        <f>IF(A86="","",IF(AND(E86&lt;&gt;"",H86&lt;&gt;'الإعدادات'!$M$17),MAX(1,ROUND(IFERROR(INDEX(SvcMinutes,MATCH(E86,Services,0)),SlotLen)/SlotLen,0))-1,IF(AND(A86=A85,AA85&gt;0),AA85-1,0)))</f>
        <v/>
      </c>
      <c r="AB86" s="7">
        <f>IF(A86="","",IF(OR(AND(E86&lt;&gt;"",H86&lt;&gt;'الإعدادات'!$M$17),AND(A86=A85,AA85&gt;0)),1,0))</f>
        <v/>
      </c>
      <c r="AC86" s="9">
        <f>IF(A86="","",IF(AND(E86&lt;&gt;"",H86&lt;&gt;'الإعدادات'!$M$17),IF(F86="","",F86),IF(AND(A86=A85,AA85&gt;0),AC85,"")))</f>
        <v/>
      </c>
      <c r="AD86" s="9">
        <f>IF(A86="","",IF(AND(E86&lt;&gt;"",H86&lt;&gt;'الإعدادات'!$M$17),IF(G86="","",G86),IF(AND(A86=A85,AA85&gt;0),AD85,"")))</f>
        <v/>
      </c>
      <c r="AE86" s="7">
        <f>IF(A86="","",IF(AND(L86&lt;&gt;"",O86&lt;&gt;'الإعدادات'!$M$17),MAX(1,ROUND(IFERROR(INDEX(SvcMinutes,MATCH(L86,Services,0)),SlotLen)/SlotLen,0))-1,IF(AND(A86=A85,AE85&gt;0),AE85-1,0)))</f>
        <v/>
      </c>
      <c r="AF86" s="7">
        <f>IF(A86="","",IF(OR(AND(L86&lt;&gt;"",O86&lt;&gt;'الإعدادات'!$M$17),AND(A86=A85,AE85&gt;0)),1,0))</f>
        <v/>
      </c>
      <c r="AG86" s="9">
        <f>IF(A86="","",IF(AND(L86&lt;&gt;"",O86&lt;&gt;'الإعدادات'!$M$17),IF(M86="","",M86),IF(AND(A86=A85,AE85&gt;0),AG85,"")))</f>
        <v/>
      </c>
      <c r="AH86" s="9">
        <f>IF(A86="","",IF(AND(L86&lt;&gt;"",O86&lt;&gt;'الإعدادات'!$M$17),IF(N86="","",N86),IF(AND(A86=A85,AE85&gt;0),AH85,"")))</f>
        <v/>
      </c>
      <c r="AI86" s="7">
        <f>IF(A86="","",IF(AND(S86&lt;&gt;"",V86&lt;&gt;'الإعدادات'!$M$17),MAX(1,ROUND(IFERROR(INDEX(SvcMinutes,MATCH(S86,Services,0)),SlotLen)/SlotLen,0))-1,IF(AND(A86=A85,AI85&gt;0),AI85-1,0)))</f>
        <v/>
      </c>
      <c r="AJ86" s="7">
        <f>IF(A86="","",IF(OR(AND(S86&lt;&gt;"",V86&lt;&gt;'الإعدادات'!$M$17),AND(A86=A85,AI85&gt;0)),1,0))</f>
        <v/>
      </c>
      <c r="AK86" s="9">
        <f>IF(A86="","",IF(AND(S86&lt;&gt;"",V86&lt;&gt;'الإعدادات'!$M$17),IF(T86="","",T86),IF(AND(A86=A85,AI85&gt;0),AK85,"")))</f>
        <v/>
      </c>
      <c r="AL86" s="9">
        <f>IF(A86="","",IF(AND(S86&lt;&gt;"",V86&lt;&gt;'الإعدادات'!$M$17),IF(U86="","",U86),IF(AND(A86=A85,AI85&gt;0),AL85,"")))</f>
        <v/>
      </c>
    </row>
    <row r="87">
      <c r="A87" s="23">
        <f>IF(Y87&gt;=7*SlotsPerDay,"",$B$2+INT(Y87/SlotsPerDay))</f>
        <v/>
      </c>
      <c r="B87" s="24">
        <f>IF(A87="","",DayStart+(Y87-INT(Y87/SlotsPerDay)*SlotsPerDay)*SlotLen/1440)</f>
        <v/>
      </c>
      <c r="C87" s="4" t="inlineStr">
        <is>
          <t>سلطان الزهراني</t>
        </is>
      </c>
      <c r="D87" s="4" t="inlineStr">
        <is>
          <t>055 445 6338</t>
        </is>
      </c>
      <c r="E87" s="4" t="inlineStr">
        <is>
          <t>كشف</t>
        </is>
      </c>
      <c r="F87" s="4" t="inlineStr">
        <is>
          <t>غرفة 1</t>
        </is>
      </c>
      <c r="G87" s="4" t="n"/>
      <c r="H87" s="4" t="inlineStr">
        <is>
          <t>تم</t>
        </is>
      </c>
      <c r="I87" s="25">
        <f>IF(A87="","",IF(AND(AND(AC87&lt;&gt;"",OR(AC87=AG87,AC87=AK87)),AND(AD87&lt;&gt;"",OR(AD87=AH87,AD87=AL87))),"غرفة وجهاز",IF(AND(AC87&lt;&gt;"",OR(AC87=AG87,AC87=AK87)),"غرفة",IF(AND(AD87&lt;&gt;"",OR(AD87=AH87,AD87=AL87)),"جهاز",""))))</f>
        <v/>
      </c>
      <c r="J87" s="4" t="inlineStr">
        <is>
          <t>جود العنزي</t>
        </is>
      </c>
      <c r="K87" s="4" t="inlineStr">
        <is>
          <t>054 334 8068</t>
        </is>
      </c>
      <c r="L87" s="4" t="inlineStr">
        <is>
          <t>هيدرافيشل</t>
        </is>
      </c>
      <c r="M87" s="4" t="inlineStr">
        <is>
          <t>غرفة 2</t>
        </is>
      </c>
      <c r="N87" s="4" t="inlineStr">
        <is>
          <t>هيدرافيشل</t>
        </is>
      </c>
      <c r="O87" s="4" t="inlineStr">
        <is>
          <t>تم</t>
        </is>
      </c>
      <c r="P87" s="25">
        <f>IF(A87="","",IF(AND(AND(AG87&lt;&gt;"",OR(AG87=AC87,AG87=AK87)),AND(AH87&lt;&gt;"",OR(AH87=AD87,AH87=AL87))),"غرفة وجهاز",IF(AND(AG87&lt;&gt;"",OR(AG87=AC87,AG87=AK87)),"غرفة",IF(AND(AH87&lt;&gt;"",OR(AH87=AD87,AH87=AL87)),"جهاز",""))))</f>
        <v/>
      </c>
      <c r="Q87" s="4" t="inlineStr">
        <is>
          <t>عبدالرحمن السالم</t>
        </is>
      </c>
      <c r="R87" s="4" t="inlineStr">
        <is>
          <t>055 405 9962</t>
        </is>
      </c>
      <c r="S87" s="4" t="inlineStr">
        <is>
          <t>جلسة علاج طبيعي</t>
        </is>
      </c>
      <c r="T87" s="4" t="inlineStr">
        <is>
          <t>غرفة 3</t>
        </is>
      </c>
      <c r="U87" s="4" t="n"/>
      <c r="V87" s="4" t="inlineStr">
        <is>
          <t>تم</t>
        </is>
      </c>
      <c r="W87" s="25">
        <f>IF(A87="","",IF(AND(AND(AK87&lt;&gt;"",OR(AK87=AC87,AK87=AG87)),AND(AL87&lt;&gt;"",OR(AL87=AD87,AL87=AH87))),"غرفة وجهاز",IF(AND(AK87&lt;&gt;"",OR(AK87=AC87,AK87=AG87)),"غرفة",IF(AND(AL87&lt;&gt;"",OR(AL87=AD87,AL87=AH87)),"جهاز",""))))</f>
        <v/>
      </c>
      <c r="Y87" s="7" t="n">
        <v>81</v>
      </c>
      <c r="Z87" s="7">
        <f>IF(A87="","",IF(INDEX(OpenDays,WEEKDAY(A87,2))="لا",0,1))</f>
        <v/>
      </c>
      <c r="AA87" s="7">
        <f>IF(A87="","",IF(AND(E87&lt;&gt;"",H87&lt;&gt;'الإعدادات'!$M$17),MAX(1,ROUND(IFERROR(INDEX(SvcMinutes,MATCH(E87,Services,0)),SlotLen)/SlotLen,0))-1,IF(AND(A87=A86,AA86&gt;0),AA86-1,0)))</f>
        <v/>
      </c>
      <c r="AB87" s="7">
        <f>IF(A87="","",IF(OR(AND(E87&lt;&gt;"",H87&lt;&gt;'الإعدادات'!$M$17),AND(A87=A86,AA86&gt;0)),1,0))</f>
        <v/>
      </c>
      <c r="AC87" s="9">
        <f>IF(A87="","",IF(AND(E87&lt;&gt;"",H87&lt;&gt;'الإعدادات'!$M$17),IF(F87="","",F87),IF(AND(A87=A86,AA86&gt;0),AC86,"")))</f>
        <v/>
      </c>
      <c r="AD87" s="9">
        <f>IF(A87="","",IF(AND(E87&lt;&gt;"",H87&lt;&gt;'الإعدادات'!$M$17),IF(G87="","",G87),IF(AND(A87=A86,AA86&gt;0),AD86,"")))</f>
        <v/>
      </c>
      <c r="AE87" s="7">
        <f>IF(A87="","",IF(AND(L87&lt;&gt;"",O87&lt;&gt;'الإعدادات'!$M$17),MAX(1,ROUND(IFERROR(INDEX(SvcMinutes,MATCH(L87,Services,0)),SlotLen)/SlotLen,0))-1,IF(AND(A87=A86,AE86&gt;0),AE86-1,0)))</f>
        <v/>
      </c>
      <c r="AF87" s="7">
        <f>IF(A87="","",IF(OR(AND(L87&lt;&gt;"",O87&lt;&gt;'الإعدادات'!$M$17),AND(A87=A86,AE86&gt;0)),1,0))</f>
        <v/>
      </c>
      <c r="AG87" s="9">
        <f>IF(A87="","",IF(AND(L87&lt;&gt;"",O87&lt;&gt;'الإعدادات'!$M$17),IF(M87="","",M87),IF(AND(A87=A86,AE86&gt;0),AG86,"")))</f>
        <v/>
      </c>
      <c r="AH87" s="9">
        <f>IF(A87="","",IF(AND(L87&lt;&gt;"",O87&lt;&gt;'الإعدادات'!$M$17),IF(N87="","",N87),IF(AND(A87=A86,AE86&gt;0),AH86,"")))</f>
        <v/>
      </c>
      <c r="AI87" s="7">
        <f>IF(A87="","",IF(AND(S87&lt;&gt;"",V87&lt;&gt;'الإعدادات'!$M$17),MAX(1,ROUND(IFERROR(INDEX(SvcMinutes,MATCH(S87,Services,0)),SlotLen)/SlotLen,0))-1,IF(AND(A87=A86,AI86&gt;0),AI86-1,0)))</f>
        <v/>
      </c>
      <c r="AJ87" s="7">
        <f>IF(A87="","",IF(OR(AND(S87&lt;&gt;"",V87&lt;&gt;'الإعدادات'!$M$17),AND(A87=A86,AI86&gt;0)),1,0))</f>
        <v/>
      </c>
      <c r="AK87" s="9">
        <f>IF(A87="","",IF(AND(S87&lt;&gt;"",V87&lt;&gt;'الإعدادات'!$M$17),IF(T87="","",T87),IF(AND(A87=A86,AI86&gt;0),AK86,"")))</f>
        <v/>
      </c>
      <c r="AL87" s="9">
        <f>IF(A87="","",IF(AND(S87&lt;&gt;"",V87&lt;&gt;'الإعدادات'!$M$17),IF(U87="","",U87),IF(AND(A87=A86,AI86&gt;0),AL86,"")))</f>
        <v/>
      </c>
    </row>
    <row r="88">
      <c r="A88" s="23">
        <f>IF(Y88&gt;=7*SlotsPerDay,"",$B$2+INT(Y88/SlotsPerDay))</f>
        <v/>
      </c>
      <c r="B88" s="24">
        <f>IF(A88="","",DayStart+(Y88-INT(Y88/SlotsPerDay)*SlotsPerDay)*SlotLen/1440)</f>
        <v/>
      </c>
      <c r="C88" s="4" t="inlineStr">
        <is>
          <t>لمى الغامدي</t>
        </is>
      </c>
      <c r="D88" s="4" t="inlineStr">
        <is>
          <t>055 181 9056</t>
        </is>
      </c>
      <c r="E88" s="4" t="inlineStr">
        <is>
          <t>ليزر جسم</t>
        </is>
      </c>
      <c r="F88" s="4" t="inlineStr">
        <is>
          <t>غرفة 1</t>
        </is>
      </c>
      <c r="G88" s="4" t="inlineStr">
        <is>
          <t>جهاز الليزر</t>
        </is>
      </c>
      <c r="H88" s="4" t="inlineStr">
        <is>
          <t>تم</t>
        </is>
      </c>
      <c r="I88" s="25">
        <f>IF(A88="","",IF(AND(AND(AC88&lt;&gt;"",OR(AC88=AG88,AC88=AK88)),AND(AD88&lt;&gt;"",OR(AD88=AH88,AD88=AL88))),"غرفة وجهاز",IF(AND(AC88&lt;&gt;"",OR(AC88=AG88,AC88=AK88)),"غرفة",IF(AND(AD88&lt;&gt;"",OR(AD88=AH88,AD88=AL88)),"جهاز",""))))</f>
        <v/>
      </c>
      <c r="J88" s="4" t="n"/>
      <c r="K88" s="4" t="n"/>
      <c r="L88" s="4" t="n"/>
      <c r="M88" s="4" t="n"/>
      <c r="N88" s="4" t="n"/>
      <c r="O88" s="4" t="n"/>
      <c r="P88" s="25">
        <f>IF(A88="","",IF(AND(AND(AG88&lt;&gt;"",OR(AG88=AC88,AG88=AK88)),AND(AH88&lt;&gt;"",OR(AH88=AD88,AH88=AL88))),"غرفة وجهاز",IF(AND(AG88&lt;&gt;"",OR(AG88=AC88,AG88=AK88)),"غرفة",IF(AND(AH88&lt;&gt;"",OR(AH88=AD88,AH88=AL88)),"جهاز",""))))</f>
        <v/>
      </c>
      <c r="Q88" s="4" t="n"/>
      <c r="R88" s="4" t="n"/>
      <c r="S88" s="4" t="n"/>
      <c r="T88" s="4" t="n"/>
      <c r="U88" s="4" t="n"/>
      <c r="V88" s="4" t="n"/>
      <c r="W88" s="25">
        <f>IF(A88="","",IF(AND(AND(AK88&lt;&gt;"",OR(AK88=AC88,AK88=AG88)),AND(AL88&lt;&gt;"",OR(AL88=AD88,AL88=AH88))),"غرفة وجهاز",IF(AND(AK88&lt;&gt;"",OR(AK88=AC88,AK88=AG88)),"غرفة",IF(AND(AL88&lt;&gt;"",OR(AL88=AD88,AL88=AH88)),"جهاز",""))))</f>
        <v/>
      </c>
      <c r="Y88" s="7" t="n">
        <v>82</v>
      </c>
      <c r="Z88" s="7">
        <f>IF(A88="","",IF(INDEX(OpenDays,WEEKDAY(A88,2))="لا",0,1))</f>
        <v/>
      </c>
      <c r="AA88" s="7">
        <f>IF(A88="","",IF(AND(E88&lt;&gt;"",H88&lt;&gt;'الإعدادات'!$M$17),MAX(1,ROUND(IFERROR(INDEX(SvcMinutes,MATCH(E88,Services,0)),SlotLen)/SlotLen,0))-1,IF(AND(A88=A87,AA87&gt;0),AA87-1,0)))</f>
        <v/>
      </c>
      <c r="AB88" s="7">
        <f>IF(A88="","",IF(OR(AND(E88&lt;&gt;"",H88&lt;&gt;'الإعدادات'!$M$17),AND(A88=A87,AA87&gt;0)),1,0))</f>
        <v/>
      </c>
      <c r="AC88" s="9">
        <f>IF(A88="","",IF(AND(E88&lt;&gt;"",H88&lt;&gt;'الإعدادات'!$M$17),IF(F88="","",F88),IF(AND(A88=A87,AA87&gt;0),AC87,"")))</f>
        <v/>
      </c>
      <c r="AD88" s="9">
        <f>IF(A88="","",IF(AND(E88&lt;&gt;"",H88&lt;&gt;'الإعدادات'!$M$17),IF(G88="","",G88),IF(AND(A88=A87,AA87&gt;0),AD87,"")))</f>
        <v/>
      </c>
      <c r="AE88" s="7">
        <f>IF(A88="","",IF(AND(L88&lt;&gt;"",O88&lt;&gt;'الإعدادات'!$M$17),MAX(1,ROUND(IFERROR(INDEX(SvcMinutes,MATCH(L88,Services,0)),SlotLen)/SlotLen,0))-1,IF(AND(A88=A87,AE87&gt;0),AE87-1,0)))</f>
        <v/>
      </c>
      <c r="AF88" s="7">
        <f>IF(A88="","",IF(OR(AND(L88&lt;&gt;"",O88&lt;&gt;'الإعدادات'!$M$17),AND(A88=A87,AE87&gt;0)),1,0))</f>
        <v/>
      </c>
      <c r="AG88" s="9">
        <f>IF(A88="","",IF(AND(L88&lt;&gt;"",O88&lt;&gt;'الإعدادات'!$M$17),IF(M88="","",M88),IF(AND(A88=A87,AE87&gt;0),AG87,"")))</f>
        <v/>
      </c>
      <c r="AH88" s="9">
        <f>IF(A88="","",IF(AND(L88&lt;&gt;"",O88&lt;&gt;'الإعدادات'!$M$17),IF(N88="","",N88),IF(AND(A88=A87,AE87&gt;0),AH87,"")))</f>
        <v/>
      </c>
      <c r="AI88" s="7">
        <f>IF(A88="","",IF(AND(S88&lt;&gt;"",V88&lt;&gt;'الإعدادات'!$M$17),MAX(1,ROUND(IFERROR(INDEX(SvcMinutes,MATCH(S88,Services,0)),SlotLen)/SlotLen,0))-1,IF(AND(A88=A87,AI87&gt;0),AI87-1,0)))</f>
        <v/>
      </c>
      <c r="AJ88" s="7">
        <f>IF(A88="","",IF(OR(AND(S88&lt;&gt;"",V88&lt;&gt;'الإعدادات'!$M$17),AND(A88=A87,AI87&gt;0)),1,0))</f>
        <v/>
      </c>
      <c r="AK88" s="9">
        <f>IF(A88="","",IF(AND(S88&lt;&gt;"",V88&lt;&gt;'الإعدادات'!$M$17),IF(T88="","",T88),IF(AND(A88=A87,AI87&gt;0),AK87,"")))</f>
        <v/>
      </c>
      <c r="AL88" s="9">
        <f>IF(A88="","",IF(AND(S88&lt;&gt;"",V88&lt;&gt;'الإعدادات'!$M$17),IF(U88="","",U88),IF(AND(A88=A87,AI87&gt;0),AL87,"")))</f>
        <v/>
      </c>
    </row>
    <row r="89">
      <c r="A89" s="23">
        <f>IF(Y89&gt;=7*SlotsPerDay,"",$B$2+INT(Y89/SlotsPerDay))</f>
        <v/>
      </c>
      <c r="B89" s="24">
        <f>IF(A89="","",DayStart+(Y89-INT(Y89/SlotsPerDay)*SlotsPerDay)*SlotLen/1440)</f>
        <v/>
      </c>
      <c r="C89" s="4" t="n"/>
      <c r="D89" s="4" t="n"/>
      <c r="E89" s="4" t="n"/>
      <c r="F89" s="4" t="n"/>
      <c r="G89" s="4" t="n"/>
      <c r="H89" s="4" t="n"/>
      <c r="I89" s="25">
        <f>IF(A89="","",IF(AND(AND(AC89&lt;&gt;"",OR(AC89=AG89,AC89=AK89)),AND(AD89&lt;&gt;"",OR(AD89=AH89,AD89=AL89))),"غرفة وجهاز",IF(AND(AC89&lt;&gt;"",OR(AC89=AG89,AC89=AK89)),"غرفة",IF(AND(AD89&lt;&gt;"",OR(AD89=AH89,AD89=AL89)),"جهاز",""))))</f>
        <v/>
      </c>
      <c r="J89" s="4" t="inlineStr">
        <is>
          <t>غادة الخالدي</t>
        </is>
      </c>
      <c r="K89" s="4" t="inlineStr">
        <is>
          <t>053 595 7459</t>
        </is>
      </c>
      <c r="L89" s="4" t="inlineStr">
        <is>
          <t>تقشير كيميائي</t>
        </is>
      </c>
      <c r="M89" s="4" t="inlineStr">
        <is>
          <t>غرفة 2</t>
        </is>
      </c>
      <c r="N89" s="4" t="n"/>
      <c r="O89" s="4" t="inlineStr">
        <is>
          <t>تم</t>
        </is>
      </c>
      <c r="P89" s="25">
        <f>IF(A89="","",IF(AND(AND(AG89&lt;&gt;"",OR(AG89=AC89,AG89=AK89)),AND(AH89&lt;&gt;"",OR(AH89=AD89,AH89=AL89))),"غرفة وجهاز",IF(AND(AG89&lt;&gt;"",OR(AG89=AC89,AG89=AK89)),"غرفة",IF(AND(AH89&lt;&gt;"",OR(AH89=AD89,AH89=AL89)),"جهاز",""))))</f>
        <v/>
      </c>
      <c r="Q89" s="4" t="inlineStr">
        <is>
          <t>نايف السهلي</t>
        </is>
      </c>
      <c r="R89" s="4" t="inlineStr">
        <is>
          <t>055 890 2772</t>
        </is>
      </c>
      <c r="S89" s="4" t="inlineStr">
        <is>
          <t>كشف</t>
        </is>
      </c>
      <c r="T89" s="4" t="inlineStr">
        <is>
          <t>غرفة 3</t>
        </is>
      </c>
      <c r="U89" s="4" t="n"/>
      <c r="V89" s="4" t="inlineStr">
        <is>
          <t>تم</t>
        </is>
      </c>
      <c r="W89" s="25">
        <f>IF(A89="","",IF(AND(AND(AK89&lt;&gt;"",OR(AK89=AC89,AK89=AG89)),AND(AL89&lt;&gt;"",OR(AL89=AD89,AL89=AH89))),"غرفة وجهاز",IF(AND(AK89&lt;&gt;"",OR(AK89=AC89,AK89=AG89)),"غرفة",IF(AND(AL89&lt;&gt;"",OR(AL89=AD89,AL89=AH89)),"جهاز",""))))</f>
        <v/>
      </c>
      <c r="Y89" s="7" t="n">
        <v>83</v>
      </c>
      <c r="Z89" s="7">
        <f>IF(A89="","",IF(INDEX(OpenDays,WEEKDAY(A89,2))="لا",0,1))</f>
        <v/>
      </c>
      <c r="AA89" s="7">
        <f>IF(A89="","",IF(AND(E89&lt;&gt;"",H89&lt;&gt;'الإعدادات'!$M$17),MAX(1,ROUND(IFERROR(INDEX(SvcMinutes,MATCH(E89,Services,0)),SlotLen)/SlotLen,0))-1,IF(AND(A89=A88,AA88&gt;0),AA88-1,0)))</f>
        <v/>
      </c>
      <c r="AB89" s="7">
        <f>IF(A89="","",IF(OR(AND(E89&lt;&gt;"",H89&lt;&gt;'الإعدادات'!$M$17),AND(A89=A88,AA88&gt;0)),1,0))</f>
        <v/>
      </c>
      <c r="AC89" s="9">
        <f>IF(A89="","",IF(AND(E89&lt;&gt;"",H89&lt;&gt;'الإعدادات'!$M$17),IF(F89="","",F89),IF(AND(A89=A88,AA88&gt;0),AC88,"")))</f>
        <v/>
      </c>
      <c r="AD89" s="9">
        <f>IF(A89="","",IF(AND(E89&lt;&gt;"",H89&lt;&gt;'الإعدادات'!$M$17),IF(G89="","",G89),IF(AND(A89=A88,AA88&gt;0),AD88,"")))</f>
        <v/>
      </c>
      <c r="AE89" s="7">
        <f>IF(A89="","",IF(AND(L89&lt;&gt;"",O89&lt;&gt;'الإعدادات'!$M$17),MAX(1,ROUND(IFERROR(INDEX(SvcMinutes,MATCH(L89,Services,0)),SlotLen)/SlotLen,0))-1,IF(AND(A89=A88,AE88&gt;0),AE88-1,0)))</f>
        <v/>
      </c>
      <c r="AF89" s="7">
        <f>IF(A89="","",IF(OR(AND(L89&lt;&gt;"",O89&lt;&gt;'الإعدادات'!$M$17),AND(A89=A88,AE88&gt;0)),1,0))</f>
        <v/>
      </c>
      <c r="AG89" s="9">
        <f>IF(A89="","",IF(AND(L89&lt;&gt;"",O89&lt;&gt;'الإعدادات'!$M$17),IF(M89="","",M89),IF(AND(A89=A88,AE88&gt;0),AG88,"")))</f>
        <v/>
      </c>
      <c r="AH89" s="9">
        <f>IF(A89="","",IF(AND(L89&lt;&gt;"",O89&lt;&gt;'الإعدادات'!$M$17),IF(N89="","",N89),IF(AND(A89=A88,AE88&gt;0),AH88,"")))</f>
        <v/>
      </c>
      <c r="AI89" s="7">
        <f>IF(A89="","",IF(AND(S89&lt;&gt;"",V89&lt;&gt;'الإعدادات'!$M$17),MAX(1,ROUND(IFERROR(INDEX(SvcMinutes,MATCH(S89,Services,0)),SlotLen)/SlotLen,0))-1,IF(AND(A89=A88,AI88&gt;0),AI88-1,0)))</f>
        <v/>
      </c>
      <c r="AJ89" s="7">
        <f>IF(A89="","",IF(OR(AND(S89&lt;&gt;"",V89&lt;&gt;'الإعدادات'!$M$17),AND(A89=A88,AI88&gt;0)),1,0))</f>
        <v/>
      </c>
      <c r="AK89" s="9">
        <f>IF(A89="","",IF(AND(S89&lt;&gt;"",V89&lt;&gt;'الإعدادات'!$M$17),IF(T89="","",T89),IF(AND(A89=A88,AI88&gt;0),AK88,"")))</f>
        <v/>
      </c>
      <c r="AL89" s="9">
        <f>IF(A89="","",IF(AND(S89&lt;&gt;"",V89&lt;&gt;'الإعدادات'!$M$17),IF(U89="","",U89),IF(AND(A89=A88,AI88&gt;0),AL88,"")))</f>
        <v/>
      </c>
    </row>
    <row r="90">
      <c r="A90" s="23">
        <f>IF(Y90&gt;=7*SlotsPerDay,"",$B$2+INT(Y90/SlotsPerDay))</f>
        <v/>
      </c>
      <c r="B90" s="24">
        <f>IF(A90="","",DayStart+(Y90-INT(Y90/SlotsPerDay)*SlotsPerDay)*SlotLen/1440)</f>
        <v/>
      </c>
      <c r="C90" s="4" t="n"/>
      <c r="D90" s="4" t="n"/>
      <c r="E90" s="4" t="n"/>
      <c r="F90" s="4" t="n"/>
      <c r="G90" s="4" t="n"/>
      <c r="H90" s="4" t="n"/>
      <c r="I90" s="25">
        <f>IF(A90="","",IF(AND(AND(AC90&lt;&gt;"",OR(AC90=AG90,AC90=AK90)),AND(AD90&lt;&gt;"",OR(AD90=AH90,AD90=AL90))),"غرفة وجهاز",IF(AND(AC90&lt;&gt;"",OR(AC90=AG90,AC90=AK90)),"غرفة",IF(AND(AD90&lt;&gt;"",OR(AD90=AH90,AD90=AL90)),"جهاز",""))))</f>
        <v/>
      </c>
      <c r="J90" s="4" t="inlineStr">
        <is>
          <t>هيفاء المطيري</t>
        </is>
      </c>
      <c r="K90" s="4" t="inlineStr">
        <is>
          <t>053 770 8163</t>
        </is>
      </c>
      <c r="L90" s="4" t="inlineStr">
        <is>
          <t>ليزر وجه</t>
        </is>
      </c>
      <c r="M90" s="4" t="inlineStr">
        <is>
          <t>غرفة 2</t>
        </is>
      </c>
      <c r="N90" s="4" t="inlineStr">
        <is>
          <t>جهاز الليزر</t>
        </is>
      </c>
      <c r="O90" s="4" t="inlineStr">
        <is>
          <t>تم</t>
        </is>
      </c>
      <c r="P90" s="25">
        <f>IF(A90="","",IF(AND(AND(AG90&lt;&gt;"",OR(AG90=AC90,AG90=AK90)),AND(AH90&lt;&gt;"",OR(AH90=AD90,AH90=AL90))),"غرفة وجهاز",IF(AND(AG90&lt;&gt;"",OR(AG90=AC90,AG90=AK90)),"غرفة",IF(AND(AH90&lt;&gt;"",OR(AH90=AD90,AH90=AL90)),"جهاز",""))))</f>
        <v/>
      </c>
      <c r="Q90" s="4" t="n"/>
      <c r="R90" s="4" t="n"/>
      <c r="S90" s="4" t="n"/>
      <c r="T90" s="4" t="n"/>
      <c r="U90" s="4" t="n"/>
      <c r="V90" s="4" t="n"/>
      <c r="W90" s="25">
        <f>IF(A90="","",IF(AND(AND(AK90&lt;&gt;"",OR(AK90=AC90,AK90=AG90)),AND(AL90&lt;&gt;"",OR(AL90=AD90,AL90=AH90))),"غرفة وجهاز",IF(AND(AK90&lt;&gt;"",OR(AK90=AC90,AK90=AG90)),"غرفة",IF(AND(AL90&lt;&gt;"",OR(AL90=AD90,AL90=AH90)),"جهاز",""))))</f>
        <v/>
      </c>
      <c r="Y90" s="7" t="n">
        <v>84</v>
      </c>
      <c r="Z90" s="7">
        <f>IF(A90="","",IF(INDEX(OpenDays,WEEKDAY(A90,2))="لا",0,1))</f>
        <v/>
      </c>
      <c r="AA90" s="7">
        <f>IF(A90="","",IF(AND(E90&lt;&gt;"",H90&lt;&gt;'الإعدادات'!$M$17),MAX(1,ROUND(IFERROR(INDEX(SvcMinutes,MATCH(E90,Services,0)),SlotLen)/SlotLen,0))-1,IF(AND(A90=A89,AA89&gt;0),AA89-1,0)))</f>
        <v/>
      </c>
      <c r="AB90" s="7">
        <f>IF(A90="","",IF(OR(AND(E90&lt;&gt;"",H90&lt;&gt;'الإعدادات'!$M$17),AND(A90=A89,AA89&gt;0)),1,0))</f>
        <v/>
      </c>
      <c r="AC90" s="9">
        <f>IF(A90="","",IF(AND(E90&lt;&gt;"",H90&lt;&gt;'الإعدادات'!$M$17),IF(F90="","",F90),IF(AND(A90=A89,AA89&gt;0),AC89,"")))</f>
        <v/>
      </c>
      <c r="AD90" s="9">
        <f>IF(A90="","",IF(AND(E90&lt;&gt;"",H90&lt;&gt;'الإعدادات'!$M$17),IF(G90="","",G90),IF(AND(A90=A89,AA89&gt;0),AD89,"")))</f>
        <v/>
      </c>
      <c r="AE90" s="7">
        <f>IF(A90="","",IF(AND(L90&lt;&gt;"",O90&lt;&gt;'الإعدادات'!$M$17),MAX(1,ROUND(IFERROR(INDEX(SvcMinutes,MATCH(L90,Services,0)),SlotLen)/SlotLen,0))-1,IF(AND(A90=A89,AE89&gt;0),AE89-1,0)))</f>
        <v/>
      </c>
      <c r="AF90" s="7">
        <f>IF(A90="","",IF(OR(AND(L90&lt;&gt;"",O90&lt;&gt;'الإعدادات'!$M$17),AND(A90=A89,AE89&gt;0)),1,0))</f>
        <v/>
      </c>
      <c r="AG90" s="9">
        <f>IF(A90="","",IF(AND(L90&lt;&gt;"",O90&lt;&gt;'الإعدادات'!$M$17),IF(M90="","",M90),IF(AND(A90=A89,AE89&gt;0),AG89,"")))</f>
        <v/>
      </c>
      <c r="AH90" s="9">
        <f>IF(A90="","",IF(AND(L90&lt;&gt;"",O90&lt;&gt;'الإعدادات'!$M$17),IF(N90="","",N90),IF(AND(A90=A89,AE89&gt;0),AH89,"")))</f>
        <v/>
      </c>
      <c r="AI90" s="7">
        <f>IF(A90="","",IF(AND(S90&lt;&gt;"",V90&lt;&gt;'الإعدادات'!$M$17),MAX(1,ROUND(IFERROR(INDEX(SvcMinutes,MATCH(S90,Services,0)),SlotLen)/SlotLen,0))-1,IF(AND(A90=A89,AI89&gt;0),AI89-1,0)))</f>
        <v/>
      </c>
      <c r="AJ90" s="7">
        <f>IF(A90="","",IF(OR(AND(S90&lt;&gt;"",V90&lt;&gt;'الإعدادات'!$M$17),AND(A90=A89,AI89&gt;0)),1,0))</f>
        <v/>
      </c>
      <c r="AK90" s="9">
        <f>IF(A90="","",IF(AND(S90&lt;&gt;"",V90&lt;&gt;'الإعدادات'!$M$17),IF(T90="","",T90),IF(AND(A90=A89,AI89&gt;0),AK89,"")))</f>
        <v/>
      </c>
      <c r="AL90" s="9">
        <f>IF(A90="","",IF(AND(S90&lt;&gt;"",V90&lt;&gt;'الإعدادات'!$M$17),IF(U90="","",U90),IF(AND(A90=A89,AI89&gt;0),AL89,"")))</f>
        <v/>
      </c>
    </row>
    <row r="91">
      <c r="A91" s="23">
        <f>IF(Y91&gt;=7*SlotsPerDay,"",$B$2+INT(Y91/SlotsPerDay))</f>
        <v/>
      </c>
      <c r="B91" s="24">
        <f>IF(A91="","",DayStart+(Y91-INT(Y91/SlotsPerDay)*SlotsPerDay)*SlotLen/1440)</f>
        <v/>
      </c>
      <c r="C91" s="4" t="inlineStr">
        <is>
          <t>عمر باوزير</t>
        </is>
      </c>
      <c r="D91" s="4" t="inlineStr">
        <is>
          <t>054 274 5320</t>
        </is>
      </c>
      <c r="E91" s="4" t="inlineStr">
        <is>
          <t>ليزر جسم</t>
        </is>
      </c>
      <c r="F91" s="4" t="inlineStr">
        <is>
          <t>غرفة 1</t>
        </is>
      </c>
      <c r="G91" s="4" t="inlineStr">
        <is>
          <t>جهاز الليزر</t>
        </is>
      </c>
      <c r="H91" s="4" t="inlineStr">
        <is>
          <t>تم</t>
        </is>
      </c>
      <c r="I91" s="25">
        <f>IF(A91="","",IF(AND(AND(AC91&lt;&gt;"",OR(AC91=AG91,AC91=AK91)),AND(AD91&lt;&gt;"",OR(AD91=AH91,AD91=AL91))),"غرفة وجهاز",IF(AND(AC91&lt;&gt;"",OR(AC91=AG91,AC91=AK91)),"غرفة",IF(AND(AD91&lt;&gt;"",OR(AD91=AH91,AD91=AL91)),"جهاز",""))))</f>
        <v/>
      </c>
      <c r="J91" s="4" t="inlineStr">
        <is>
          <t>ريما العمري</t>
        </is>
      </c>
      <c r="K91" s="4" t="inlineStr">
        <is>
          <t>054 253 4401</t>
        </is>
      </c>
      <c r="L91" s="4" t="inlineStr">
        <is>
          <t>كشف</t>
        </is>
      </c>
      <c r="M91" s="4" t="inlineStr">
        <is>
          <t>غرفة 2</t>
        </is>
      </c>
      <c r="N91" s="4" t="n"/>
      <c r="O91" s="4" t="inlineStr">
        <is>
          <t>تم</t>
        </is>
      </c>
      <c r="P91" s="25">
        <f>IF(A91="","",IF(AND(AND(AG91&lt;&gt;"",OR(AG91=AC91,AG91=AK91)),AND(AH91&lt;&gt;"",OR(AH91=AD91,AH91=AL91))),"غرفة وجهاز",IF(AND(AG91&lt;&gt;"",OR(AG91=AC91,AG91=AK91)),"غرفة",IF(AND(AH91&lt;&gt;"",OR(AH91=AD91,AH91=AL91)),"جهاز",""))))</f>
        <v/>
      </c>
      <c r="Q91" s="4" t="inlineStr">
        <is>
          <t>وليد الزهراني</t>
        </is>
      </c>
      <c r="R91" s="4" t="inlineStr">
        <is>
          <t>054 175 6683</t>
        </is>
      </c>
      <c r="S91" s="4" t="inlineStr">
        <is>
          <t>كشف</t>
        </is>
      </c>
      <c r="T91" s="4" t="inlineStr">
        <is>
          <t>غرفة 3</t>
        </is>
      </c>
      <c r="U91" s="4" t="n"/>
      <c r="V91" s="4" t="inlineStr">
        <is>
          <t>تم</t>
        </is>
      </c>
      <c r="W91" s="25">
        <f>IF(A91="","",IF(AND(AND(AK91&lt;&gt;"",OR(AK91=AC91,AK91=AG91)),AND(AL91&lt;&gt;"",OR(AL91=AD91,AL91=AH91))),"غرفة وجهاز",IF(AND(AK91&lt;&gt;"",OR(AK91=AC91,AK91=AG91)),"غرفة",IF(AND(AL91&lt;&gt;"",OR(AL91=AD91,AL91=AH91)),"جهاز",""))))</f>
        <v/>
      </c>
      <c r="Y91" s="7" t="n">
        <v>85</v>
      </c>
      <c r="Z91" s="7">
        <f>IF(A91="","",IF(INDEX(OpenDays,WEEKDAY(A91,2))="لا",0,1))</f>
        <v/>
      </c>
      <c r="AA91" s="7">
        <f>IF(A91="","",IF(AND(E91&lt;&gt;"",H91&lt;&gt;'الإعدادات'!$M$17),MAX(1,ROUND(IFERROR(INDEX(SvcMinutes,MATCH(E91,Services,0)),SlotLen)/SlotLen,0))-1,IF(AND(A91=A90,AA90&gt;0),AA90-1,0)))</f>
        <v/>
      </c>
      <c r="AB91" s="7">
        <f>IF(A91="","",IF(OR(AND(E91&lt;&gt;"",H91&lt;&gt;'الإعدادات'!$M$17),AND(A91=A90,AA90&gt;0)),1,0))</f>
        <v/>
      </c>
      <c r="AC91" s="9">
        <f>IF(A91="","",IF(AND(E91&lt;&gt;"",H91&lt;&gt;'الإعدادات'!$M$17),IF(F91="","",F91),IF(AND(A91=A90,AA90&gt;0),AC90,"")))</f>
        <v/>
      </c>
      <c r="AD91" s="9">
        <f>IF(A91="","",IF(AND(E91&lt;&gt;"",H91&lt;&gt;'الإعدادات'!$M$17),IF(G91="","",G91),IF(AND(A91=A90,AA90&gt;0),AD90,"")))</f>
        <v/>
      </c>
      <c r="AE91" s="7">
        <f>IF(A91="","",IF(AND(L91&lt;&gt;"",O91&lt;&gt;'الإعدادات'!$M$17),MAX(1,ROUND(IFERROR(INDEX(SvcMinutes,MATCH(L91,Services,0)),SlotLen)/SlotLen,0))-1,IF(AND(A91=A90,AE90&gt;0),AE90-1,0)))</f>
        <v/>
      </c>
      <c r="AF91" s="7">
        <f>IF(A91="","",IF(OR(AND(L91&lt;&gt;"",O91&lt;&gt;'الإعدادات'!$M$17),AND(A91=A90,AE90&gt;0)),1,0))</f>
        <v/>
      </c>
      <c r="AG91" s="9">
        <f>IF(A91="","",IF(AND(L91&lt;&gt;"",O91&lt;&gt;'الإعدادات'!$M$17),IF(M91="","",M91),IF(AND(A91=A90,AE90&gt;0),AG90,"")))</f>
        <v/>
      </c>
      <c r="AH91" s="9">
        <f>IF(A91="","",IF(AND(L91&lt;&gt;"",O91&lt;&gt;'الإعدادات'!$M$17),IF(N91="","",N91),IF(AND(A91=A90,AE90&gt;0),AH90,"")))</f>
        <v/>
      </c>
      <c r="AI91" s="7">
        <f>IF(A91="","",IF(AND(S91&lt;&gt;"",V91&lt;&gt;'الإعدادات'!$M$17),MAX(1,ROUND(IFERROR(INDEX(SvcMinutes,MATCH(S91,Services,0)),SlotLen)/SlotLen,0))-1,IF(AND(A91=A90,AI90&gt;0),AI90-1,0)))</f>
        <v/>
      </c>
      <c r="AJ91" s="7">
        <f>IF(A91="","",IF(OR(AND(S91&lt;&gt;"",V91&lt;&gt;'الإعدادات'!$M$17),AND(A91=A90,AI90&gt;0)),1,0))</f>
        <v/>
      </c>
      <c r="AK91" s="9">
        <f>IF(A91="","",IF(AND(S91&lt;&gt;"",V91&lt;&gt;'الإعدادات'!$M$17),IF(T91="","",T91),IF(AND(A91=A90,AI90&gt;0),AK90,"")))</f>
        <v/>
      </c>
      <c r="AL91" s="9">
        <f>IF(A91="","",IF(AND(S91&lt;&gt;"",V91&lt;&gt;'الإعدادات'!$M$17),IF(U91="","",U91),IF(AND(A91=A90,AI90&gt;0),AL90,"")))</f>
        <v/>
      </c>
    </row>
    <row r="92">
      <c r="A92" s="23">
        <f>IF(Y92&gt;=7*SlotsPerDay,"",$B$2+INT(Y92/SlotsPerDay))</f>
        <v/>
      </c>
      <c r="B92" s="24">
        <f>IF(A92="","",DayStart+(Y92-INT(Y92/SlotsPerDay)*SlotsPerDay)*SlotLen/1440)</f>
        <v/>
      </c>
      <c r="C92" s="4" t="n"/>
      <c r="D92" s="4" t="n"/>
      <c r="E92" s="4" t="n"/>
      <c r="F92" s="4" t="n"/>
      <c r="G92" s="4" t="n"/>
      <c r="H92" s="4" t="n"/>
      <c r="I92" s="25">
        <f>IF(A92="","",IF(AND(AND(AC92&lt;&gt;"",OR(AC92=AG92,AC92=AK92)),AND(AD92&lt;&gt;"",OR(AD92=AH92,AD92=AL92))),"غرفة وجهاز",IF(AND(AC92&lt;&gt;"",OR(AC92=AG92,AC92=AK92)),"غرفة",IF(AND(AD92&lt;&gt;"",OR(AD92=AH92,AD92=AL92)),"جهاز",""))))</f>
        <v/>
      </c>
      <c r="J92" s="4" t="inlineStr">
        <is>
          <t>رهف الشمري</t>
        </is>
      </c>
      <c r="K92" s="4" t="inlineStr">
        <is>
          <t>055 860 7212</t>
        </is>
      </c>
      <c r="L92" s="4" t="inlineStr">
        <is>
          <t>متابعة</t>
        </is>
      </c>
      <c r="M92" s="4" t="inlineStr">
        <is>
          <t>غرفة 2</t>
        </is>
      </c>
      <c r="N92" s="4" t="n"/>
      <c r="O92" s="4" t="inlineStr">
        <is>
          <t>تم</t>
        </is>
      </c>
      <c r="P92" s="25">
        <f>IF(A92="","",IF(AND(AND(AG92&lt;&gt;"",OR(AG92=AC92,AG92=AK92)),AND(AH92&lt;&gt;"",OR(AH92=AD92,AH92=AL92))),"غرفة وجهاز",IF(AND(AG92&lt;&gt;"",OR(AG92=AC92,AG92=AK92)),"غرفة",IF(AND(AH92&lt;&gt;"",OR(AH92=AD92,AH92=AL92)),"جهاز",""))))</f>
        <v/>
      </c>
      <c r="Q92" s="4" t="inlineStr">
        <is>
          <t>نوف الدوسري</t>
        </is>
      </c>
      <c r="R92" s="4" t="inlineStr">
        <is>
          <t>054 519 2279</t>
        </is>
      </c>
      <c r="S92" s="4" t="inlineStr">
        <is>
          <t>جلسة علاج طبيعي</t>
        </is>
      </c>
      <c r="T92" s="4" t="inlineStr">
        <is>
          <t>غرفة 3</t>
        </is>
      </c>
      <c r="U92" s="4" t="n"/>
      <c r="V92" s="4" t="inlineStr">
        <is>
          <t>تم</t>
        </is>
      </c>
      <c r="W92" s="25">
        <f>IF(A92="","",IF(AND(AND(AK92&lt;&gt;"",OR(AK92=AC92,AK92=AG92)),AND(AL92&lt;&gt;"",OR(AL92=AD92,AL92=AH92))),"غرفة وجهاز",IF(AND(AK92&lt;&gt;"",OR(AK92=AC92,AK92=AG92)),"غرفة",IF(AND(AL92&lt;&gt;"",OR(AL92=AD92,AL92=AH92)),"جهاز",""))))</f>
        <v/>
      </c>
      <c r="Y92" s="7" t="n">
        <v>86</v>
      </c>
      <c r="Z92" s="7">
        <f>IF(A92="","",IF(INDEX(OpenDays,WEEKDAY(A92,2))="لا",0,1))</f>
        <v/>
      </c>
      <c r="AA92" s="7">
        <f>IF(A92="","",IF(AND(E92&lt;&gt;"",H92&lt;&gt;'الإعدادات'!$M$17),MAX(1,ROUND(IFERROR(INDEX(SvcMinutes,MATCH(E92,Services,0)),SlotLen)/SlotLen,0))-1,IF(AND(A92=A91,AA91&gt;0),AA91-1,0)))</f>
        <v/>
      </c>
      <c r="AB92" s="7">
        <f>IF(A92="","",IF(OR(AND(E92&lt;&gt;"",H92&lt;&gt;'الإعدادات'!$M$17),AND(A92=A91,AA91&gt;0)),1,0))</f>
        <v/>
      </c>
      <c r="AC92" s="9">
        <f>IF(A92="","",IF(AND(E92&lt;&gt;"",H92&lt;&gt;'الإعدادات'!$M$17),IF(F92="","",F92),IF(AND(A92=A91,AA91&gt;0),AC91,"")))</f>
        <v/>
      </c>
      <c r="AD92" s="9">
        <f>IF(A92="","",IF(AND(E92&lt;&gt;"",H92&lt;&gt;'الإعدادات'!$M$17),IF(G92="","",G92),IF(AND(A92=A91,AA91&gt;0),AD91,"")))</f>
        <v/>
      </c>
      <c r="AE92" s="7">
        <f>IF(A92="","",IF(AND(L92&lt;&gt;"",O92&lt;&gt;'الإعدادات'!$M$17),MAX(1,ROUND(IFERROR(INDEX(SvcMinutes,MATCH(L92,Services,0)),SlotLen)/SlotLen,0))-1,IF(AND(A92=A91,AE91&gt;0),AE91-1,0)))</f>
        <v/>
      </c>
      <c r="AF92" s="7">
        <f>IF(A92="","",IF(OR(AND(L92&lt;&gt;"",O92&lt;&gt;'الإعدادات'!$M$17),AND(A92=A91,AE91&gt;0)),1,0))</f>
        <v/>
      </c>
      <c r="AG92" s="9">
        <f>IF(A92="","",IF(AND(L92&lt;&gt;"",O92&lt;&gt;'الإعدادات'!$M$17),IF(M92="","",M92),IF(AND(A92=A91,AE91&gt;0),AG91,"")))</f>
        <v/>
      </c>
      <c r="AH92" s="9">
        <f>IF(A92="","",IF(AND(L92&lt;&gt;"",O92&lt;&gt;'الإعدادات'!$M$17),IF(N92="","",N92),IF(AND(A92=A91,AE91&gt;0),AH91,"")))</f>
        <v/>
      </c>
      <c r="AI92" s="7">
        <f>IF(A92="","",IF(AND(S92&lt;&gt;"",V92&lt;&gt;'الإعدادات'!$M$17),MAX(1,ROUND(IFERROR(INDEX(SvcMinutes,MATCH(S92,Services,0)),SlotLen)/SlotLen,0))-1,IF(AND(A92=A91,AI91&gt;0),AI91-1,0)))</f>
        <v/>
      </c>
      <c r="AJ92" s="7">
        <f>IF(A92="","",IF(OR(AND(S92&lt;&gt;"",V92&lt;&gt;'الإعدادات'!$M$17),AND(A92=A91,AI91&gt;0)),1,0))</f>
        <v/>
      </c>
      <c r="AK92" s="9">
        <f>IF(A92="","",IF(AND(S92&lt;&gt;"",V92&lt;&gt;'الإعدادات'!$M$17),IF(T92="","",T92),IF(AND(A92=A91,AI91&gt;0),AK91,"")))</f>
        <v/>
      </c>
      <c r="AL92" s="9">
        <f>IF(A92="","",IF(AND(S92&lt;&gt;"",V92&lt;&gt;'الإعدادات'!$M$17),IF(U92="","",U92),IF(AND(A92=A91,AI91&gt;0),AL91,"")))</f>
        <v/>
      </c>
    </row>
    <row r="93">
      <c r="A93" s="23">
        <f>IF(Y93&gt;=7*SlotsPerDay,"",$B$2+INT(Y93/SlotsPerDay))</f>
        <v/>
      </c>
      <c r="B93" s="24">
        <f>IF(A93="","",DayStart+(Y93-INT(Y93/SlotsPerDay)*SlotsPerDay)*SlotLen/1440)</f>
        <v/>
      </c>
      <c r="C93" s="4" t="n"/>
      <c r="D93" s="4" t="n"/>
      <c r="E93" s="4" t="n"/>
      <c r="F93" s="4" t="n"/>
      <c r="G93" s="4" t="n"/>
      <c r="H93" s="4" t="n"/>
      <c r="I93" s="25">
        <f>IF(A93="","",IF(AND(AND(AC93&lt;&gt;"",OR(AC93=AG93,AC93=AK93)),AND(AD93&lt;&gt;"",OR(AD93=AH93,AD93=AL93))),"غرفة وجهاز",IF(AND(AC93&lt;&gt;"",OR(AC93=AG93,AC93=AK93)),"غرفة",IF(AND(AD93&lt;&gt;"",OR(AD93=AH93,AD93=AL93)),"جهاز",""))))</f>
        <v/>
      </c>
      <c r="J93" s="4" t="n"/>
      <c r="K93" s="4" t="n"/>
      <c r="L93" s="4" t="n"/>
      <c r="M93" s="4" t="n"/>
      <c r="N93" s="4" t="n"/>
      <c r="O93" s="4" t="n"/>
      <c r="P93" s="25">
        <f>IF(A93="","",IF(AND(AND(AG93&lt;&gt;"",OR(AG93=AC93,AG93=AK93)),AND(AH93&lt;&gt;"",OR(AH93=AD93,AH93=AL93))),"غرفة وجهاز",IF(AND(AG93&lt;&gt;"",OR(AG93=AC93,AG93=AK93)),"غرفة",IF(AND(AH93&lt;&gt;"",OR(AH93=AD93,AH93=AL93)),"جهاز",""))))</f>
        <v/>
      </c>
      <c r="Q93" s="4" t="n"/>
      <c r="R93" s="4" t="n"/>
      <c r="S93" s="4" t="n"/>
      <c r="T93" s="4" t="n"/>
      <c r="U93" s="4" t="n"/>
      <c r="V93" s="4" t="n"/>
      <c r="W93" s="25">
        <f>IF(A93="","",IF(AND(AND(AK93&lt;&gt;"",OR(AK93=AC93,AK93=AG93)),AND(AL93&lt;&gt;"",OR(AL93=AD93,AL93=AH93))),"غرفة وجهاز",IF(AND(AK93&lt;&gt;"",OR(AK93=AC93,AK93=AG93)),"غرفة",IF(AND(AL93&lt;&gt;"",OR(AL93=AD93,AL93=AH93)),"جهاز",""))))</f>
        <v/>
      </c>
      <c r="Y93" s="7" t="n">
        <v>87</v>
      </c>
      <c r="Z93" s="7">
        <f>IF(A93="","",IF(INDEX(OpenDays,WEEKDAY(A93,2))="لا",0,1))</f>
        <v/>
      </c>
      <c r="AA93" s="7">
        <f>IF(A93="","",IF(AND(E93&lt;&gt;"",H93&lt;&gt;'الإعدادات'!$M$17),MAX(1,ROUND(IFERROR(INDEX(SvcMinutes,MATCH(E93,Services,0)),SlotLen)/SlotLen,0))-1,IF(AND(A93=A92,AA92&gt;0),AA92-1,0)))</f>
        <v/>
      </c>
      <c r="AB93" s="7">
        <f>IF(A93="","",IF(OR(AND(E93&lt;&gt;"",H93&lt;&gt;'الإعدادات'!$M$17),AND(A93=A92,AA92&gt;0)),1,0))</f>
        <v/>
      </c>
      <c r="AC93" s="9">
        <f>IF(A93="","",IF(AND(E93&lt;&gt;"",H93&lt;&gt;'الإعدادات'!$M$17),IF(F93="","",F93),IF(AND(A93=A92,AA92&gt;0),AC92,"")))</f>
        <v/>
      </c>
      <c r="AD93" s="9">
        <f>IF(A93="","",IF(AND(E93&lt;&gt;"",H93&lt;&gt;'الإعدادات'!$M$17),IF(G93="","",G93),IF(AND(A93=A92,AA92&gt;0),AD92,"")))</f>
        <v/>
      </c>
      <c r="AE93" s="7">
        <f>IF(A93="","",IF(AND(L93&lt;&gt;"",O93&lt;&gt;'الإعدادات'!$M$17),MAX(1,ROUND(IFERROR(INDEX(SvcMinutes,MATCH(L93,Services,0)),SlotLen)/SlotLen,0))-1,IF(AND(A93=A92,AE92&gt;0),AE92-1,0)))</f>
        <v/>
      </c>
      <c r="AF93" s="7">
        <f>IF(A93="","",IF(OR(AND(L93&lt;&gt;"",O93&lt;&gt;'الإعدادات'!$M$17),AND(A93=A92,AE92&gt;0)),1,0))</f>
        <v/>
      </c>
      <c r="AG93" s="9">
        <f>IF(A93="","",IF(AND(L93&lt;&gt;"",O93&lt;&gt;'الإعدادات'!$M$17),IF(M93="","",M93),IF(AND(A93=A92,AE92&gt;0),AG92,"")))</f>
        <v/>
      </c>
      <c r="AH93" s="9">
        <f>IF(A93="","",IF(AND(L93&lt;&gt;"",O93&lt;&gt;'الإعدادات'!$M$17),IF(N93="","",N93),IF(AND(A93=A92,AE92&gt;0),AH92,"")))</f>
        <v/>
      </c>
      <c r="AI93" s="7">
        <f>IF(A93="","",IF(AND(S93&lt;&gt;"",V93&lt;&gt;'الإعدادات'!$M$17),MAX(1,ROUND(IFERROR(INDEX(SvcMinutes,MATCH(S93,Services,0)),SlotLen)/SlotLen,0))-1,IF(AND(A93=A92,AI92&gt;0),AI92-1,0)))</f>
        <v/>
      </c>
      <c r="AJ93" s="7">
        <f>IF(A93="","",IF(OR(AND(S93&lt;&gt;"",V93&lt;&gt;'الإعدادات'!$M$17),AND(A93=A92,AI92&gt;0)),1,0))</f>
        <v/>
      </c>
      <c r="AK93" s="9">
        <f>IF(A93="","",IF(AND(S93&lt;&gt;"",V93&lt;&gt;'الإعدادات'!$M$17),IF(T93="","",T93),IF(AND(A93=A92,AI92&gt;0),AK92,"")))</f>
        <v/>
      </c>
      <c r="AL93" s="9">
        <f>IF(A93="","",IF(AND(S93&lt;&gt;"",V93&lt;&gt;'الإعدادات'!$M$17),IF(U93="","",U93),IF(AND(A93=A92,AI92&gt;0),AL92,"")))</f>
        <v/>
      </c>
    </row>
    <row r="94">
      <c r="A94" s="23">
        <f>IF(Y94&gt;=7*SlotsPerDay,"",$B$2+INT(Y94/SlotsPerDay))</f>
        <v/>
      </c>
      <c r="B94" s="24">
        <f>IF(A94="","",DayStart+(Y94-INT(Y94/SlotsPerDay)*SlotsPerDay)*SlotLen/1440)</f>
        <v/>
      </c>
      <c r="C94" s="4" t="inlineStr">
        <is>
          <t>نايف السهلي</t>
        </is>
      </c>
      <c r="D94" s="4" t="inlineStr">
        <is>
          <t>050 982 1731</t>
        </is>
      </c>
      <c r="E94" s="4" t="inlineStr">
        <is>
          <t>ليزر وجه</t>
        </is>
      </c>
      <c r="F94" s="4" t="inlineStr">
        <is>
          <t>غرفة 1</t>
        </is>
      </c>
      <c r="G94" s="4" t="inlineStr">
        <is>
          <t>جهاز الليزر</t>
        </is>
      </c>
      <c r="H94" s="4" t="inlineStr">
        <is>
          <t>تم</t>
        </is>
      </c>
      <c r="I94" s="25">
        <f>IF(A94="","",IF(AND(AND(AC94&lt;&gt;"",OR(AC94=AG94,AC94=AK94)),AND(AD94&lt;&gt;"",OR(AD94=AH94,AD94=AL94))),"غرفة وجهاز",IF(AND(AC94&lt;&gt;"",OR(AC94=AG94,AC94=AK94)),"غرفة",IF(AND(AD94&lt;&gt;"",OR(AD94=AH94,AD94=AL94)),"جهاز",""))))</f>
        <v/>
      </c>
      <c r="J94" s="4" t="inlineStr">
        <is>
          <t>سلطان الزهراني</t>
        </is>
      </c>
      <c r="K94" s="4" t="inlineStr">
        <is>
          <t>050 652 1807</t>
        </is>
      </c>
      <c r="L94" s="4" t="inlineStr">
        <is>
          <t>ليزر جسم</t>
        </is>
      </c>
      <c r="M94" s="4" t="inlineStr">
        <is>
          <t>غرفة 2</t>
        </is>
      </c>
      <c r="N94" s="4" t="inlineStr">
        <is>
          <t>جهاز الليزر</t>
        </is>
      </c>
      <c r="O94" s="4" t="inlineStr">
        <is>
          <t>تم</t>
        </is>
      </c>
      <c r="P94" s="25">
        <f>IF(A94="","",IF(AND(AND(AG94&lt;&gt;"",OR(AG94=AC94,AG94=AK94)),AND(AH94&lt;&gt;"",OR(AH94=AD94,AH94=AL94))),"غرفة وجهاز",IF(AND(AG94&lt;&gt;"",OR(AG94=AC94,AG94=AK94)),"غرفة",IF(AND(AH94&lt;&gt;"",OR(AH94=AD94,AH94=AL94)),"جهاز",""))))</f>
        <v/>
      </c>
      <c r="Q94" s="4" t="inlineStr">
        <is>
          <t>تركي الشهري</t>
        </is>
      </c>
      <c r="R94" s="4" t="inlineStr">
        <is>
          <t>050 320 2173</t>
        </is>
      </c>
      <c r="S94" s="4" t="inlineStr">
        <is>
          <t>جلسة موجات تصادمية</t>
        </is>
      </c>
      <c r="T94" s="4" t="inlineStr">
        <is>
          <t>غرفة 3</t>
        </is>
      </c>
      <c r="U94" s="4" t="inlineStr">
        <is>
          <t>جهاز الموجات التصادمية</t>
        </is>
      </c>
      <c r="V94" s="4" t="inlineStr">
        <is>
          <t>تم</t>
        </is>
      </c>
      <c r="W94" s="25">
        <f>IF(A94="","",IF(AND(AND(AK94&lt;&gt;"",OR(AK94=AC94,AK94=AG94)),AND(AL94&lt;&gt;"",OR(AL94=AD94,AL94=AH94))),"غرفة وجهاز",IF(AND(AK94&lt;&gt;"",OR(AK94=AC94,AK94=AG94)),"غرفة",IF(AND(AL94&lt;&gt;"",OR(AL94=AD94,AL94=AH94)),"جهاز",""))))</f>
        <v/>
      </c>
      <c r="Y94" s="7" t="n">
        <v>88</v>
      </c>
      <c r="Z94" s="7">
        <f>IF(A94="","",IF(INDEX(OpenDays,WEEKDAY(A94,2))="لا",0,1))</f>
        <v/>
      </c>
      <c r="AA94" s="7">
        <f>IF(A94="","",IF(AND(E94&lt;&gt;"",H94&lt;&gt;'الإعدادات'!$M$17),MAX(1,ROUND(IFERROR(INDEX(SvcMinutes,MATCH(E94,Services,0)),SlotLen)/SlotLen,0))-1,IF(AND(A94=A93,AA93&gt;0),AA93-1,0)))</f>
        <v/>
      </c>
      <c r="AB94" s="7">
        <f>IF(A94="","",IF(OR(AND(E94&lt;&gt;"",H94&lt;&gt;'الإعدادات'!$M$17),AND(A94=A93,AA93&gt;0)),1,0))</f>
        <v/>
      </c>
      <c r="AC94" s="9">
        <f>IF(A94="","",IF(AND(E94&lt;&gt;"",H94&lt;&gt;'الإعدادات'!$M$17),IF(F94="","",F94),IF(AND(A94=A93,AA93&gt;0),AC93,"")))</f>
        <v/>
      </c>
      <c r="AD94" s="9">
        <f>IF(A94="","",IF(AND(E94&lt;&gt;"",H94&lt;&gt;'الإعدادات'!$M$17),IF(G94="","",G94),IF(AND(A94=A93,AA93&gt;0),AD93,"")))</f>
        <v/>
      </c>
      <c r="AE94" s="7">
        <f>IF(A94="","",IF(AND(L94&lt;&gt;"",O94&lt;&gt;'الإعدادات'!$M$17),MAX(1,ROUND(IFERROR(INDEX(SvcMinutes,MATCH(L94,Services,0)),SlotLen)/SlotLen,0))-1,IF(AND(A94=A93,AE93&gt;0),AE93-1,0)))</f>
        <v/>
      </c>
      <c r="AF94" s="7">
        <f>IF(A94="","",IF(OR(AND(L94&lt;&gt;"",O94&lt;&gt;'الإعدادات'!$M$17),AND(A94=A93,AE93&gt;0)),1,0))</f>
        <v/>
      </c>
      <c r="AG94" s="9">
        <f>IF(A94="","",IF(AND(L94&lt;&gt;"",O94&lt;&gt;'الإعدادات'!$M$17),IF(M94="","",M94),IF(AND(A94=A93,AE93&gt;0),AG93,"")))</f>
        <v/>
      </c>
      <c r="AH94" s="9">
        <f>IF(A94="","",IF(AND(L94&lt;&gt;"",O94&lt;&gt;'الإعدادات'!$M$17),IF(N94="","",N94),IF(AND(A94=A93,AE93&gt;0),AH93,"")))</f>
        <v/>
      </c>
      <c r="AI94" s="7">
        <f>IF(A94="","",IF(AND(S94&lt;&gt;"",V94&lt;&gt;'الإعدادات'!$M$17),MAX(1,ROUND(IFERROR(INDEX(SvcMinutes,MATCH(S94,Services,0)),SlotLen)/SlotLen,0))-1,IF(AND(A94=A93,AI93&gt;0),AI93-1,0)))</f>
        <v/>
      </c>
      <c r="AJ94" s="7">
        <f>IF(A94="","",IF(OR(AND(S94&lt;&gt;"",V94&lt;&gt;'الإعدادات'!$M$17),AND(A94=A93,AI93&gt;0)),1,0))</f>
        <v/>
      </c>
      <c r="AK94" s="9">
        <f>IF(A94="","",IF(AND(S94&lt;&gt;"",V94&lt;&gt;'الإعدادات'!$M$17),IF(T94="","",T94),IF(AND(A94=A93,AI93&gt;0),AK93,"")))</f>
        <v/>
      </c>
      <c r="AL94" s="9">
        <f>IF(A94="","",IF(AND(S94&lt;&gt;"",V94&lt;&gt;'الإعدادات'!$M$17),IF(U94="","",U94),IF(AND(A94=A93,AI93&gt;0),AL93,"")))</f>
        <v/>
      </c>
    </row>
    <row r="95">
      <c r="A95" s="23">
        <f>IF(Y95&gt;=7*SlotsPerDay,"",$B$2+INT(Y95/SlotsPerDay))</f>
        <v/>
      </c>
      <c r="B95" s="24">
        <f>IF(A95="","",DayStart+(Y95-INT(Y95/SlotsPerDay)*SlotsPerDay)*SlotLen/1440)</f>
        <v/>
      </c>
      <c r="C95" s="4" t="n"/>
      <c r="D95" s="4" t="n"/>
      <c r="E95" s="4" t="n"/>
      <c r="F95" s="4" t="n"/>
      <c r="G95" s="4" t="n"/>
      <c r="H95" s="4" t="n"/>
      <c r="I95" s="25">
        <f>IF(A95="","",IF(AND(AND(AC95&lt;&gt;"",OR(AC95=AG95,AC95=AK95)),AND(AD95&lt;&gt;"",OR(AD95=AH95,AD95=AL95))),"غرفة وجهاز",IF(AND(AC95&lt;&gt;"",OR(AC95=AG95,AC95=AK95)),"غرفة",IF(AND(AD95&lt;&gt;"",OR(AD95=AH95,AD95=AL95)),"جهاز",""))))</f>
        <v/>
      </c>
      <c r="J95" s="4" t="n"/>
      <c r="K95" s="4" t="n"/>
      <c r="L95" s="4" t="n"/>
      <c r="M95" s="4" t="n"/>
      <c r="N95" s="4" t="n"/>
      <c r="O95" s="4" t="n"/>
      <c r="P95" s="25">
        <f>IF(A95="","",IF(AND(AND(AG95&lt;&gt;"",OR(AG95=AC95,AG95=AK95)),AND(AH95&lt;&gt;"",OR(AH95=AD95,AH95=AL95))),"غرفة وجهاز",IF(AND(AG95&lt;&gt;"",OR(AG95=AC95,AG95=AK95)),"غرفة",IF(AND(AH95&lt;&gt;"",OR(AH95=AD95,AH95=AL95)),"جهاز",""))))</f>
        <v/>
      </c>
      <c r="Q95" s="4" t="inlineStr">
        <is>
          <t>تركي الشهري</t>
        </is>
      </c>
      <c r="R95" s="4" t="inlineStr">
        <is>
          <t>055 670 4307</t>
        </is>
      </c>
      <c r="S95" s="4" t="inlineStr">
        <is>
          <t>كشف</t>
        </is>
      </c>
      <c r="T95" s="4" t="inlineStr">
        <is>
          <t>غرفة 3</t>
        </is>
      </c>
      <c r="U95" s="4" t="n"/>
      <c r="V95" s="4" t="inlineStr">
        <is>
          <t>تم</t>
        </is>
      </c>
      <c r="W95" s="25">
        <f>IF(A95="","",IF(AND(AND(AK95&lt;&gt;"",OR(AK95=AC95,AK95=AG95)),AND(AL95&lt;&gt;"",OR(AL95=AD95,AL95=AH95))),"غرفة وجهاز",IF(AND(AK95&lt;&gt;"",OR(AK95=AC95,AK95=AG95)),"غرفة",IF(AND(AL95&lt;&gt;"",OR(AL95=AD95,AL95=AH95)),"جهاز",""))))</f>
        <v/>
      </c>
      <c r="Y95" s="7" t="n">
        <v>89</v>
      </c>
      <c r="Z95" s="7">
        <f>IF(A95="","",IF(INDEX(OpenDays,WEEKDAY(A95,2))="لا",0,1))</f>
        <v/>
      </c>
      <c r="AA95" s="7">
        <f>IF(A95="","",IF(AND(E95&lt;&gt;"",H95&lt;&gt;'الإعدادات'!$M$17),MAX(1,ROUND(IFERROR(INDEX(SvcMinutes,MATCH(E95,Services,0)),SlotLen)/SlotLen,0))-1,IF(AND(A95=A94,AA94&gt;0),AA94-1,0)))</f>
        <v/>
      </c>
      <c r="AB95" s="7">
        <f>IF(A95="","",IF(OR(AND(E95&lt;&gt;"",H95&lt;&gt;'الإعدادات'!$M$17),AND(A95=A94,AA94&gt;0)),1,0))</f>
        <v/>
      </c>
      <c r="AC95" s="9">
        <f>IF(A95="","",IF(AND(E95&lt;&gt;"",H95&lt;&gt;'الإعدادات'!$M$17),IF(F95="","",F95),IF(AND(A95=A94,AA94&gt;0),AC94,"")))</f>
        <v/>
      </c>
      <c r="AD95" s="9">
        <f>IF(A95="","",IF(AND(E95&lt;&gt;"",H95&lt;&gt;'الإعدادات'!$M$17),IF(G95="","",G95),IF(AND(A95=A94,AA94&gt;0),AD94,"")))</f>
        <v/>
      </c>
      <c r="AE95" s="7">
        <f>IF(A95="","",IF(AND(L95&lt;&gt;"",O95&lt;&gt;'الإعدادات'!$M$17),MAX(1,ROUND(IFERROR(INDEX(SvcMinutes,MATCH(L95,Services,0)),SlotLen)/SlotLen,0))-1,IF(AND(A95=A94,AE94&gt;0),AE94-1,0)))</f>
        <v/>
      </c>
      <c r="AF95" s="7">
        <f>IF(A95="","",IF(OR(AND(L95&lt;&gt;"",O95&lt;&gt;'الإعدادات'!$M$17),AND(A95=A94,AE94&gt;0)),1,0))</f>
        <v/>
      </c>
      <c r="AG95" s="9">
        <f>IF(A95="","",IF(AND(L95&lt;&gt;"",O95&lt;&gt;'الإعدادات'!$M$17),IF(M95="","",M95),IF(AND(A95=A94,AE94&gt;0),AG94,"")))</f>
        <v/>
      </c>
      <c r="AH95" s="9">
        <f>IF(A95="","",IF(AND(L95&lt;&gt;"",O95&lt;&gt;'الإعدادات'!$M$17),IF(N95="","",N95),IF(AND(A95=A94,AE94&gt;0),AH94,"")))</f>
        <v/>
      </c>
      <c r="AI95" s="7">
        <f>IF(A95="","",IF(AND(S95&lt;&gt;"",V95&lt;&gt;'الإعدادات'!$M$17),MAX(1,ROUND(IFERROR(INDEX(SvcMinutes,MATCH(S95,Services,0)),SlotLen)/SlotLen,0))-1,IF(AND(A95=A94,AI94&gt;0),AI94-1,0)))</f>
        <v/>
      </c>
      <c r="AJ95" s="7">
        <f>IF(A95="","",IF(OR(AND(S95&lt;&gt;"",V95&lt;&gt;'الإعدادات'!$M$17),AND(A95=A94,AI94&gt;0)),1,0))</f>
        <v/>
      </c>
      <c r="AK95" s="9">
        <f>IF(A95="","",IF(AND(S95&lt;&gt;"",V95&lt;&gt;'الإعدادات'!$M$17),IF(T95="","",T95),IF(AND(A95=A94,AI94&gt;0),AK94,"")))</f>
        <v/>
      </c>
      <c r="AL95" s="9">
        <f>IF(A95="","",IF(AND(S95&lt;&gt;"",V95&lt;&gt;'الإعدادات'!$M$17),IF(U95="","",U95),IF(AND(A95=A94,AI94&gt;0),AL94,"")))</f>
        <v/>
      </c>
    </row>
    <row r="96">
      <c r="A96" s="23">
        <f>IF(Y96&gt;=7*SlotsPerDay,"",$B$2+INT(Y96/SlotsPerDay))</f>
        <v/>
      </c>
      <c r="B96" s="24">
        <f>IF(A96="","",DayStart+(Y96-INT(Y96/SlotsPerDay)*SlotsPerDay)*SlotLen/1440)</f>
        <v/>
      </c>
      <c r="C96" s="4" t="n"/>
      <c r="D96" s="4" t="n"/>
      <c r="E96" s="4" t="n"/>
      <c r="F96" s="4" t="n"/>
      <c r="G96" s="4" t="n"/>
      <c r="H96" s="4" t="n"/>
      <c r="I96" s="25">
        <f>IF(A96="","",IF(AND(AND(AC96&lt;&gt;"",OR(AC96=AG96,AC96=AK96)),AND(AD96&lt;&gt;"",OR(AD96=AH96,AD96=AL96))),"غرفة وجهاز",IF(AND(AC96&lt;&gt;"",OR(AC96=AG96,AC96=AK96)),"غرفة",IF(AND(AD96&lt;&gt;"",OR(AD96=AH96,AD96=AL96)),"جهاز",""))))</f>
        <v/>
      </c>
      <c r="J96" s="4" t="n"/>
      <c r="K96" s="4" t="n"/>
      <c r="L96" s="4" t="n"/>
      <c r="M96" s="4" t="n"/>
      <c r="N96" s="4" t="n"/>
      <c r="O96" s="4" t="n"/>
      <c r="P96" s="25">
        <f>IF(A96="","",IF(AND(AND(AG96&lt;&gt;"",OR(AG96=AC96,AG96=AK96)),AND(AH96&lt;&gt;"",OR(AH96=AD96,AH96=AL96))),"غرفة وجهاز",IF(AND(AG96&lt;&gt;"",OR(AG96=AC96,AG96=AK96)),"غرفة",IF(AND(AH96&lt;&gt;"",OR(AH96=AD96,AH96=AL96)),"جهاز",""))))</f>
        <v/>
      </c>
      <c r="Q96" s="4" t="n"/>
      <c r="R96" s="4" t="n"/>
      <c r="S96" s="4" t="n"/>
      <c r="T96" s="4" t="n"/>
      <c r="U96" s="4" t="n"/>
      <c r="V96" s="4" t="n"/>
      <c r="W96" s="25">
        <f>IF(A96="","",IF(AND(AND(AK96&lt;&gt;"",OR(AK96=AC96,AK96=AG96)),AND(AL96&lt;&gt;"",OR(AL96=AD96,AL96=AH96))),"غرفة وجهاز",IF(AND(AK96&lt;&gt;"",OR(AK96=AC96,AK96=AG96)),"غرفة",IF(AND(AL96&lt;&gt;"",OR(AL96=AD96,AL96=AH96)),"جهاز",""))))</f>
        <v/>
      </c>
      <c r="Y96" s="7" t="n">
        <v>90</v>
      </c>
      <c r="Z96" s="7">
        <f>IF(A96="","",IF(INDEX(OpenDays,WEEKDAY(A96,2))="لا",0,1))</f>
        <v/>
      </c>
      <c r="AA96" s="7">
        <f>IF(A96="","",IF(AND(E96&lt;&gt;"",H96&lt;&gt;'الإعدادات'!$M$17),MAX(1,ROUND(IFERROR(INDEX(SvcMinutes,MATCH(E96,Services,0)),SlotLen)/SlotLen,0))-1,IF(AND(A96=A95,AA95&gt;0),AA95-1,0)))</f>
        <v/>
      </c>
      <c r="AB96" s="7">
        <f>IF(A96="","",IF(OR(AND(E96&lt;&gt;"",H96&lt;&gt;'الإعدادات'!$M$17),AND(A96=A95,AA95&gt;0)),1,0))</f>
        <v/>
      </c>
      <c r="AC96" s="9">
        <f>IF(A96="","",IF(AND(E96&lt;&gt;"",H96&lt;&gt;'الإعدادات'!$M$17),IF(F96="","",F96),IF(AND(A96=A95,AA95&gt;0),AC95,"")))</f>
        <v/>
      </c>
      <c r="AD96" s="9">
        <f>IF(A96="","",IF(AND(E96&lt;&gt;"",H96&lt;&gt;'الإعدادات'!$M$17),IF(G96="","",G96),IF(AND(A96=A95,AA95&gt;0),AD95,"")))</f>
        <v/>
      </c>
      <c r="AE96" s="7">
        <f>IF(A96="","",IF(AND(L96&lt;&gt;"",O96&lt;&gt;'الإعدادات'!$M$17),MAX(1,ROUND(IFERROR(INDEX(SvcMinutes,MATCH(L96,Services,0)),SlotLen)/SlotLen,0))-1,IF(AND(A96=A95,AE95&gt;0),AE95-1,0)))</f>
        <v/>
      </c>
      <c r="AF96" s="7">
        <f>IF(A96="","",IF(OR(AND(L96&lt;&gt;"",O96&lt;&gt;'الإعدادات'!$M$17),AND(A96=A95,AE95&gt;0)),1,0))</f>
        <v/>
      </c>
      <c r="AG96" s="9">
        <f>IF(A96="","",IF(AND(L96&lt;&gt;"",O96&lt;&gt;'الإعدادات'!$M$17),IF(M96="","",M96),IF(AND(A96=A95,AE95&gt;0),AG95,"")))</f>
        <v/>
      </c>
      <c r="AH96" s="9">
        <f>IF(A96="","",IF(AND(L96&lt;&gt;"",O96&lt;&gt;'الإعدادات'!$M$17),IF(N96="","",N96),IF(AND(A96=A95,AE95&gt;0),AH95,"")))</f>
        <v/>
      </c>
      <c r="AI96" s="7">
        <f>IF(A96="","",IF(AND(S96&lt;&gt;"",V96&lt;&gt;'الإعدادات'!$M$17),MAX(1,ROUND(IFERROR(INDEX(SvcMinutes,MATCH(S96,Services,0)),SlotLen)/SlotLen,0))-1,IF(AND(A96=A95,AI95&gt;0),AI95-1,0)))</f>
        <v/>
      </c>
      <c r="AJ96" s="7">
        <f>IF(A96="","",IF(OR(AND(S96&lt;&gt;"",V96&lt;&gt;'الإعدادات'!$M$17),AND(A96=A95,AI95&gt;0)),1,0))</f>
        <v/>
      </c>
      <c r="AK96" s="9">
        <f>IF(A96="","",IF(AND(S96&lt;&gt;"",V96&lt;&gt;'الإعدادات'!$M$17),IF(T96="","",T96),IF(AND(A96=A95,AI95&gt;0),AK95,"")))</f>
        <v/>
      </c>
      <c r="AL96" s="9">
        <f>IF(A96="","",IF(AND(S96&lt;&gt;"",V96&lt;&gt;'الإعدادات'!$M$17),IF(U96="","",U96),IF(AND(A96=A95,AI95&gt;0),AL95,"")))</f>
        <v/>
      </c>
    </row>
    <row r="97">
      <c r="A97" s="23">
        <f>IF(Y97&gt;=7*SlotsPerDay,"",$B$2+INT(Y97/SlotsPerDay))</f>
        <v/>
      </c>
      <c r="B97" s="24">
        <f>IF(A97="","",DayStart+(Y97-INT(Y97/SlotsPerDay)*SlotsPerDay)*SlotLen/1440)</f>
        <v/>
      </c>
      <c r="C97" s="4" t="inlineStr">
        <is>
          <t>ريما العمري</t>
        </is>
      </c>
      <c r="D97" s="4" t="inlineStr">
        <is>
          <t>050 291 9092</t>
        </is>
      </c>
      <c r="E97" s="4" t="inlineStr">
        <is>
          <t>ليزر وجه</t>
        </is>
      </c>
      <c r="F97" s="4" t="inlineStr">
        <is>
          <t>غرفة 1</t>
        </is>
      </c>
      <c r="G97" s="4" t="inlineStr">
        <is>
          <t>جهاز الليزر</t>
        </is>
      </c>
      <c r="H97" s="4" t="inlineStr">
        <is>
          <t>تم</t>
        </is>
      </c>
      <c r="I97" s="25">
        <f>IF(A97="","",IF(AND(AND(AC97&lt;&gt;"",OR(AC97=AG97,AC97=AK97)),AND(AD97&lt;&gt;"",OR(AD97=AH97,AD97=AL97))),"غرفة وجهاز",IF(AND(AC97&lt;&gt;"",OR(AC97=AG97,AC97=AK97)),"غرفة",IF(AND(AD97&lt;&gt;"",OR(AD97=AH97,AD97=AL97)),"جهاز",""))))</f>
        <v/>
      </c>
      <c r="J97" s="4" t="n"/>
      <c r="K97" s="4" t="n"/>
      <c r="L97" s="4" t="n"/>
      <c r="M97" s="4" t="n"/>
      <c r="N97" s="4" t="n"/>
      <c r="O97" s="4" t="n"/>
      <c r="P97" s="25">
        <f>IF(A97="","",IF(AND(AND(AG97&lt;&gt;"",OR(AG97=AC97,AG97=AK97)),AND(AH97&lt;&gt;"",OR(AH97=AD97,AH97=AL97))),"غرفة وجهاز",IF(AND(AG97&lt;&gt;"",OR(AG97=AC97,AG97=AK97)),"غرفة",IF(AND(AH97&lt;&gt;"",OR(AH97=AD97,AH97=AL97)),"جهاز",""))))</f>
        <v/>
      </c>
      <c r="Q97" s="4" t="n"/>
      <c r="R97" s="4" t="n"/>
      <c r="S97" s="4" t="n"/>
      <c r="T97" s="4" t="n"/>
      <c r="U97" s="4" t="n"/>
      <c r="V97" s="4" t="n"/>
      <c r="W97" s="25">
        <f>IF(A97="","",IF(AND(AND(AK97&lt;&gt;"",OR(AK97=AC97,AK97=AG97)),AND(AL97&lt;&gt;"",OR(AL97=AD97,AL97=AH97))),"غرفة وجهاز",IF(AND(AK97&lt;&gt;"",OR(AK97=AC97,AK97=AG97)),"غرفة",IF(AND(AL97&lt;&gt;"",OR(AL97=AD97,AL97=AH97)),"جهاز",""))))</f>
        <v/>
      </c>
      <c r="Y97" s="7" t="n">
        <v>91</v>
      </c>
      <c r="Z97" s="7">
        <f>IF(A97="","",IF(INDEX(OpenDays,WEEKDAY(A97,2))="لا",0,1))</f>
        <v/>
      </c>
      <c r="AA97" s="7">
        <f>IF(A97="","",IF(AND(E97&lt;&gt;"",H97&lt;&gt;'الإعدادات'!$M$17),MAX(1,ROUND(IFERROR(INDEX(SvcMinutes,MATCH(E97,Services,0)),SlotLen)/SlotLen,0))-1,IF(AND(A97=A96,AA96&gt;0),AA96-1,0)))</f>
        <v/>
      </c>
      <c r="AB97" s="7">
        <f>IF(A97="","",IF(OR(AND(E97&lt;&gt;"",H97&lt;&gt;'الإعدادات'!$M$17),AND(A97=A96,AA96&gt;0)),1,0))</f>
        <v/>
      </c>
      <c r="AC97" s="9">
        <f>IF(A97="","",IF(AND(E97&lt;&gt;"",H97&lt;&gt;'الإعدادات'!$M$17),IF(F97="","",F97),IF(AND(A97=A96,AA96&gt;0),AC96,"")))</f>
        <v/>
      </c>
      <c r="AD97" s="9">
        <f>IF(A97="","",IF(AND(E97&lt;&gt;"",H97&lt;&gt;'الإعدادات'!$M$17),IF(G97="","",G97),IF(AND(A97=A96,AA96&gt;0),AD96,"")))</f>
        <v/>
      </c>
      <c r="AE97" s="7">
        <f>IF(A97="","",IF(AND(L97&lt;&gt;"",O97&lt;&gt;'الإعدادات'!$M$17),MAX(1,ROUND(IFERROR(INDEX(SvcMinutes,MATCH(L97,Services,0)),SlotLen)/SlotLen,0))-1,IF(AND(A97=A96,AE96&gt;0),AE96-1,0)))</f>
        <v/>
      </c>
      <c r="AF97" s="7">
        <f>IF(A97="","",IF(OR(AND(L97&lt;&gt;"",O97&lt;&gt;'الإعدادات'!$M$17),AND(A97=A96,AE96&gt;0)),1,0))</f>
        <v/>
      </c>
      <c r="AG97" s="9">
        <f>IF(A97="","",IF(AND(L97&lt;&gt;"",O97&lt;&gt;'الإعدادات'!$M$17),IF(M97="","",M97),IF(AND(A97=A96,AE96&gt;0),AG96,"")))</f>
        <v/>
      </c>
      <c r="AH97" s="9">
        <f>IF(A97="","",IF(AND(L97&lt;&gt;"",O97&lt;&gt;'الإعدادات'!$M$17),IF(N97="","",N97),IF(AND(A97=A96,AE96&gt;0),AH96,"")))</f>
        <v/>
      </c>
      <c r="AI97" s="7">
        <f>IF(A97="","",IF(AND(S97&lt;&gt;"",V97&lt;&gt;'الإعدادات'!$M$17),MAX(1,ROUND(IFERROR(INDEX(SvcMinutes,MATCH(S97,Services,0)),SlotLen)/SlotLen,0))-1,IF(AND(A97=A96,AI96&gt;0),AI96-1,0)))</f>
        <v/>
      </c>
      <c r="AJ97" s="7">
        <f>IF(A97="","",IF(OR(AND(S97&lt;&gt;"",V97&lt;&gt;'الإعدادات'!$M$17),AND(A97=A96,AI96&gt;0)),1,0))</f>
        <v/>
      </c>
      <c r="AK97" s="9">
        <f>IF(A97="","",IF(AND(S97&lt;&gt;"",V97&lt;&gt;'الإعدادات'!$M$17),IF(T97="","",T97),IF(AND(A97=A96,AI96&gt;0),AK96,"")))</f>
        <v/>
      </c>
      <c r="AL97" s="9">
        <f>IF(A97="","",IF(AND(S97&lt;&gt;"",V97&lt;&gt;'الإعدادات'!$M$17),IF(U97="","",U97),IF(AND(A97=A96,AI96&gt;0),AL96,"")))</f>
        <v/>
      </c>
    </row>
    <row r="98">
      <c r="A98" s="23">
        <f>IF(Y98&gt;=7*SlotsPerDay,"",$B$2+INT(Y98/SlotsPerDay))</f>
        <v/>
      </c>
      <c r="B98" s="24">
        <f>IF(A98="","",DayStart+(Y98-INT(Y98/SlotsPerDay)*SlotsPerDay)*SlotLen/1440)</f>
        <v/>
      </c>
      <c r="C98" s="4" t="inlineStr">
        <is>
          <t>غادة الخالدي</t>
        </is>
      </c>
      <c r="D98" s="4" t="inlineStr">
        <is>
          <t>050 263 7495</t>
        </is>
      </c>
      <c r="E98" s="4" t="inlineStr">
        <is>
          <t>ليزر جسم</t>
        </is>
      </c>
      <c r="F98" s="4" t="inlineStr">
        <is>
          <t>غرفة 1</t>
        </is>
      </c>
      <c r="G98" s="4" t="inlineStr">
        <is>
          <t>جهاز الليزر</t>
        </is>
      </c>
      <c r="H98" s="4" t="inlineStr">
        <is>
          <t>تم</t>
        </is>
      </c>
      <c r="I98" s="25">
        <f>IF(A98="","",IF(AND(AND(AC98&lt;&gt;"",OR(AC98=AG98,AC98=AK98)),AND(AD98&lt;&gt;"",OR(AD98=AH98,AD98=AL98))),"غرفة وجهاز",IF(AND(AC98&lt;&gt;"",OR(AC98=AG98,AC98=AK98)),"غرفة",IF(AND(AD98&lt;&gt;"",OR(AD98=AH98,AD98=AL98)),"جهاز",""))))</f>
        <v/>
      </c>
      <c r="J98" s="4" t="n"/>
      <c r="K98" s="4" t="n"/>
      <c r="L98" s="4" t="n"/>
      <c r="M98" s="4" t="n"/>
      <c r="N98" s="4" t="n"/>
      <c r="O98" s="4" t="n"/>
      <c r="P98" s="25">
        <f>IF(A98="","",IF(AND(AND(AG98&lt;&gt;"",OR(AG98=AC98,AG98=AK98)),AND(AH98&lt;&gt;"",OR(AH98=AD98,AH98=AL98))),"غرفة وجهاز",IF(AND(AG98&lt;&gt;"",OR(AG98=AC98,AG98=AK98)),"غرفة",IF(AND(AH98&lt;&gt;"",OR(AH98=AD98,AH98=AL98)),"جهاز",""))))</f>
        <v/>
      </c>
      <c r="Q98" s="4" t="inlineStr">
        <is>
          <t>ماجد القرني</t>
        </is>
      </c>
      <c r="R98" s="4" t="inlineStr">
        <is>
          <t>050 278 4386</t>
        </is>
      </c>
      <c r="S98" s="4" t="inlineStr">
        <is>
          <t>جلسة علاج طبيعي</t>
        </is>
      </c>
      <c r="T98" s="4" t="inlineStr">
        <is>
          <t>غرفة 3</t>
        </is>
      </c>
      <c r="U98" s="4" t="n"/>
      <c r="V98" s="4" t="inlineStr">
        <is>
          <t>تم</t>
        </is>
      </c>
      <c r="W98" s="25">
        <f>IF(A98="","",IF(AND(AND(AK98&lt;&gt;"",OR(AK98=AC98,AK98=AG98)),AND(AL98&lt;&gt;"",OR(AL98=AD98,AL98=AH98))),"غرفة وجهاز",IF(AND(AK98&lt;&gt;"",OR(AK98=AC98,AK98=AG98)),"غرفة",IF(AND(AL98&lt;&gt;"",OR(AL98=AD98,AL98=AH98)),"جهاز",""))))</f>
        <v/>
      </c>
      <c r="Y98" s="7" t="n">
        <v>92</v>
      </c>
      <c r="Z98" s="7">
        <f>IF(A98="","",IF(INDEX(OpenDays,WEEKDAY(A98,2))="لا",0,1))</f>
        <v/>
      </c>
      <c r="AA98" s="7">
        <f>IF(A98="","",IF(AND(E98&lt;&gt;"",H98&lt;&gt;'الإعدادات'!$M$17),MAX(1,ROUND(IFERROR(INDEX(SvcMinutes,MATCH(E98,Services,0)),SlotLen)/SlotLen,0))-1,IF(AND(A98=A97,AA97&gt;0),AA97-1,0)))</f>
        <v/>
      </c>
      <c r="AB98" s="7">
        <f>IF(A98="","",IF(OR(AND(E98&lt;&gt;"",H98&lt;&gt;'الإعدادات'!$M$17),AND(A98=A97,AA97&gt;0)),1,0))</f>
        <v/>
      </c>
      <c r="AC98" s="9">
        <f>IF(A98="","",IF(AND(E98&lt;&gt;"",H98&lt;&gt;'الإعدادات'!$M$17),IF(F98="","",F98),IF(AND(A98=A97,AA97&gt;0),AC97,"")))</f>
        <v/>
      </c>
      <c r="AD98" s="9">
        <f>IF(A98="","",IF(AND(E98&lt;&gt;"",H98&lt;&gt;'الإعدادات'!$M$17),IF(G98="","",G98),IF(AND(A98=A97,AA97&gt;0),AD97,"")))</f>
        <v/>
      </c>
      <c r="AE98" s="7">
        <f>IF(A98="","",IF(AND(L98&lt;&gt;"",O98&lt;&gt;'الإعدادات'!$M$17),MAX(1,ROUND(IFERROR(INDEX(SvcMinutes,MATCH(L98,Services,0)),SlotLen)/SlotLen,0))-1,IF(AND(A98=A97,AE97&gt;0),AE97-1,0)))</f>
        <v/>
      </c>
      <c r="AF98" s="7">
        <f>IF(A98="","",IF(OR(AND(L98&lt;&gt;"",O98&lt;&gt;'الإعدادات'!$M$17),AND(A98=A97,AE97&gt;0)),1,0))</f>
        <v/>
      </c>
      <c r="AG98" s="9">
        <f>IF(A98="","",IF(AND(L98&lt;&gt;"",O98&lt;&gt;'الإعدادات'!$M$17),IF(M98="","",M98),IF(AND(A98=A97,AE97&gt;0),AG97,"")))</f>
        <v/>
      </c>
      <c r="AH98" s="9">
        <f>IF(A98="","",IF(AND(L98&lt;&gt;"",O98&lt;&gt;'الإعدادات'!$M$17),IF(N98="","",N98),IF(AND(A98=A97,AE97&gt;0),AH97,"")))</f>
        <v/>
      </c>
      <c r="AI98" s="7">
        <f>IF(A98="","",IF(AND(S98&lt;&gt;"",V98&lt;&gt;'الإعدادات'!$M$17),MAX(1,ROUND(IFERROR(INDEX(SvcMinutes,MATCH(S98,Services,0)),SlotLen)/SlotLen,0))-1,IF(AND(A98=A97,AI97&gt;0),AI97-1,0)))</f>
        <v/>
      </c>
      <c r="AJ98" s="7">
        <f>IF(A98="","",IF(OR(AND(S98&lt;&gt;"",V98&lt;&gt;'الإعدادات'!$M$17),AND(A98=A97,AI97&gt;0)),1,0))</f>
        <v/>
      </c>
      <c r="AK98" s="9">
        <f>IF(A98="","",IF(AND(S98&lt;&gt;"",V98&lt;&gt;'الإعدادات'!$M$17),IF(T98="","",T98),IF(AND(A98=A97,AI97&gt;0),AK97,"")))</f>
        <v/>
      </c>
      <c r="AL98" s="9">
        <f>IF(A98="","",IF(AND(S98&lt;&gt;"",V98&lt;&gt;'الإعدادات'!$M$17),IF(U98="","",U98),IF(AND(A98=A97,AI97&gt;0),AL97,"")))</f>
        <v/>
      </c>
    </row>
    <row r="99">
      <c r="A99" s="23">
        <f>IF(Y99&gt;=7*SlotsPerDay,"",$B$2+INT(Y99/SlotsPerDay))</f>
        <v/>
      </c>
      <c r="B99" s="24">
        <f>IF(A99="","",DayStart+(Y99-INT(Y99/SlotsPerDay)*SlotsPerDay)*SlotLen/1440)</f>
        <v/>
      </c>
      <c r="C99" s="4" t="n"/>
      <c r="D99" s="4" t="n"/>
      <c r="E99" s="4" t="n"/>
      <c r="F99" s="4" t="n"/>
      <c r="G99" s="4" t="n"/>
      <c r="H99" s="4" t="n"/>
      <c r="I99" s="25">
        <f>IF(A99="","",IF(AND(AND(AC99&lt;&gt;"",OR(AC99=AG99,AC99=AK99)),AND(AD99&lt;&gt;"",OR(AD99=AH99,AD99=AL99))),"غرفة وجهاز",IF(AND(AC99&lt;&gt;"",OR(AC99=AG99,AC99=AK99)),"غرفة",IF(AND(AD99&lt;&gt;"",OR(AD99=AH99,AD99=AL99)),"جهاز",""))))</f>
        <v/>
      </c>
      <c r="J99" s="4" t="inlineStr">
        <is>
          <t>سارا الفيفي</t>
        </is>
      </c>
      <c r="K99" s="4" t="inlineStr">
        <is>
          <t>055 940 6721</t>
        </is>
      </c>
      <c r="L99" s="4" t="inlineStr">
        <is>
          <t>متابعة</t>
        </is>
      </c>
      <c r="M99" s="4" t="inlineStr">
        <is>
          <t>غرفة 2</t>
        </is>
      </c>
      <c r="N99" s="4" t="n"/>
      <c r="O99" s="4" t="inlineStr">
        <is>
          <t>تم</t>
        </is>
      </c>
      <c r="P99" s="25">
        <f>IF(A99="","",IF(AND(AND(AG99&lt;&gt;"",OR(AG99=AC99,AG99=AK99)),AND(AH99&lt;&gt;"",OR(AH99=AD99,AH99=AL99))),"غرفة وجهاز",IF(AND(AG99&lt;&gt;"",OR(AG99=AC99,AG99=AK99)),"غرفة",IF(AND(AH99&lt;&gt;"",OR(AH99=AD99,AH99=AL99)),"جهاز",""))))</f>
        <v/>
      </c>
      <c r="Q99" s="4" t="n"/>
      <c r="R99" s="4" t="n"/>
      <c r="S99" s="4" t="n"/>
      <c r="T99" s="4" t="n"/>
      <c r="U99" s="4" t="n"/>
      <c r="V99" s="4" t="n"/>
      <c r="W99" s="25">
        <f>IF(A99="","",IF(AND(AND(AK99&lt;&gt;"",OR(AK99=AC99,AK99=AG99)),AND(AL99&lt;&gt;"",OR(AL99=AD99,AL99=AH99))),"غرفة وجهاز",IF(AND(AK99&lt;&gt;"",OR(AK99=AC99,AK99=AG99)),"غرفة",IF(AND(AL99&lt;&gt;"",OR(AL99=AD99,AL99=AH99)),"جهاز",""))))</f>
        <v/>
      </c>
      <c r="Y99" s="7" t="n">
        <v>93</v>
      </c>
      <c r="Z99" s="7">
        <f>IF(A99="","",IF(INDEX(OpenDays,WEEKDAY(A99,2))="لا",0,1))</f>
        <v/>
      </c>
      <c r="AA99" s="7">
        <f>IF(A99="","",IF(AND(E99&lt;&gt;"",H99&lt;&gt;'الإعدادات'!$M$17),MAX(1,ROUND(IFERROR(INDEX(SvcMinutes,MATCH(E99,Services,0)),SlotLen)/SlotLen,0))-1,IF(AND(A99=A98,AA98&gt;0),AA98-1,0)))</f>
        <v/>
      </c>
      <c r="AB99" s="7">
        <f>IF(A99="","",IF(OR(AND(E99&lt;&gt;"",H99&lt;&gt;'الإعدادات'!$M$17),AND(A99=A98,AA98&gt;0)),1,0))</f>
        <v/>
      </c>
      <c r="AC99" s="9">
        <f>IF(A99="","",IF(AND(E99&lt;&gt;"",H99&lt;&gt;'الإعدادات'!$M$17),IF(F99="","",F99),IF(AND(A99=A98,AA98&gt;0),AC98,"")))</f>
        <v/>
      </c>
      <c r="AD99" s="9">
        <f>IF(A99="","",IF(AND(E99&lt;&gt;"",H99&lt;&gt;'الإعدادات'!$M$17),IF(G99="","",G99),IF(AND(A99=A98,AA98&gt;0),AD98,"")))</f>
        <v/>
      </c>
      <c r="AE99" s="7">
        <f>IF(A99="","",IF(AND(L99&lt;&gt;"",O99&lt;&gt;'الإعدادات'!$M$17),MAX(1,ROUND(IFERROR(INDEX(SvcMinutes,MATCH(L99,Services,0)),SlotLen)/SlotLen,0))-1,IF(AND(A99=A98,AE98&gt;0),AE98-1,0)))</f>
        <v/>
      </c>
      <c r="AF99" s="7">
        <f>IF(A99="","",IF(OR(AND(L99&lt;&gt;"",O99&lt;&gt;'الإعدادات'!$M$17),AND(A99=A98,AE98&gt;0)),1,0))</f>
        <v/>
      </c>
      <c r="AG99" s="9">
        <f>IF(A99="","",IF(AND(L99&lt;&gt;"",O99&lt;&gt;'الإعدادات'!$M$17),IF(M99="","",M99),IF(AND(A99=A98,AE98&gt;0),AG98,"")))</f>
        <v/>
      </c>
      <c r="AH99" s="9">
        <f>IF(A99="","",IF(AND(L99&lt;&gt;"",O99&lt;&gt;'الإعدادات'!$M$17),IF(N99="","",N99),IF(AND(A99=A98,AE98&gt;0),AH98,"")))</f>
        <v/>
      </c>
      <c r="AI99" s="7">
        <f>IF(A99="","",IF(AND(S99&lt;&gt;"",V99&lt;&gt;'الإعدادات'!$M$17),MAX(1,ROUND(IFERROR(INDEX(SvcMinutes,MATCH(S99,Services,0)),SlotLen)/SlotLen,0))-1,IF(AND(A99=A98,AI98&gt;0),AI98-1,0)))</f>
        <v/>
      </c>
      <c r="AJ99" s="7">
        <f>IF(A99="","",IF(OR(AND(S99&lt;&gt;"",V99&lt;&gt;'الإعدادات'!$M$17),AND(A99=A98,AI98&gt;0)),1,0))</f>
        <v/>
      </c>
      <c r="AK99" s="9">
        <f>IF(A99="","",IF(AND(S99&lt;&gt;"",V99&lt;&gt;'الإعدادات'!$M$17),IF(T99="","",T99),IF(AND(A99=A98,AI98&gt;0),AK98,"")))</f>
        <v/>
      </c>
      <c r="AL99" s="9">
        <f>IF(A99="","",IF(AND(S99&lt;&gt;"",V99&lt;&gt;'الإعدادات'!$M$17),IF(U99="","",U99),IF(AND(A99=A98,AI98&gt;0),AL98,"")))</f>
        <v/>
      </c>
    </row>
    <row r="100">
      <c r="A100" s="23">
        <f>IF(Y100&gt;=7*SlotsPerDay,"",$B$2+INT(Y100/SlotsPerDay))</f>
        <v/>
      </c>
      <c r="B100" s="24">
        <f>IF(A100="","",DayStart+(Y100-INT(Y100/SlotsPerDay)*SlotsPerDay)*SlotLen/1440)</f>
        <v/>
      </c>
      <c r="C100" s="4" t="inlineStr">
        <is>
          <t>جود العنزي</t>
        </is>
      </c>
      <c r="D100" s="4" t="inlineStr">
        <is>
          <t>053 726 4092</t>
        </is>
      </c>
      <c r="E100" s="4" t="inlineStr">
        <is>
          <t>ليزر وجه</t>
        </is>
      </c>
      <c r="F100" s="4" t="inlineStr">
        <is>
          <t>غرفة 1</t>
        </is>
      </c>
      <c r="G100" s="4" t="inlineStr">
        <is>
          <t>جهاز الليزر</t>
        </is>
      </c>
      <c r="H100" s="4" t="inlineStr">
        <is>
          <t>غياب</t>
        </is>
      </c>
      <c r="I100" s="25">
        <f>IF(A100="","",IF(AND(AND(AC100&lt;&gt;"",OR(AC100=AG100,AC100=AK100)),AND(AD100&lt;&gt;"",OR(AD100=AH100,AD100=AL100))),"غرفة وجهاز",IF(AND(AC100&lt;&gt;"",OR(AC100=AG100,AC100=AK100)),"غرفة",IF(AND(AD100&lt;&gt;"",OR(AD100=AH100,AD100=AL100)),"جهاز",""))))</f>
        <v/>
      </c>
      <c r="J100" s="4" t="inlineStr">
        <is>
          <t>غادة الخالدي</t>
        </is>
      </c>
      <c r="K100" s="4" t="inlineStr">
        <is>
          <t>050 328 1372</t>
        </is>
      </c>
      <c r="L100" s="4" t="inlineStr">
        <is>
          <t>هيدرافيشل</t>
        </is>
      </c>
      <c r="M100" s="4" t="inlineStr">
        <is>
          <t>غرفة 2</t>
        </is>
      </c>
      <c r="N100" s="4" t="inlineStr">
        <is>
          <t>هيدرافيشل</t>
        </is>
      </c>
      <c r="O100" s="4" t="inlineStr">
        <is>
          <t>تم</t>
        </is>
      </c>
      <c r="P100" s="25">
        <f>IF(A100="","",IF(AND(AND(AG100&lt;&gt;"",OR(AG100=AC100,AG100=AK100)),AND(AH100&lt;&gt;"",OR(AH100=AD100,AH100=AL100))),"غرفة وجهاز",IF(AND(AG100&lt;&gt;"",OR(AG100=AC100,AG100=AK100)),"غرفة",IF(AND(AH100&lt;&gt;"",OR(AH100=AD100,AH100=AL100)),"جهاز",""))))</f>
        <v/>
      </c>
      <c r="Q100" s="4" t="n"/>
      <c r="R100" s="4" t="n"/>
      <c r="S100" s="4" t="n"/>
      <c r="T100" s="4" t="n"/>
      <c r="U100" s="4" t="n"/>
      <c r="V100" s="4" t="n"/>
      <c r="W100" s="25">
        <f>IF(A100="","",IF(AND(AND(AK100&lt;&gt;"",OR(AK100=AC100,AK100=AG100)),AND(AL100&lt;&gt;"",OR(AL100=AD100,AL100=AH100))),"غرفة وجهاز",IF(AND(AK100&lt;&gt;"",OR(AK100=AC100,AK100=AG100)),"غرفة",IF(AND(AL100&lt;&gt;"",OR(AL100=AD100,AL100=AH100)),"جهاز",""))))</f>
        <v/>
      </c>
      <c r="Y100" s="7" t="n">
        <v>94</v>
      </c>
      <c r="Z100" s="7">
        <f>IF(A100="","",IF(INDEX(OpenDays,WEEKDAY(A100,2))="لا",0,1))</f>
        <v/>
      </c>
      <c r="AA100" s="7">
        <f>IF(A100="","",IF(AND(E100&lt;&gt;"",H100&lt;&gt;'الإعدادات'!$M$17),MAX(1,ROUND(IFERROR(INDEX(SvcMinutes,MATCH(E100,Services,0)),SlotLen)/SlotLen,0))-1,IF(AND(A100=A99,AA99&gt;0),AA99-1,0)))</f>
        <v/>
      </c>
      <c r="AB100" s="7">
        <f>IF(A100="","",IF(OR(AND(E100&lt;&gt;"",H100&lt;&gt;'الإعدادات'!$M$17),AND(A100=A99,AA99&gt;0)),1,0))</f>
        <v/>
      </c>
      <c r="AC100" s="9">
        <f>IF(A100="","",IF(AND(E100&lt;&gt;"",H100&lt;&gt;'الإعدادات'!$M$17),IF(F100="","",F100),IF(AND(A100=A99,AA99&gt;0),AC99,"")))</f>
        <v/>
      </c>
      <c r="AD100" s="9">
        <f>IF(A100="","",IF(AND(E100&lt;&gt;"",H100&lt;&gt;'الإعدادات'!$M$17),IF(G100="","",G100),IF(AND(A100=A99,AA99&gt;0),AD99,"")))</f>
        <v/>
      </c>
      <c r="AE100" s="7">
        <f>IF(A100="","",IF(AND(L100&lt;&gt;"",O100&lt;&gt;'الإعدادات'!$M$17),MAX(1,ROUND(IFERROR(INDEX(SvcMinutes,MATCH(L100,Services,0)),SlotLen)/SlotLen,0))-1,IF(AND(A100=A99,AE99&gt;0),AE99-1,0)))</f>
        <v/>
      </c>
      <c r="AF100" s="7">
        <f>IF(A100="","",IF(OR(AND(L100&lt;&gt;"",O100&lt;&gt;'الإعدادات'!$M$17),AND(A100=A99,AE99&gt;0)),1,0))</f>
        <v/>
      </c>
      <c r="AG100" s="9">
        <f>IF(A100="","",IF(AND(L100&lt;&gt;"",O100&lt;&gt;'الإعدادات'!$M$17),IF(M100="","",M100),IF(AND(A100=A99,AE99&gt;0),AG99,"")))</f>
        <v/>
      </c>
      <c r="AH100" s="9">
        <f>IF(A100="","",IF(AND(L100&lt;&gt;"",O100&lt;&gt;'الإعدادات'!$M$17),IF(N100="","",N100),IF(AND(A100=A99,AE99&gt;0),AH99,"")))</f>
        <v/>
      </c>
      <c r="AI100" s="7">
        <f>IF(A100="","",IF(AND(S100&lt;&gt;"",V100&lt;&gt;'الإعدادات'!$M$17),MAX(1,ROUND(IFERROR(INDEX(SvcMinutes,MATCH(S100,Services,0)),SlotLen)/SlotLen,0))-1,IF(AND(A100=A99,AI99&gt;0),AI99-1,0)))</f>
        <v/>
      </c>
      <c r="AJ100" s="7">
        <f>IF(A100="","",IF(OR(AND(S100&lt;&gt;"",V100&lt;&gt;'الإعدادات'!$M$17),AND(A100=A99,AI99&gt;0)),1,0))</f>
        <v/>
      </c>
      <c r="AK100" s="9">
        <f>IF(A100="","",IF(AND(S100&lt;&gt;"",V100&lt;&gt;'الإعدادات'!$M$17),IF(T100="","",T100),IF(AND(A100=A99,AI99&gt;0),AK99,"")))</f>
        <v/>
      </c>
      <c r="AL100" s="9">
        <f>IF(A100="","",IF(AND(S100&lt;&gt;"",V100&lt;&gt;'الإعدادات'!$M$17),IF(U100="","",U100),IF(AND(A100=A99,AI99&gt;0),AL99,"")))</f>
        <v/>
      </c>
    </row>
    <row r="101">
      <c r="A101" s="23">
        <f>IF(Y101&gt;=7*SlotsPerDay,"",$B$2+INT(Y101/SlotsPerDay))</f>
        <v/>
      </c>
      <c r="B101" s="24">
        <f>IF(A101="","",DayStart+(Y101-INT(Y101/SlotsPerDay)*SlotsPerDay)*SlotLen/1440)</f>
        <v/>
      </c>
      <c r="C101" s="4" t="inlineStr">
        <is>
          <t>فهد العتيبي</t>
        </is>
      </c>
      <c r="D101" s="4" t="inlineStr">
        <is>
          <t>055 699 1256</t>
        </is>
      </c>
      <c r="E101" s="4" t="inlineStr">
        <is>
          <t>كشف</t>
        </is>
      </c>
      <c r="F101" s="4" t="inlineStr">
        <is>
          <t>غرفة 1</t>
        </is>
      </c>
      <c r="G101" s="4" t="n"/>
      <c r="H101" s="4" t="inlineStr">
        <is>
          <t>تم</t>
        </is>
      </c>
      <c r="I101" s="25">
        <f>IF(A101="","",IF(AND(AND(AC101&lt;&gt;"",OR(AC101=AG101,AC101=AK101)),AND(AD101&lt;&gt;"",OR(AD101=AH101,AD101=AL101))),"غرفة وجهاز",IF(AND(AC101&lt;&gt;"",OR(AC101=AG101,AC101=AK101)),"غرفة",IF(AND(AD101&lt;&gt;"",OR(AD101=AH101,AD101=AL101)),"جهاز",""))))</f>
        <v/>
      </c>
      <c r="J101" s="4" t="n"/>
      <c r="K101" s="4" t="n"/>
      <c r="L101" s="4" t="n"/>
      <c r="M101" s="4" t="n"/>
      <c r="N101" s="4" t="n"/>
      <c r="O101" s="4" t="n"/>
      <c r="P101" s="25">
        <f>IF(A101="","",IF(AND(AND(AG101&lt;&gt;"",OR(AG101=AC101,AG101=AK101)),AND(AH101&lt;&gt;"",OR(AH101=AD101,AH101=AL101))),"غرفة وجهاز",IF(AND(AG101&lt;&gt;"",OR(AG101=AC101,AG101=AK101)),"غرفة",IF(AND(AH101&lt;&gt;"",OR(AH101=AD101,AH101=AL101)),"جهاز",""))))</f>
        <v/>
      </c>
      <c r="Q101" s="4" t="inlineStr">
        <is>
          <t>دانة الحربي</t>
        </is>
      </c>
      <c r="R101" s="4" t="inlineStr">
        <is>
          <t>053 840 5563</t>
        </is>
      </c>
      <c r="S101" s="4" t="inlineStr">
        <is>
          <t>كشف</t>
        </is>
      </c>
      <c r="T101" s="4" t="inlineStr">
        <is>
          <t>غرفة 3</t>
        </is>
      </c>
      <c r="U101" s="4" t="n"/>
      <c r="V101" s="4" t="inlineStr">
        <is>
          <t>تم</t>
        </is>
      </c>
      <c r="W101" s="25">
        <f>IF(A101="","",IF(AND(AND(AK101&lt;&gt;"",OR(AK101=AC101,AK101=AG101)),AND(AL101&lt;&gt;"",OR(AL101=AD101,AL101=AH101))),"غرفة وجهاز",IF(AND(AK101&lt;&gt;"",OR(AK101=AC101,AK101=AG101)),"غرفة",IF(AND(AL101&lt;&gt;"",OR(AL101=AD101,AL101=AH101)),"جهاز",""))))</f>
        <v/>
      </c>
      <c r="Y101" s="7" t="n">
        <v>95</v>
      </c>
      <c r="Z101" s="7">
        <f>IF(A101="","",IF(INDEX(OpenDays,WEEKDAY(A101,2))="لا",0,1))</f>
        <v/>
      </c>
      <c r="AA101" s="7">
        <f>IF(A101="","",IF(AND(E101&lt;&gt;"",H101&lt;&gt;'الإعدادات'!$M$17),MAX(1,ROUND(IFERROR(INDEX(SvcMinutes,MATCH(E101,Services,0)),SlotLen)/SlotLen,0))-1,IF(AND(A101=A100,AA100&gt;0),AA100-1,0)))</f>
        <v/>
      </c>
      <c r="AB101" s="7">
        <f>IF(A101="","",IF(OR(AND(E101&lt;&gt;"",H101&lt;&gt;'الإعدادات'!$M$17),AND(A101=A100,AA100&gt;0)),1,0))</f>
        <v/>
      </c>
      <c r="AC101" s="9">
        <f>IF(A101="","",IF(AND(E101&lt;&gt;"",H101&lt;&gt;'الإعدادات'!$M$17),IF(F101="","",F101),IF(AND(A101=A100,AA100&gt;0),AC100,"")))</f>
        <v/>
      </c>
      <c r="AD101" s="9">
        <f>IF(A101="","",IF(AND(E101&lt;&gt;"",H101&lt;&gt;'الإعدادات'!$M$17),IF(G101="","",G101),IF(AND(A101=A100,AA100&gt;0),AD100,"")))</f>
        <v/>
      </c>
      <c r="AE101" s="7">
        <f>IF(A101="","",IF(AND(L101&lt;&gt;"",O101&lt;&gt;'الإعدادات'!$M$17),MAX(1,ROUND(IFERROR(INDEX(SvcMinutes,MATCH(L101,Services,0)),SlotLen)/SlotLen,0))-1,IF(AND(A101=A100,AE100&gt;0),AE100-1,0)))</f>
        <v/>
      </c>
      <c r="AF101" s="7">
        <f>IF(A101="","",IF(OR(AND(L101&lt;&gt;"",O101&lt;&gt;'الإعدادات'!$M$17),AND(A101=A100,AE100&gt;0)),1,0))</f>
        <v/>
      </c>
      <c r="AG101" s="9">
        <f>IF(A101="","",IF(AND(L101&lt;&gt;"",O101&lt;&gt;'الإعدادات'!$M$17),IF(M101="","",M101),IF(AND(A101=A100,AE100&gt;0),AG100,"")))</f>
        <v/>
      </c>
      <c r="AH101" s="9">
        <f>IF(A101="","",IF(AND(L101&lt;&gt;"",O101&lt;&gt;'الإعدادات'!$M$17),IF(N101="","",N101),IF(AND(A101=A100,AE100&gt;0),AH100,"")))</f>
        <v/>
      </c>
      <c r="AI101" s="7">
        <f>IF(A101="","",IF(AND(S101&lt;&gt;"",V101&lt;&gt;'الإعدادات'!$M$17),MAX(1,ROUND(IFERROR(INDEX(SvcMinutes,MATCH(S101,Services,0)),SlotLen)/SlotLen,0))-1,IF(AND(A101=A100,AI100&gt;0),AI100-1,0)))</f>
        <v/>
      </c>
      <c r="AJ101" s="7">
        <f>IF(A101="","",IF(OR(AND(S101&lt;&gt;"",V101&lt;&gt;'الإعدادات'!$M$17),AND(A101=A100,AI100&gt;0)),1,0))</f>
        <v/>
      </c>
      <c r="AK101" s="9">
        <f>IF(A101="","",IF(AND(S101&lt;&gt;"",V101&lt;&gt;'الإعدادات'!$M$17),IF(T101="","",T101),IF(AND(A101=A100,AI100&gt;0),AK100,"")))</f>
        <v/>
      </c>
      <c r="AL101" s="9">
        <f>IF(A101="","",IF(AND(S101&lt;&gt;"",V101&lt;&gt;'الإعدادات'!$M$17),IF(U101="","",U101),IF(AND(A101=A100,AI100&gt;0),AL100,"")))</f>
        <v/>
      </c>
    </row>
    <row r="102">
      <c r="A102" s="23">
        <f>IF(Y102&gt;=7*SlotsPerDay,"",$B$2+INT(Y102/SlotsPerDay))</f>
        <v/>
      </c>
      <c r="B102" s="24">
        <f>IF(A102="","",DayStart+(Y102-INT(Y102/SlotsPerDay)*SlotsPerDay)*SlotLen/1440)</f>
        <v/>
      </c>
      <c r="C102" s="4" t="n"/>
      <c r="D102" s="4" t="n"/>
      <c r="E102" s="4" t="n"/>
      <c r="F102" s="4" t="n"/>
      <c r="G102" s="4" t="n"/>
      <c r="H102" s="4" t="n"/>
      <c r="I102" s="25">
        <f>IF(A102="","",IF(AND(AND(AC102&lt;&gt;"",OR(AC102=AG102,AC102=AK102)),AND(AD102&lt;&gt;"",OR(AD102=AH102,AD102=AL102))),"غرفة وجهاز",IF(AND(AC102&lt;&gt;"",OR(AC102=AG102,AC102=AK102)),"غرفة",IF(AND(AD102&lt;&gt;"",OR(AD102=AH102,AD102=AL102)),"جهاز",""))))</f>
        <v/>
      </c>
      <c r="J102" s="4" t="inlineStr">
        <is>
          <t>عمر باوزير</t>
        </is>
      </c>
      <c r="K102" s="4" t="inlineStr">
        <is>
          <t>053 224 3849</t>
        </is>
      </c>
      <c r="L102" s="4" t="inlineStr">
        <is>
          <t>هيدرافيشل</t>
        </is>
      </c>
      <c r="M102" s="4" t="inlineStr">
        <is>
          <t>غرفة 2</t>
        </is>
      </c>
      <c r="N102" s="4" t="inlineStr">
        <is>
          <t>هيدرافيشل</t>
        </is>
      </c>
      <c r="O102" s="4" t="inlineStr">
        <is>
          <t>تم</t>
        </is>
      </c>
      <c r="P102" s="25">
        <f>IF(A102="","",IF(AND(AND(AG102&lt;&gt;"",OR(AG102=AC102,AG102=AK102)),AND(AH102&lt;&gt;"",OR(AH102=AD102,AH102=AL102))),"غرفة وجهاز",IF(AND(AG102&lt;&gt;"",OR(AG102=AC102,AG102=AK102)),"غرفة",IF(AND(AH102&lt;&gt;"",OR(AH102=AD102,AH102=AL102)),"جهاز",""))))</f>
        <v/>
      </c>
      <c r="Q102" s="4" t="inlineStr">
        <is>
          <t>رهف الشمري</t>
        </is>
      </c>
      <c r="R102" s="4" t="inlineStr">
        <is>
          <t>055 244 6867</t>
        </is>
      </c>
      <c r="S102" s="4" t="inlineStr">
        <is>
          <t>جلسة علاج طبيعي</t>
        </is>
      </c>
      <c r="T102" s="4" t="inlineStr">
        <is>
          <t>غرفة 3</t>
        </is>
      </c>
      <c r="U102" s="4" t="n"/>
      <c r="V102" s="4" t="inlineStr">
        <is>
          <t>تم</t>
        </is>
      </c>
      <c r="W102" s="25">
        <f>IF(A102="","",IF(AND(AND(AK102&lt;&gt;"",OR(AK102=AC102,AK102=AG102)),AND(AL102&lt;&gt;"",OR(AL102=AD102,AL102=AH102))),"غرفة وجهاز",IF(AND(AK102&lt;&gt;"",OR(AK102=AC102,AK102=AG102)),"غرفة",IF(AND(AL102&lt;&gt;"",OR(AL102=AD102,AL102=AH102)),"جهاز",""))))</f>
        <v/>
      </c>
      <c r="Y102" s="7" t="n">
        <v>96</v>
      </c>
      <c r="Z102" s="7">
        <f>IF(A102="","",IF(INDEX(OpenDays,WEEKDAY(A102,2))="لا",0,1))</f>
        <v/>
      </c>
      <c r="AA102" s="7">
        <f>IF(A102="","",IF(AND(E102&lt;&gt;"",H102&lt;&gt;'الإعدادات'!$M$17),MAX(1,ROUND(IFERROR(INDEX(SvcMinutes,MATCH(E102,Services,0)),SlotLen)/SlotLen,0))-1,IF(AND(A102=A101,AA101&gt;0),AA101-1,0)))</f>
        <v/>
      </c>
      <c r="AB102" s="7">
        <f>IF(A102="","",IF(OR(AND(E102&lt;&gt;"",H102&lt;&gt;'الإعدادات'!$M$17),AND(A102=A101,AA101&gt;0)),1,0))</f>
        <v/>
      </c>
      <c r="AC102" s="9">
        <f>IF(A102="","",IF(AND(E102&lt;&gt;"",H102&lt;&gt;'الإعدادات'!$M$17),IF(F102="","",F102),IF(AND(A102=A101,AA101&gt;0),AC101,"")))</f>
        <v/>
      </c>
      <c r="AD102" s="9">
        <f>IF(A102="","",IF(AND(E102&lt;&gt;"",H102&lt;&gt;'الإعدادات'!$M$17),IF(G102="","",G102),IF(AND(A102=A101,AA101&gt;0),AD101,"")))</f>
        <v/>
      </c>
      <c r="AE102" s="7">
        <f>IF(A102="","",IF(AND(L102&lt;&gt;"",O102&lt;&gt;'الإعدادات'!$M$17),MAX(1,ROUND(IFERROR(INDEX(SvcMinutes,MATCH(L102,Services,0)),SlotLen)/SlotLen,0))-1,IF(AND(A102=A101,AE101&gt;0),AE101-1,0)))</f>
        <v/>
      </c>
      <c r="AF102" s="7">
        <f>IF(A102="","",IF(OR(AND(L102&lt;&gt;"",O102&lt;&gt;'الإعدادات'!$M$17),AND(A102=A101,AE101&gt;0)),1,0))</f>
        <v/>
      </c>
      <c r="AG102" s="9">
        <f>IF(A102="","",IF(AND(L102&lt;&gt;"",O102&lt;&gt;'الإعدادات'!$M$17),IF(M102="","",M102),IF(AND(A102=A101,AE101&gt;0),AG101,"")))</f>
        <v/>
      </c>
      <c r="AH102" s="9">
        <f>IF(A102="","",IF(AND(L102&lt;&gt;"",O102&lt;&gt;'الإعدادات'!$M$17),IF(N102="","",N102),IF(AND(A102=A101,AE101&gt;0),AH101,"")))</f>
        <v/>
      </c>
      <c r="AI102" s="7">
        <f>IF(A102="","",IF(AND(S102&lt;&gt;"",V102&lt;&gt;'الإعدادات'!$M$17),MAX(1,ROUND(IFERROR(INDEX(SvcMinutes,MATCH(S102,Services,0)),SlotLen)/SlotLen,0))-1,IF(AND(A102=A101,AI101&gt;0),AI101-1,0)))</f>
        <v/>
      </c>
      <c r="AJ102" s="7">
        <f>IF(A102="","",IF(OR(AND(S102&lt;&gt;"",V102&lt;&gt;'الإعدادات'!$M$17),AND(A102=A101,AI101&gt;0)),1,0))</f>
        <v/>
      </c>
      <c r="AK102" s="9">
        <f>IF(A102="","",IF(AND(S102&lt;&gt;"",V102&lt;&gt;'الإعدادات'!$M$17),IF(T102="","",T102),IF(AND(A102=A101,AI101&gt;0),AK101,"")))</f>
        <v/>
      </c>
      <c r="AL102" s="9">
        <f>IF(A102="","",IF(AND(S102&lt;&gt;"",V102&lt;&gt;'الإعدادات'!$M$17),IF(U102="","",U102),IF(AND(A102=A101,AI101&gt;0),AL101,"")))</f>
        <v/>
      </c>
    </row>
    <row r="103">
      <c r="A103" s="23">
        <f>IF(Y103&gt;=7*SlotsPerDay,"",$B$2+INT(Y103/SlotsPerDay))</f>
        <v/>
      </c>
      <c r="B103" s="24">
        <f>IF(A103="","",DayStart+(Y103-INT(Y103/SlotsPerDay)*SlotsPerDay)*SlotLen/1440)</f>
        <v/>
      </c>
      <c r="C103" s="4" t="n"/>
      <c r="D103" s="4" t="n"/>
      <c r="E103" s="4" t="n"/>
      <c r="F103" s="4" t="n"/>
      <c r="G103" s="4" t="n"/>
      <c r="H103" s="4" t="n"/>
      <c r="I103" s="25">
        <f>IF(A103="","",IF(AND(AND(AC103&lt;&gt;"",OR(AC103=AG103,AC103=AK103)),AND(AD103&lt;&gt;"",OR(AD103=AH103,AD103=AL103))),"غرفة وجهاز",IF(AND(AC103&lt;&gt;"",OR(AC103=AG103,AC103=AK103)),"غرفة",IF(AND(AD103&lt;&gt;"",OR(AD103=AH103,AD103=AL103)),"جهاز",""))))</f>
        <v/>
      </c>
      <c r="J103" s="4" t="n"/>
      <c r="K103" s="4" t="n"/>
      <c r="L103" s="4" t="n"/>
      <c r="M103" s="4" t="n"/>
      <c r="N103" s="4" t="n"/>
      <c r="O103" s="4" t="n"/>
      <c r="P103" s="25">
        <f>IF(A103="","",IF(AND(AND(AG103&lt;&gt;"",OR(AG103=AC103,AG103=AK103)),AND(AH103&lt;&gt;"",OR(AH103=AD103,AH103=AL103))),"غرفة وجهاز",IF(AND(AG103&lt;&gt;"",OR(AG103=AC103,AG103=AK103)),"غرفة",IF(AND(AH103&lt;&gt;"",OR(AH103=AD103,AH103=AL103)),"جهاز",""))))</f>
        <v/>
      </c>
      <c r="Q103" s="4" t="n"/>
      <c r="R103" s="4" t="n"/>
      <c r="S103" s="4" t="n"/>
      <c r="T103" s="4" t="n"/>
      <c r="U103" s="4" t="n"/>
      <c r="V103" s="4" t="n"/>
      <c r="W103" s="25">
        <f>IF(A103="","",IF(AND(AND(AK103&lt;&gt;"",OR(AK103=AC103,AK103=AG103)),AND(AL103&lt;&gt;"",OR(AL103=AD103,AL103=AH103))),"غرفة وجهاز",IF(AND(AK103&lt;&gt;"",OR(AK103=AC103,AK103=AG103)),"غرفة",IF(AND(AL103&lt;&gt;"",OR(AL103=AD103,AL103=AH103)),"جهاز",""))))</f>
        <v/>
      </c>
      <c r="Y103" s="7" t="n">
        <v>97</v>
      </c>
      <c r="Z103" s="7">
        <f>IF(A103="","",IF(INDEX(OpenDays,WEEKDAY(A103,2))="لا",0,1))</f>
        <v/>
      </c>
      <c r="AA103" s="7">
        <f>IF(A103="","",IF(AND(E103&lt;&gt;"",H103&lt;&gt;'الإعدادات'!$M$17),MAX(1,ROUND(IFERROR(INDEX(SvcMinutes,MATCH(E103,Services,0)),SlotLen)/SlotLen,0))-1,IF(AND(A103=A102,AA102&gt;0),AA102-1,0)))</f>
        <v/>
      </c>
      <c r="AB103" s="7">
        <f>IF(A103="","",IF(OR(AND(E103&lt;&gt;"",H103&lt;&gt;'الإعدادات'!$M$17),AND(A103=A102,AA102&gt;0)),1,0))</f>
        <v/>
      </c>
      <c r="AC103" s="9">
        <f>IF(A103="","",IF(AND(E103&lt;&gt;"",H103&lt;&gt;'الإعدادات'!$M$17),IF(F103="","",F103),IF(AND(A103=A102,AA102&gt;0),AC102,"")))</f>
        <v/>
      </c>
      <c r="AD103" s="9">
        <f>IF(A103="","",IF(AND(E103&lt;&gt;"",H103&lt;&gt;'الإعدادات'!$M$17),IF(G103="","",G103),IF(AND(A103=A102,AA102&gt;0),AD102,"")))</f>
        <v/>
      </c>
      <c r="AE103" s="7">
        <f>IF(A103="","",IF(AND(L103&lt;&gt;"",O103&lt;&gt;'الإعدادات'!$M$17),MAX(1,ROUND(IFERROR(INDEX(SvcMinutes,MATCH(L103,Services,0)),SlotLen)/SlotLen,0))-1,IF(AND(A103=A102,AE102&gt;0),AE102-1,0)))</f>
        <v/>
      </c>
      <c r="AF103" s="7">
        <f>IF(A103="","",IF(OR(AND(L103&lt;&gt;"",O103&lt;&gt;'الإعدادات'!$M$17),AND(A103=A102,AE102&gt;0)),1,0))</f>
        <v/>
      </c>
      <c r="AG103" s="9">
        <f>IF(A103="","",IF(AND(L103&lt;&gt;"",O103&lt;&gt;'الإعدادات'!$M$17),IF(M103="","",M103),IF(AND(A103=A102,AE102&gt;0),AG102,"")))</f>
        <v/>
      </c>
      <c r="AH103" s="9">
        <f>IF(A103="","",IF(AND(L103&lt;&gt;"",O103&lt;&gt;'الإعدادات'!$M$17),IF(N103="","",N103),IF(AND(A103=A102,AE102&gt;0),AH102,"")))</f>
        <v/>
      </c>
      <c r="AI103" s="7">
        <f>IF(A103="","",IF(AND(S103&lt;&gt;"",V103&lt;&gt;'الإعدادات'!$M$17),MAX(1,ROUND(IFERROR(INDEX(SvcMinutes,MATCH(S103,Services,0)),SlotLen)/SlotLen,0))-1,IF(AND(A103=A102,AI102&gt;0),AI102-1,0)))</f>
        <v/>
      </c>
      <c r="AJ103" s="7">
        <f>IF(A103="","",IF(OR(AND(S103&lt;&gt;"",V103&lt;&gt;'الإعدادات'!$M$17),AND(A103=A102,AI102&gt;0)),1,0))</f>
        <v/>
      </c>
      <c r="AK103" s="9">
        <f>IF(A103="","",IF(AND(S103&lt;&gt;"",V103&lt;&gt;'الإعدادات'!$M$17),IF(T103="","",T103),IF(AND(A103=A102,AI102&gt;0),AK102,"")))</f>
        <v/>
      </c>
      <c r="AL103" s="9">
        <f>IF(A103="","",IF(AND(S103&lt;&gt;"",V103&lt;&gt;'الإعدادات'!$M$17),IF(U103="","",U103),IF(AND(A103=A102,AI102&gt;0),AL102,"")))</f>
        <v/>
      </c>
    </row>
    <row r="104">
      <c r="A104" s="23">
        <f>IF(Y104&gt;=7*SlotsPerDay,"",$B$2+INT(Y104/SlotsPerDay))</f>
        <v/>
      </c>
      <c r="B104" s="24">
        <f>IF(A104="","",DayStart+(Y104-INT(Y104/SlotsPerDay)*SlotsPerDay)*SlotLen/1440)</f>
        <v/>
      </c>
      <c r="C104" s="4" t="inlineStr">
        <is>
          <t>أمل القحطاني</t>
        </is>
      </c>
      <c r="D104" s="4" t="inlineStr">
        <is>
          <t>053 131 3925</t>
        </is>
      </c>
      <c r="E104" s="4" t="inlineStr">
        <is>
          <t>فيلر</t>
        </is>
      </c>
      <c r="F104" s="4" t="inlineStr">
        <is>
          <t>غرفة 1</t>
        </is>
      </c>
      <c r="G104" s="4" t="n"/>
      <c r="H104" s="4" t="inlineStr">
        <is>
          <t>تم</t>
        </is>
      </c>
      <c r="I104" s="25">
        <f>IF(A104="","",IF(AND(AND(AC104&lt;&gt;"",OR(AC104=AG104,AC104=AK104)),AND(AD104&lt;&gt;"",OR(AD104=AH104,AD104=AL104))),"غرفة وجهاز",IF(AND(AC104&lt;&gt;"",OR(AC104=AG104,AC104=AK104)),"غرفة",IF(AND(AD104&lt;&gt;"",OR(AD104=AH104,AD104=AL104)),"جهاز",""))))</f>
        <v/>
      </c>
      <c r="J104" s="4" t="n"/>
      <c r="K104" s="4" t="n"/>
      <c r="L104" s="4" t="n"/>
      <c r="M104" s="4" t="n"/>
      <c r="N104" s="4" t="n"/>
      <c r="O104" s="4" t="n"/>
      <c r="P104" s="25">
        <f>IF(A104="","",IF(AND(AND(AG104&lt;&gt;"",OR(AG104=AC104,AG104=AK104)),AND(AH104&lt;&gt;"",OR(AH104=AD104,AH104=AL104))),"غرفة وجهاز",IF(AND(AG104&lt;&gt;"",OR(AG104=AC104,AG104=AK104)),"غرفة",IF(AND(AH104&lt;&gt;"",OR(AH104=AD104,AH104=AL104)),"جهاز",""))))</f>
        <v/>
      </c>
      <c r="Q104" s="4" t="n"/>
      <c r="R104" s="4" t="n"/>
      <c r="S104" s="4" t="n"/>
      <c r="T104" s="4" t="n"/>
      <c r="U104" s="4" t="n"/>
      <c r="V104" s="4" t="n"/>
      <c r="W104" s="25">
        <f>IF(A104="","",IF(AND(AND(AK104&lt;&gt;"",OR(AK104=AC104,AK104=AG104)),AND(AL104&lt;&gt;"",OR(AL104=AD104,AL104=AH104))),"غرفة وجهاز",IF(AND(AK104&lt;&gt;"",OR(AK104=AC104,AK104=AG104)),"غرفة",IF(AND(AL104&lt;&gt;"",OR(AL104=AD104,AL104=AH104)),"جهاز",""))))</f>
        <v/>
      </c>
      <c r="Y104" s="7" t="n">
        <v>98</v>
      </c>
      <c r="Z104" s="7">
        <f>IF(A104="","",IF(INDEX(OpenDays,WEEKDAY(A104,2))="لا",0,1))</f>
        <v/>
      </c>
      <c r="AA104" s="7">
        <f>IF(A104="","",IF(AND(E104&lt;&gt;"",H104&lt;&gt;'الإعدادات'!$M$17),MAX(1,ROUND(IFERROR(INDEX(SvcMinutes,MATCH(E104,Services,0)),SlotLen)/SlotLen,0))-1,IF(AND(A104=A103,AA103&gt;0),AA103-1,0)))</f>
        <v/>
      </c>
      <c r="AB104" s="7">
        <f>IF(A104="","",IF(OR(AND(E104&lt;&gt;"",H104&lt;&gt;'الإعدادات'!$M$17),AND(A104=A103,AA103&gt;0)),1,0))</f>
        <v/>
      </c>
      <c r="AC104" s="9">
        <f>IF(A104="","",IF(AND(E104&lt;&gt;"",H104&lt;&gt;'الإعدادات'!$M$17),IF(F104="","",F104),IF(AND(A104=A103,AA103&gt;0),AC103,"")))</f>
        <v/>
      </c>
      <c r="AD104" s="9">
        <f>IF(A104="","",IF(AND(E104&lt;&gt;"",H104&lt;&gt;'الإعدادات'!$M$17),IF(G104="","",G104),IF(AND(A104=A103,AA103&gt;0),AD103,"")))</f>
        <v/>
      </c>
      <c r="AE104" s="7">
        <f>IF(A104="","",IF(AND(L104&lt;&gt;"",O104&lt;&gt;'الإعدادات'!$M$17),MAX(1,ROUND(IFERROR(INDEX(SvcMinutes,MATCH(L104,Services,0)),SlotLen)/SlotLen,0))-1,IF(AND(A104=A103,AE103&gt;0),AE103-1,0)))</f>
        <v/>
      </c>
      <c r="AF104" s="7">
        <f>IF(A104="","",IF(OR(AND(L104&lt;&gt;"",O104&lt;&gt;'الإعدادات'!$M$17),AND(A104=A103,AE103&gt;0)),1,0))</f>
        <v/>
      </c>
      <c r="AG104" s="9">
        <f>IF(A104="","",IF(AND(L104&lt;&gt;"",O104&lt;&gt;'الإعدادات'!$M$17),IF(M104="","",M104),IF(AND(A104=A103,AE103&gt;0),AG103,"")))</f>
        <v/>
      </c>
      <c r="AH104" s="9">
        <f>IF(A104="","",IF(AND(L104&lt;&gt;"",O104&lt;&gt;'الإعدادات'!$M$17),IF(N104="","",N104),IF(AND(A104=A103,AE103&gt;0),AH103,"")))</f>
        <v/>
      </c>
      <c r="AI104" s="7">
        <f>IF(A104="","",IF(AND(S104&lt;&gt;"",V104&lt;&gt;'الإعدادات'!$M$17),MAX(1,ROUND(IFERROR(INDEX(SvcMinutes,MATCH(S104,Services,0)),SlotLen)/SlotLen,0))-1,IF(AND(A104=A103,AI103&gt;0),AI103-1,0)))</f>
        <v/>
      </c>
      <c r="AJ104" s="7">
        <f>IF(A104="","",IF(OR(AND(S104&lt;&gt;"",V104&lt;&gt;'الإعدادات'!$M$17),AND(A104=A103,AI103&gt;0)),1,0))</f>
        <v/>
      </c>
      <c r="AK104" s="9">
        <f>IF(A104="","",IF(AND(S104&lt;&gt;"",V104&lt;&gt;'الإعدادات'!$M$17),IF(T104="","",T104),IF(AND(A104=A103,AI103&gt;0),AK103,"")))</f>
        <v/>
      </c>
      <c r="AL104" s="9">
        <f>IF(A104="","",IF(AND(S104&lt;&gt;"",V104&lt;&gt;'الإعدادات'!$M$17),IF(U104="","",U104),IF(AND(A104=A103,AI103&gt;0),AL103,"")))</f>
        <v/>
      </c>
    </row>
    <row r="105">
      <c r="A105" s="23">
        <f>IF(Y105&gt;=7*SlotsPerDay,"",$B$2+INT(Y105/SlotsPerDay))</f>
        <v/>
      </c>
      <c r="B105" s="24">
        <f>IF(A105="","",DayStart+(Y105-INT(Y105/SlotsPerDay)*SlotsPerDay)*SlotLen/1440)</f>
        <v/>
      </c>
      <c r="C105" s="4" t="inlineStr">
        <is>
          <t>هيفاء المطيري</t>
        </is>
      </c>
      <c r="D105" s="4" t="inlineStr">
        <is>
          <t>050 429 9598</t>
        </is>
      </c>
      <c r="E105" s="4" t="inlineStr">
        <is>
          <t>ليزر وجه</t>
        </is>
      </c>
      <c r="F105" s="4" t="inlineStr">
        <is>
          <t>غرفة 1</t>
        </is>
      </c>
      <c r="G105" s="4" t="inlineStr">
        <is>
          <t>جهاز الليزر</t>
        </is>
      </c>
      <c r="H105" s="4" t="inlineStr">
        <is>
          <t>تم</t>
        </is>
      </c>
      <c r="I105" s="25">
        <f>IF(A105="","",IF(AND(AND(AC105&lt;&gt;"",OR(AC105=AG105,AC105=AK105)),AND(AD105&lt;&gt;"",OR(AD105=AH105,AD105=AL105))),"غرفة وجهاز",IF(AND(AC105&lt;&gt;"",OR(AC105=AG105,AC105=AK105)),"غرفة",IF(AND(AD105&lt;&gt;"",OR(AD105=AH105,AD105=AL105)),"جهاز",""))))</f>
        <v/>
      </c>
      <c r="J105" s="4" t="inlineStr">
        <is>
          <t>عبدالرحمن السالم</t>
        </is>
      </c>
      <c r="K105" s="4" t="inlineStr">
        <is>
          <t>055 132 2550</t>
        </is>
      </c>
      <c r="L105" s="4" t="inlineStr">
        <is>
          <t>كشف</t>
        </is>
      </c>
      <c r="M105" s="4" t="inlineStr">
        <is>
          <t>غرفة 2</t>
        </is>
      </c>
      <c r="N105" s="4" t="n"/>
      <c r="O105" s="4" t="inlineStr">
        <is>
          <t>تم</t>
        </is>
      </c>
      <c r="P105" s="25">
        <f>IF(A105="","",IF(AND(AND(AG105&lt;&gt;"",OR(AG105=AC105,AG105=AK105)),AND(AH105&lt;&gt;"",OR(AH105=AD105,AH105=AL105))),"غرفة وجهاز",IF(AND(AG105&lt;&gt;"",OR(AG105=AC105,AG105=AK105)),"غرفة",IF(AND(AH105&lt;&gt;"",OR(AH105=AD105,AH105=AL105)),"جهاز",""))))</f>
        <v/>
      </c>
      <c r="Q105" s="4" t="inlineStr">
        <is>
          <t>شهد البقمي</t>
        </is>
      </c>
      <c r="R105" s="4" t="inlineStr">
        <is>
          <t>055 237 4825</t>
        </is>
      </c>
      <c r="S105" s="4" t="inlineStr">
        <is>
          <t>جلسة علاج طبيعي</t>
        </is>
      </c>
      <c r="T105" s="4" t="inlineStr">
        <is>
          <t>غرفة 3</t>
        </is>
      </c>
      <c r="U105" s="4" t="n"/>
      <c r="V105" s="4" t="inlineStr">
        <is>
          <t>تم</t>
        </is>
      </c>
      <c r="W105" s="25">
        <f>IF(A105="","",IF(AND(AND(AK105&lt;&gt;"",OR(AK105=AC105,AK105=AG105)),AND(AL105&lt;&gt;"",OR(AL105=AD105,AL105=AH105))),"غرفة وجهاز",IF(AND(AK105&lt;&gt;"",OR(AK105=AC105,AK105=AG105)),"غرفة",IF(AND(AL105&lt;&gt;"",OR(AL105=AD105,AL105=AH105)),"جهاز",""))))</f>
        <v/>
      </c>
      <c r="Y105" s="7" t="n">
        <v>99</v>
      </c>
      <c r="Z105" s="7">
        <f>IF(A105="","",IF(INDEX(OpenDays,WEEKDAY(A105,2))="لا",0,1))</f>
        <v/>
      </c>
      <c r="AA105" s="7">
        <f>IF(A105="","",IF(AND(E105&lt;&gt;"",H105&lt;&gt;'الإعدادات'!$M$17),MAX(1,ROUND(IFERROR(INDEX(SvcMinutes,MATCH(E105,Services,0)),SlotLen)/SlotLen,0))-1,IF(AND(A105=A104,AA104&gt;0),AA104-1,0)))</f>
        <v/>
      </c>
      <c r="AB105" s="7">
        <f>IF(A105="","",IF(OR(AND(E105&lt;&gt;"",H105&lt;&gt;'الإعدادات'!$M$17),AND(A105=A104,AA104&gt;0)),1,0))</f>
        <v/>
      </c>
      <c r="AC105" s="9">
        <f>IF(A105="","",IF(AND(E105&lt;&gt;"",H105&lt;&gt;'الإعدادات'!$M$17),IF(F105="","",F105),IF(AND(A105=A104,AA104&gt;0),AC104,"")))</f>
        <v/>
      </c>
      <c r="AD105" s="9">
        <f>IF(A105="","",IF(AND(E105&lt;&gt;"",H105&lt;&gt;'الإعدادات'!$M$17),IF(G105="","",G105),IF(AND(A105=A104,AA104&gt;0),AD104,"")))</f>
        <v/>
      </c>
      <c r="AE105" s="7">
        <f>IF(A105="","",IF(AND(L105&lt;&gt;"",O105&lt;&gt;'الإعدادات'!$M$17),MAX(1,ROUND(IFERROR(INDEX(SvcMinutes,MATCH(L105,Services,0)),SlotLen)/SlotLen,0))-1,IF(AND(A105=A104,AE104&gt;0),AE104-1,0)))</f>
        <v/>
      </c>
      <c r="AF105" s="7">
        <f>IF(A105="","",IF(OR(AND(L105&lt;&gt;"",O105&lt;&gt;'الإعدادات'!$M$17),AND(A105=A104,AE104&gt;0)),1,0))</f>
        <v/>
      </c>
      <c r="AG105" s="9">
        <f>IF(A105="","",IF(AND(L105&lt;&gt;"",O105&lt;&gt;'الإعدادات'!$M$17),IF(M105="","",M105),IF(AND(A105=A104,AE104&gt;0),AG104,"")))</f>
        <v/>
      </c>
      <c r="AH105" s="9">
        <f>IF(A105="","",IF(AND(L105&lt;&gt;"",O105&lt;&gt;'الإعدادات'!$M$17),IF(N105="","",N105),IF(AND(A105=A104,AE104&gt;0),AH104,"")))</f>
        <v/>
      </c>
      <c r="AI105" s="7">
        <f>IF(A105="","",IF(AND(S105&lt;&gt;"",V105&lt;&gt;'الإعدادات'!$M$17),MAX(1,ROUND(IFERROR(INDEX(SvcMinutes,MATCH(S105,Services,0)),SlotLen)/SlotLen,0))-1,IF(AND(A105=A104,AI104&gt;0),AI104-1,0)))</f>
        <v/>
      </c>
      <c r="AJ105" s="7">
        <f>IF(A105="","",IF(OR(AND(S105&lt;&gt;"",V105&lt;&gt;'الإعدادات'!$M$17),AND(A105=A104,AI104&gt;0)),1,0))</f>
        <v/>
      </c>
      <c r="AK105" s="9">
        <f>IF(A105="","",IF(AND(S105&lt;&gt;"",V105&lt;&gt;'الإعدادات'!$M$17),IF(T105="","",T105),IF(AND(A105=A104,AI104&gt;0),AK104,"")))</f>
        <v/>
      </c>
      <c r="AL105" s="9">
        <f>IF(A105="","",IF(AND(S105&lt;&gt;"",V105&lt;&gt;'الإعدادات'!$M$17),IF(U105="","",U105),IF(AND(A105=A104,AI104&gt;0),AL104,"")))</f>
        <v/>
      </c>
    </row>
    <row r="106">
      <c r="A106" s="23">
        <f>IF(Y106&gt;=7*SlotsPerDay,"",$B$2+INT(Y106/SlotsPerDay))</f>
        <v/>
      </c>
      <c r="B106" s="24">
        <f>IF(A106="","",DayStart+(Y106-INT(Y106/SlotsPerDay)*SlotsPerDay)*SlotLen/1440)</f>
        <v/>
      </c>
      <c r="C106" s="4" t="inlineStr">
        <is>
          <t>سعود الجهني</t>
        </is>
      </c>
      <c r="D106" s="4" t="inlineStr">
        <is>
          <t>053 643 3171</t>
        </is>
      </c>
      <c r="E106" s="4" t="inlineStr">
        <is>
          <t>كشف</t>
        </is>
      </c>
      <c r="F106" s="4" t="inlineStr">
        <is>
          <t>غرفة 1</t>
        </is>
      </c>
      <c r="G106" s="4" t="n"/>
      <c r="H106" s="4" t="inlineStr">
        <is>
          <t>تم</t>
        </is>
      </c>
      <c r="I106" s="25">
        <f>IF(A106="","",IF(AND(AND(AC106&lt;&gt;"",OR(AC106=AG106,AC106=AK106)),AND(AD106&lt;&gt;"",OR(AD106=AH106,AD106=AL106))),"غرفة وجهاز",IF(AND(AC106&lt;&gt;"",OR(AC106=AG106,AC106=AK106)),"غرفة",IF(AND(AD106&lt;&gt;"",OR(AD106=AH106,AD106=AL106)),"جهاز",""))))</f>
        <v/>
      </c>
      <c r="J106" s="4" t="inlineStr">
        <is>
          <t>ماجد القرني</t>
        </is>
      </c>
      <c r="K106" s="4" t="inlineStr">
        <is>
          <t>055 563 1568</t>
        </is>
      </c>
      <c r="L106" s="4" t="inlineStr">
        <is>
          <t>هيدرافيشل</t>
        </is>
      </c>
      <c r="M106" s="4" t="inlineStr">
        <is>
          <t>غرفة 2</t>
        </is>
      </c>
      <c r="N106" s="4" t="inlineStr">
        <is>
          <t>هيدرافيشل</t>
        </is>
      </c>
      <c r="O106" s="4" t="inlineStr">
        <is>
          <t>تم</t>
        </is>
      </c>
      <c r="P106" s="25">
        <f>IF(A106="","",IF(AND(AND(AG106&lt;&gt;"",OR(AG106=AC106,AG106=AK106)),AND(AH106&lt;&gt;"",OR(AH106=AD106,AH106=AL106))),"غرفة وجهاز",IF(AND(AG106&lt;&gt;"",OR(AG106=AC106,AG106=AK106)),"غرفة",IF(AND(AH106&lt;&gt;"",OR(AH106=AD106,AH106=AL106)),"جهاز",""))))</f>
        <v/>
      </c>
      <c r="Q106" s="4" t="n"/>
      <c r="R106" s="4" t="n"/>
      <c r="S106" s="4" t="n"/>
      <c r="T106" s="4" t="n"/>
      <c r="U106" s="4" t="n"/>
      <c r="V106" s="4" t="n"/>
      <c r="W106" s="25">
        <f>IF(A106="","",IF(AND(AND(AK106&lt;&gt;"",OR(AK106=AC106,AK106=AG106)),AND(AL106&lt;&gt;"",OR(AL106=AD106,AL106=AH106))),"غرفة وجهاز",IF(AND(AK106&lt;&gt;"",OR(AK106=AC106,AK106=AG106)),"غرفة",IF(AND(AL106&lt;&gt;"",OR(AL106=AD106,AL106=AH106)),"جهاز",""))))</f>
        <v/>
      </c>
      <c r="Y106" s="7" t="n">
        <v>100</v>
      </c>
      <c r="Z106" s="7">
        <f>IF(A106="","",IF(INDEX(OpenDays,WEEKDAY(A106,2))="لا",0,1))</f>
        <v/>
      </c>
      <c r="AA106" s="7">
        <f>IF(A106="","",IF(AND(E106&lt;&gt;"",H106&lt;&gt;'الإعدادات'!$M$17),MAX(1,ROUND(IFERROR(INDEX(SvcMinutes,MATCH(E106,Services,0)),SlotLen)/SlotLen,0))-1,IF(AND(A106=A105,AA105&gt;0),AA105-1,0)))</f>
        <v/>
      </c>
      <c r="AB106" s="7">
        <f>IF(A106="","",IF(OR(AND(E106&lt;&gt;"",H106&lt;&gt;'الإعدادات'!$M$17),AND(A106=A105,AA105&gt;0)),1,0))</f>
        <v/>
      </c>
      <c r="AC106" s="9">
        <f>IF(A106="","",IF(AND(E106&lt;&gt;"",H106&lt;&gt;'الإعدادات'!$M$17),IF(F106="","",F106),IF(AND(A106=A105,AA105&gt;0),AC105,"")))</f>
        <v/>
      </c>
      <c r="AD106" s="9">
        <f>IF(A106="","",IF(AND(E106&lt;&gt;"",H106&lt;&gt;'الإعدادات'!$M$17),IF(G106="","",G106),IF(AND(A106=A105,AA105&gt;0),AD105,"")))</f>
        <v/>
      </c>
      <c r="AE106" s="7">
        <f>IF(A106="","",IF(AND(L106&lt;&gt;"",O106&lt;&gt;'الإعدادات'!$M$17),MAX(1,ROUND(IFERROR(INDEX(SvcMinutes,MATCH(L106,Services,0)),SlotLen)/SlotLen,0))-1,IF(AND(A106=A105,AE105&gt;0),AE105-1,0)))</f>
        <v/>
      </c>
      <c r="AF106" s="7">
        <f>IF(A106="","",IF(OR(AND(L106&lt;&gt;"",O106&lt;&gt;'الإعدادات'!$M$17),AND(A106=A105,AE105&gt;0)),1,0))</f>
        <v/>
      </c>
      <c r="AG106" s="9">
        <f>IF(A106="","",IF(AND(L106&lt;&gt;"",O106&lt;&gt;'الإعدادات'!$M$17),IF(M106="","",M106),IF(AND(A106=A105,AE105&gt;0),AG105,"")))</f>
        <v/>
      </c>
      <c r="AH106" s="9">
        <f>IF(A106="","",IF(AND(L106&lt;&gt;"",O106&lt;&gt;'الإعدادات'!$M$17),IF(N106="","",N106),IF(AND(A106=A105,AE105&gt;0),AH105,"")))</f>
        <v/>
      </c>
      <c r="AI106" s="7">
        <f>IF(A106="","",IF(AND(S106&lt;&gt;"",V106&lt;&gt;'الإعدادات'!$M$17),MAX(1,ROUND(IFERROR(INDEX(SvcMinutes,MATCH(S106,Services,0)),SlotLen)/SlotLen,0))-1,IF(AND(A106=A105,AI105&gt;0),AI105-1,0)))</f>
        <v/>
      </c>
      <c r="AJ106" s="7">
        <f>IF(A106="","",IF(OR(AND(S106&lt;&gt;"",V106&lt;&gt;'الإعدادات'!$M$17),AND(A106=A105,AI105&gt;0)),1,0))</f>
        <v/>
      </c>
      <c r="AK106" s="9">
        <f>IF(A106="","",IF(AND(S106&lt;&gt;"",V106&lt;&gt;'الإعدادات'!$M$17),IF(T106="","",T106),IF(AND(A106=A105,AI105&gt;0),AK105,"")))</f>
        <v/>
      </c>
      <c r="AL106" s="9">
        <f>IF(A106="","",IF(AND(S106&lt;&gt;"",V106&lt;&gt;'الإعدادات'!$M$17),IF(U106="","",U106),IF(AND(A106=A105,AI105&gt;0),AL105,"")))</f>
        <v/>
      </c>
    </row>
    <row r="107">
      <c r="A107" s="23">
        <f>IF(Y107&gt;=7*SlotsPerDay,"",$B$2+INT(Y107/SlotsPerDay))</f>
        <v/>
      </c>
      <c r="B107" s="24">
        <f>IF(A107="","",DayStart+(Y107-INT(Y107/SlotsPerDay)*SlotsPerDay)*SlotLen/1440)</f>
        <v/>
      </c>
      <c r="C107" s="4" t="inlineStr">
        <is>
          <t>جود العنزي</t>
        </is>
      </c>
      <c r="D107" s="4" t="inlineStr">
        <is>
          <t>054 105 4374</t>
        </is>
      </c>
      <c r="E107" s="4" t="inlineStr">
        <is>
          <t>ليزر جسم</t>
        </is>
      </c>
      <c r="F107" s="4" t="inlineStr">
        <is>
          <t>غرفة 1</t>
        </is>
      </c>
      <c r="G107" s="4" t="inlineStr">
        <is>
          <t>جهاز الليزر</t>
        </is>
      </c>
      <c r="H107" s="4" t="inlineStr">
        <is>
          <t>تم</t>
        </is>
      </c>
      <c r="I107" s="25">
        <f>IF(A107="","",IF(AND(AND(AC107&lt;&gt;"",OR(AC107=AG107,AC107=AK107)),AND(AD107&lt;&gt;"",OR(AD107=AH107,AD107=AL107))),"غرفة وجهاز",IF(AND(AC107&lt;&gt;"",OR(AC107=AG107,AC107=AK107)),"غرفة",IF(AND(AD107&lt;&gt;"",OR(AD107=AH107,AD107=AL107)),"جهاز",""))))</f>
        <v/>
      </c>
      <c r="J107" s="4" t="n"/>
      <c r="K107" s="4" t="n"/>
      <c r="L107" s="4" t="n"/>
      <c r="M107" s="4" t="n"/>
      <c r="N107" s="4" t="n"/>
      <c r="O107" s="4" t="n"/>
      <c r="P107" s="25">
        <f>IF(A107="","",IF(AND(AND(AG107&lt;&gt;"",OR(AG107=AC107,AG107=AK107)),AND(AH107&lt;&gt;"",OR(AH107=AD107,AH107=AL107))),"غرفة وجهاز",IF(AND(AG107&lt;&gt;"",OR(AG107=AC107,AG107=AK107)),"غرفة",IF(AND(AH107&lt;&gt;"",OR(AH107=AD107,AH107=AL107)),"جهاز",""))))</f>
        <v/>
      </c>
      <c r="Q107" s="4" t="inlineStr">
        <is>
          <t>سعود الجهني</t>
        </is>
      </c>
      <c r="R107" s="4" t="inlineStr">
        <is>
          <t>055 760 9690</t>
        </is>
      </c>
      <c r="S107" s="4" t="inlineStr">
        <is>
          <t>متابعة</t>
        </is>
      </c>
      <c r="T107" s="4" t="inlineStr">
        <is>
          <t>غرفة 3</t>
        </is>
      </c>
      <c r="U107" s="4" t="n"/>
      <c r="V107" s="4" t="inlineStr">
        <is>
          <t>تم</t>
        </is>
      </c>
      <c r="W107" s="25">
        <f>IF(A107="","",IF(AND(AND(AK107&lt;&gt;"",OR(AK107=AC107,AK107=AG107)),AND(AL107&lt;&gt;"",OR(AL107=AD107,AL107=AH107))),"غرفة وجهاز",IF(AND(AK107&lt;&gt;"",OR(AK107=AC107,AK107=AG107)),"غرفة",IF(AND(AL107&lt;&gt;"",OR(AL107=AD107,AL107=AH107)),"جهاز",""))))</f>
        <v/>
      </c>
      <c r="Y107" s="7" t="n">
        <v>101</v>
      </c>
      <c r="Z107" s="7">
        <f>IF(A107="","",IF(INDEX(OpenDays,WEEKDAY(A107,2))="لا",0,1))</f>
        <v/>
      </c>
      <c r="AA107" s="7">
        <f>IF(A107="","",IF(AND(E107&lt;&gt;"",H107&lt;&gt;'الإعدادات'!$M$17),MAX(1,ROUND(IFERROR(INDEX(SvcMinutes,MATCH(E107,Services,0)),SlotLen)/SlotLen,0))-1,IF(AND(A107=A106,AA106&gt;0),AA106-1,0)))</f>
        <v/>
      </c>
      <c r="AB107" s="7">
        <f>IF(A107="","",IF(OR(AND(E107&lt;&gt;"",H107&lt;&gt;'الإعدادات'!$M$17),AND(A107=A106,AA106&gt;0)),1,0))</f>
        <v/>
      </c>
      <c r="AC107" s="9">
        <f>IF(A107="","",IF(AND(E107&lt;&gt;"",H107&lt;&gt;'الإعدادات'!$M$17),IF(F107="","",F107),IF(AND(A107=A106,AA106&gt;0),AC106,"")))</f>
        <v/>
      </c>
      <c r="AD107" s="9">
        <f>IF(A107="","",IF(AND(E107&lt;&gt;"",H107&lt;&gt;'الإعدادات'!$M$17),IF(G107="","",G107),IF(AND(A107=A106,AA106&gt;0),AD106,"")))</f>
        <v/>
      </c>
      <c r="AE107" s="7">
        <f>IF(A107="","",IF(AND(L107&lt;&gt;"",O107&lt;&gt;'الإعدادات'!$M$17),MAX(1,ROUND(IFERROR(INDEX(SvcMinutes,MATCH(L107,Services,0)),SlotLen)/SlotLen,0))-1,IF(AND(A107=A106,AE106&gt;0),AE106-1,0)))</f>
        <v/>
      </c>
      <c r="AF107" s="7">
        <f>IF(A107="","",IF(OR(AND(L107&lt;&gt;"",O107&lt;&gt;'الإعدادات'!$M$17),AND(A107=A106,AE106&gt;0)),1,0))</f>
        <v/>
      </c>
      <c r="AG107" s="9">
        <f>IF(A107="","",IF(AND(L107&lt;&gt;"",O107&lt;&gt;'الإعدادات'!$M$17),IF(M107="","",M107),IF(AND(A107=A106,AE106&gt;0),AG106,"")))</f>
        <v/>
      </c>
      <c r="AH107" s="9">
        <f>IF(A107="","",IF(AND(L107&lt;&gt;"",O107&lt;&gt;'الإعدادات'!$M$17),IF(N107="","",N107),IF(AND(A107=A106,AE106&gt;0),AH106,"")))</f>
        <v/>
      </c>
      <c r="AI107" s="7">
        <f>IF(A107="","",IF(AND(S107&lt;&gt;"",V107&lt;&gt;'الإعدادات'!$M$17),MAX(1,ROUND(IFERROR(INDEX(SvcMinutes,MATCH(S107,Services,0)),SlotLen)/SlotLen,0))-1,IF(AND(A107=A106,AI106&gt;0),AI106-1,0)))</f>
        <v/>
      </c>
      <c r="AJ107" s="7">
        <f>IF(A107="","",IF(OR(AND(S107&lt;&gt;"",V107&lt;&gt;'الإعدادات'!$M$17),AND(A107=A106,AI106&gt;0)),1,0))</f>
        <v/>
      </c>
      <c r="AK107" s="9">
        <f>IF(A107="","",IF(AND(S107&lt;&gt;"",V107&lt;&gt;'الإعدادات'!$M$17),IF(T107="","",T107),IF(AND(A107=A106,AI106&gt;0),AK106,"")))</f>
        <v/>
      </c>
      <c r="AL107" s="9">
        <f>IF(A107="","",IF(AND(S107&lt;&gt;"",V107&lt;&gt;'الإعدادات'!$M$17),IF(U107="","",U107),IF(AND(A107=A106,AI106&gt;0),AL106,"")))</f>
        <v/>
      </c>
    </row>
    <row r="108">
      <c r="A108" s="23">
        <f>IF(Y108&gt;=7*SlotsPerDay,"",$B$2+INT(Y108/SlotsPerDay))</f>
        <v/>
      </c>
      <c r="B108" s="24">
        <f>IF(A108="","",DayStart+(Y108-INT(Y108/SlotsPerDay)*SlotsPerDay)*SlotLen/1440)</f>
        <v/>
      </c>
      <c r="C108" s="4" t="n"/>
      <c r="D108" s="4" t="n"/>
      <c r="E108" s="4" t="n"/>
      <c r="F108" s="4" t="n"/>
      <c r="G108" s="4" t="n"/>
      <c r="H108" s="4" t="n"/>
      <c r="I108" s="25">
        <f>IF(A108="","",IF(AND(AND(AC108&lt;&gt;"",OR(AC108=AG108,AC108=AK108)),AND(AD108&lt;&gt;"",OR(AD108=AH108,AD108=AL108))),"غرفة وجهاز",IF(AND(AC108&lt;&gt;"",OR(AC108=AG108,AC108=AK108)),"غرفة",IF(AND(AD108&lt;&gt;"",OR(AD108=AH108,AD108=AL108)),"جهاز",""))))</f>
        <v/>
      </c>
      <c r="J108" s="4" t="inlineStr">
        <is>
          <t>عبدالله الرشيد</t>
        </is>
      </c>
      <c r="K108" s="4" t="inlineStr">
        <is>
          <t>053 455 5080</t>
        </is>
      </c>
      <c r="L108" s="4" t="inlineStr">
        <is>
          <t>متابعة</t>
        </is>
      </c>
      <c r="M108" s="4" t="inlineStr">
        <is>
          <t>غرفة 2</t>
        </is>
      </c>
      <c r="N108" s="4" t="n"/>
      <c r="O108" s="4" t="inlineStr">
        <is>
          <t>تم</t>
        </is>
      </c>
      <c r="P108" s="25">
        <f>IF(A108="","",IF(AND(AND(AG108&lt;&gt;"",OR(AG108=AC108,AG108=AK108)),AND(AH108&lt;&gt;"",OR(AH108=AD108,AH108=AL108))),"غرفة وجهاز",IF(AND(AG108&lt;&gt;"",OR(AG108=AC108,AG108=AK108)),"غرفة",IF(AND(AH108&lt;&gt;"",OR(AH108=AD108,AH108=AL108)),"جهاز",""))))</f>
        <v/>
      </c>
      <c r="Q108" s="4" t="inlineStr">
        <is>
          <t>عبدالله الرشيد</t>
        </is>
      </c>
      <c r="R108" s="4" t="inlineStr">
        <is>
          <t>050 489 9917</t>
        </is>
      </c>
      <c r="S108" s="4" t="inlineStr">
        <is>
          <t>جلسة علاج طبيعي</t>
        </is>
      </c>
      <c r="T108" s="4" t="inlineStr">
        <is>
          <t>غرفة 3</t>
        </is>
      </c>
      <c r="U108" s="4" t="n"/>
      <c r="V108" s="4" t="inlineStr">
        <is>
          <t>تم</t>
        </is>
      </c>
      <c r="W108" s="25">
        <f>IF(A108="","",IF(AND(AND(AK108&lt;&gt;"",OR(AK108=AC108,AK108=AG108)),AND(AL108&lt;&gt;"",OR(AL108=AD108,AL108=AH108))),"غرفة وجهاز",IF(AND(AK108&lt;&gt;"",OR(AK108=AC108,AK108=AG108)),"غرفة",IF(AND(AL108&lt;&gt;"",OR(AL108=AD108,AL108=AH108)),"جهاز",""))))</f>
        <v/>
      </c>
      <c r="Y108" s="7" t="n">
        <v>102</v>
      </c>
      <c r="Z108" s="7">
        <f>IF(A108="","",IF(INDEX(OpenDays,WEEKDAY(A108,2))="لا",0,1))</f>
        <v/>
      </c>
      <c r="AA108" s="7">
        <f>IF(A108="","",IF(AND(E108&lt;&gt;"",H108&lt;&gt;'الإعدادات'!$M$17),MAX(1,ROUND(IFERROR(INDEX(SvcMinutes,MATCH(E108,Services,0)),SlotLen)/SlotLen,0))-1,IF(AND(A108=A107,AA107&gt;0),AA107-1,0)))</f>
        <v/>
      </c>
      <c r="AB108" s="7">
        <f>IF(A108="","",IF(OR(AND(E108&lt;&gt;"",H108&lt;&gt;'الإعدادات'!$M$17),AND(A108=A107,AA107&gt;0)),1,0))</f>
        <v/>
      </c>
      <c r="AC108" s="9">
        <f>IF(A108="","",IF(AND(E108&lt;&gt;"",H108&lt;&gt;'الإعدادات'!$M$17),IF(F108="","",F108),IF(AND(A108=A107,AA107&gt;0),AC107,"")))</f>
        <v/>
      </c>
      <c r="AD108" s="9">
        <f>IF(A108="","",IF(AND(E108&lt;&gt;"",H108&lt;&gt;'الإعدادات'!$M$17),IF(G108="","",G108),IF(AND(A108=A107,AA107&gt;0),AD107,"")))</f>
        <v/>
      </c>
      <c r="AE108" s="7">
        <f>IF(A108="","",IF(AND(L108&lt;&gt;"",O108&lt;&gt;'الإعدادات'!$M$17),MAX(1,ROUND(IFERROR(INDEX(SvcMinutes,MATCH(L108,Services,0)),SlotLen)/SlotLen,0))-1,IF(AND(A108=A107,AE107&gt;0),AE107-1,0)))</f>
        <v/>
      </c>
      <c r="AF108" s="7">
        <f>IF(A108="","",IF(OR(AND(L108&lt;&gt;"",O108&lt;&gt;'الإعدادات'!$M$17),AND(A108=A107,AE107&gt;0)),1,0))</f>
        <v/>
      </c>
      <c r="AG108" s="9">
        <f>IF(A108="","",IF(AND(L108&lt;&gt;"",O108&lt;&gt;'الإعدادات'!$M$17),IF(M108="","",M108),IF(AND(A108=A107,AE107&gt;0),AG107,"")))</f>
        <v/>
      </c>
      <c r="AH108" s="9">
        <f>IF(A108="","",IF(AND(L108&lt;&gt;"",O108&lt;&gt;'الإعدادات'!$M$17),IF(N108="","",N108),IF(AND(A108=A107,AE107&gt;0),AH107,"")))</f>
        <v/>
      </c>
      <c r="AI108" s="7">
        <f>IF(A108="","",IF(AND(S108&lt;&gt;"",V108&lt;&gt;'الإعدادات'!$M$17),MAX(1,ROUND(IFERROR(INDEX(SvcMinutes,MATCH(S108,Services,0)),SlotLen)/SlotLen,0))-1,IF(AND(A108=A107,AI107&gt;0),AI107-1,0)))</f>
        <v/>
      </c>
      <c r="AJ108" s="7">
        <f>IF(A108="","",IF(OR(AND(S108&lt;&gt;"",V108&lt;&gt;'الإعدادات'!$M$17),AND(A108=A107,AI107&gt;0)),1,0))</f>
        <v/>
      </c>
      <c r="AK108" s="9">
        <f>IF(A108="","",IF(AND(S108&lt;&gt;"",V108&lt;&gt;'الإعدادات'!$M$17),IF(T108="","",T108),IF(AND(A108=A107,AI107&gt;0),AK107,"")))</f>
        <v/>
      </c>
      <c r="AL108" s="9">
        <f>IF(A108="","",IF(AND(S108&lt;&gt;"",V108&lt;&gt;'الإعدادات'!$M$17),IF(U108="","",U108),IF(AND(A108=A107,AI107&gt;0),AL107,"")))</f>
        <v/>
      </c>
    </row>
    <row r="109">
      <c r="A109" s="23">
        <f>IF(Y109&gt;=7*SlotsPerDay,"",$B$2+INT(Y109/SlotsPerDay))</f>
        <v/>
      </c>
      <c r="B109" s="24">
        <f>IF(A109="","",DayStart+(Y109-INT(Y109/SlotsPerDay)*SlotsPerDay)*SlotLen/1440)</f>
        <v/>
      </c>
      <c r="C109" s="4" t="inlineStr">
        <is>
          <t>ليان العبدالله</t>
        </is>
      </c>
      <c r="D109" s="4" t="inlineStr">
        <is>
          <t>050 349 2145</t>
        </is>
      </c>
      <c r="E109" s="4" t="inlineStr">
        <is>
          <t>تقشير كيميائي</t>
        </is>
      </c>
      <c r="F109" s="4" t="inlineStr">
        <is>
          <t>غرفة 1</t>
        </is>
      </c>
      <c r="G109" s="4" t="n"/>
      <c r="H109" s="4" t="inlineStr">
        <is>
          <t>تم</t>
        </is>
      </c>
      <c r="I109" s="25">
        <f>IF(A109="","",IF(AND(AND(AC109&lt;&gt;"",OR(AC109=AG109,AC109=AK109)),AND(AD109&lt;&gt;"",OR(AD109=AH109,AD109=AL109))),"غرفة وجهاز",IF(AND(AC109&lt;&gt;"",OR(AC109=AG109,AC109=AK109)),"غرفة",IF(AND(AD109&lt;&gt;"",OR(AD109=AH109,AD109=AL109)),"جهاز",""))))</f>
        <v/>
      </c>
      <c r="J109" s="4" t="inlineStr">
        <is>
          <t>وليد الزهراني</t>
        </is>
      </c>
      <c r="K109" s="4" t="inlineStr">
        <is>
          <t>050 617 2519</t>
        </is>
      </c>
      <c r="L109" s="4" t="inlineStr">
        <is>
          <t>هيدرافيشل</t>
        </is>
      </c>
      <c r="M109" s="4" t="inlineStr">
        <is>
          <t>غرفة 2</t>
        </is>
      </c>
      <c r="N109" s="4" t="inlineStr">
        <is>
          <t>هيدرافيشل</t>
        </is>
      </c>
      <c r="O109" s="4" t="inlineStr">
        <is>
          <t>تم</t>
        </is>
      </c>
      <c r="P109" s="25">
        <f>IF(A109="","",IF(AND(AND(AG109&lt;&gt;"",OR(AG109=AC109,AG109=AK109)),AND(AH109&lt;&gt;"",OR(AH109=AD109,AH109=AL109))),"غرفة وجهاز",IF(AND(AG109&lt;&gt;"",OR(AG109=AC109,AG109=AK109)),"غرفة",IF(AND(AH109&lt;&gt;"",OR(AH109=AD109,AH109=AL109)),"جهاز",""))))</f>
        <v/>
      </c>
      <c r="Q109" s="4" t="n"/>
      <c r="R109" s="4" t="n"/>
      <c r="S109" s="4" t="n"/>
      <c r="T109" s="4" t="n"/>
      <c r="U109" s="4" t="n"/>
      <c r="V109" s="4" t="n"/>
      <c r="W109" s="25">
        <f>IF(A109="","",IF(AND(AND(AK109&lt;&gt;"",OR(AK109=AC109,AK109=AG109)),AND(AL109&lt;&gt;"",OR(AL109=AD109,AL109=AH109))),"غرفة وجهاز",IF(AND(AK109&lt;&gt;"",OR(AK109=AC109,AK109=AG109)),"غرفة",IF(AND(AL109&lt;&gt;"",OR(AL109=AD109,AL109=AH109)),"جهاز",""))))</f>
        <v/>
      </c>
      <c r="Y109" s="7" t="n">
        <v>103</v>
      </c>
      <c r="Z109" s="7">
        <f>IF(A109="","",IF(INDEX(OpenDays,WEEKDAY(A109,2))="لا",0,1))</f>
        <v/>
      </c>
      <c r="AA109" s="7">
        <f>IF(A109="","",IF(AND(E109&lt;&gt;"",H109&lt;&gt;'الإعدادات'!$M$17),MAX(1,ROUND(IFERROR(INDEX(SvcMinutes,MATCH(E109,Services,0)),SlotLen)/SlotLen,0))-1,IF(AND(A109=A108,AA108&gt;0),AA108-1,0)))</f>
        <v/>
      </c>
      <c r="AB109" s="7">
        <f>IF(A109="","",IF(OR(AND(E109&lt;&gt;"",H109&lt;&gt;'الإعدادات'!$M$17),AND(A109=A108,AA108&gt;0)),1,0))</f>
        <v/>
      </c>
      <c r="AC109" s="9">
        <f>IF(A109="","",IF(AND(E109&lt;&gt;"",H109&lt;&gt;'الإعدادات'!$M$17),IF(F109="","",F109),IF(AND(A109=A108,AA108&gt;0),AC108,"")))</f>
        <v/>
      </c>
      <c r="AD109" s="9">
        <f>IF(A109="","",IF(AND(E109&lt;&gt;"",H109&lt;&gt;'الإعدادات'!$M$17),IF(G109="","",G109),IF(AND(A109=A108,AA108&gt;0),AD108,"")))</f>
        <v/>
      </c>
      <c r="AE109" s="7">
        <f>IF(A109="","",IF(AND(L109&lt;&gt;"",O109&lt;&gt;'الإعدادات'!$M$17),MAX(1,ROUND(IFERROR(INDEX(SvcMinutes,MATCH(L109,Services,0)),SlotLen)/SlotLen,0))-1,IF(AND(A109=A108,AE108&gt;0),AE108-1,0)))</f>
        <v/>
      </c>
      <c r="AF109" s="7">
        <f>IF(A109="","",IF(OR(AND(L109&lt;&gt;"",O109&lt;&gt;'الإعدادات'!$M$17),AND(A109=A108,AE108&gt;0)),1,0))</f>
        <v/>
      </c>
      <c r="AG109" s="9">
        <f>IF(A109="","",IF(AND(L109&lt;&gt;"",O109&lt;&gt;'الإعدادات'!$M$17),IF(M109="","",M109),IF(AND(A109=A108,AE108&gt;0),AG108,"")))</f>
        <v/>
      </c>
      <c r="AH109" s="9">
        <f>IF(A109="","",IF(AND(L109&lt;&gt;"",O109&lt;&gt;'الإعدادات'!$M$17),IF(N109="","",N109),IF(AND(A109=A108,AE108&gt;0),AH108,"")))</f>
        <v/>
      </c>
      <c r="AI109" s="7">
        <f>IF(A109="","",IF(AND(S109&lt;&gt;"",V109&lt;&gt;'الإعدادات'!$M$17),MAX(1,ROUND(IFERROR(INDEX(SvcMinutes,MATCH(S109,Services,0)),SlotLen)/SlotLen,0))-1,IF(AND(A109=A108,AI108&gt;0),AI108-1,0)))</f>
        <v/>
      </c>
      <c r="AJ109" s="7">
        <f>IF(A109="","",IF(OR(AND(S109&lt;&gt;"",V109&lt;&gt;'الإعدادات'!$M$17),AND(A109=A108,AI108&gt;0)),1,0))</f>
        <v/>
      </c>
      <c r="AK109" s="9">
        <f>IF(A109="","",IF(AND(S109&lt;&gt;"",V109&lt;&gt;'الإعدادات'!$M$17),IF(T109="","",T109),IF(AND(A109=A108,AI108&gt;0),AK108,"")))</f>
        <v/>
      </c>
      <c r="AL109" s="9">
        <f>IF(A109="","",IF(AND(S109&lt;&gt;"",V109&lt;&gt;'الإعدادات'!$M$17),IF(U109="","",U109),IF(AND(A109=A108,AI108&gt;0),AL108,"")))</f>
        <v/>
      </c>
    </row>
    <row r="110">
      <c r="A110" s="23">
        <f>IF(Y110&gt;=7*SlotsPerDay,"",$B$2+INT(Y110/SlotsPerDay))</f>
        <v/>
      </c>
      <c r="B110" s="24">
        <f>IF(A110="","",DayStart+(Y110-INT(Y110/SlotsPerDay)*SlotsPerDay)*SlotLen/1440)</f>
        <v/>
      </c>
      <c r="C110" s="4" t="inlineStr">
        <is>
          <t>ديما النمر</t>
        </is>
      </c>
      <c r="D110" s="4" t="inlineStr">
        <is>
          <t>055 383 7616</t>
        </is>
      </c>
      <c r="E110" s="4" t="inlineStr">
        <is>
          <t>ليزر جسم</t>
        </is>
      </c>
      <c r="F110" s="4" t="inlineStr">
        <is>
          <t>غرفة 1</t>
        </is>
      </c>
      <c r="G110" s="4" t="inlineStr">
        <is>
          <t>جهاز الليزر</t>
        </is>
      </c>
      <c r="H110" s="4" t="inlineStr">
        <is>
          <t>تم</t>
        </is>
      </c>
      <c r="I110" s="25">
        <f>IF(A110="","",IF(AND(AND(AC110&lt;&gt;"",OR(AC110=AG110,AC110=AK110)),AND(AD110&lt;&gt;"",OR(AD110=AH110,AD110=AL110))),"غرفة وجهاز",IF(AND(AC110&lt;&gt;"",OR(AC110=AG110,AC110=AK110)),"غرفة",IF(AND(AD110&lt;&gt;"",OR(AD110=AH110,AD110=AL110)),"جهاز",""))))</f>
        <v/>
      </c>
      <c r="J110" s="4" t="n"/>
      <c r="K110" s="4" t="n"/>
      <c r="L110" s="4" t="n"/>
      <c r="M110" s="4" t="n"/>
      <c r="N110" s="4" t="n"/>
      <c r="O110" s="4" t="n"/>
      <c r="P110" s="25">
        <f>IF(A110="","",IF(AND(AND(AG110&lt;&gt;"",OR(AG110=AC110,AG110=AK110)),AND(AH110&lt;&gt;"",OR(AH110=AD110,AH110=AL110))),"غرفة وجهاز",IF(AND(AG110&lt;&gt;"",OR(AG110=AC110,AG110=AK110)),"غرفة",IF(AND(AH110&lt;&gt;"",OR(AH110=AD110,AH110=AL110)),"جهاز",""))))</f>
        <v/>
      </c>
      <c r="Q110" s="4" t="n"/>
      <c r="R110" s="4" t="n"/>
      <c r="S110" s="4" t="n"/>
      <c r="T110" s="4" t="n"/>
      <c r="U110" s="4" t="n"/>
      <c r="V110" s="4" t="n"/>
      <c r="W110" s="25">
        <f>IF(A110="","",IF(AND(AND(AK110&lt;&gt;"",OR(AK110=AC110,AK110=AG110)),AND(AL110&lt;&gt;"",OR(AL110=AD110,AL110=AH110))),"غرفة وجهاز",IF(AND(AK110&lt;&gt;"",OR(AK110=AC110,AK110=AG110)),"غرفة",IF(AND(AL110&lt;&gt;"",OR(AL110=AD110,AL110=AH110)),"جهاز",""))))</f>
        <v/>
      </c>
      <c r="Y110" s="7" t="n">
        <v>104</v>
      </c>
      <c r="Z110" s="7">
        <f>IF(A110="","",IF(INDEX(OpenDays,WEEKDAY(A110,2))="لا",0,1))</f>
        <v/>
      </c>
      <c r="AA110" s="7">
        <f>IF(A110="","",IF(AND(E110&lt;&gt;"",H110&lt;&gt;'الإعدادات'!$M$17),MAX(1,ROUND(IFERROR(INDEX(SvcMinutes,MATCH(E110,Services,0)),SlotLen)/SlotLen,0))-1,IF(AND(A110=A109,AA109&gt;0),AA109-1,0)))</f>
        <v/>
      </c>
      <c r="AB110" s="7">
        <f>IF(A110="","",IF(OR(AND(E110&lt;&gt;"",H110&lt;&gt;'الإعدادات'!$M$17),AND(A110=A109,AA109&gt;0)),1,0))</f>
        <v/>
      </c>
      <c r="AC110" s="9">
        <f>IF(A110="","",IF(AND(E110&lt;&gt;"",H110&lt;&gt;'الإعدادات'!$M$17),IF(F110="","",F110),IF(AND(A110=A109,AA109&gt;0),AC109,"")))</f>
        <v/>
      </c>
      <c r="AD110" s="9">
        <f>IF(A110="","",IF(AND(E110&lt;&gt;"",H110&lt;&gt;'الإعدادات'!$M$17),IF(G110="","",G110),IF(AND(A110=A109,AA109&gt;0),AD109,"")))</f>
        <v/>
      </c>
      <c r="AE110" s="7">
        <f>IF(A110="","",IF(AND(L110&lt;&gt;"",O110&lt;&gt;'الإعدادات'!$M$17),MAX(1,ROUND(IFERROR(INDEX(SvcMinutes,MATCH(L110,Services,0)),SlotLen)/SlotLen,0))-1,IF(AND(A110=A109,AE109&gt;0),AE109-1,0)))</f>
        <v/>
      </c>
      <c r="AF110" s="7">
        <f>IF(A110="","",IF(OR(AND(L110&lt;&gt;"",O110&lt;&gt;'الإعدادات'!$M$17),AND(A110=A109,AE109&gt;0)),1,0))</f>
        <v/>
      </c>
      <c r="AG110" s="9">
        <f>IF(A110="","",IF(AND(L110&lt;&gt;"",O110&lt;&gt;'الإعدادات'!$M$17),IF(M110="","",M110),IF(AND(A110=A109,AE109&gt;0),AG109,"")))</f>
        <v/>
      </c>
      <c r="AH110" s="9">
        <f>IF(A110="","",IF(AND(L110&lt;&gt;"",O110&lt;&gt;'الإعدادات'!$M$17),IF(N110="","",N110),IF(AND(A110=A109,AE109&gt;0),AH109,"")))</f>
        <v/>
      </c>
      <c r="AI110" s="7">
        <f>IF(A110="","",IF(AND(S110&lt;&gt;"",V110&lt;&gt;'الإعدادات'!$M$17),MAX(1,ROUND(IFERROR(INDEX(SvcMinutes,MATCH(S110,Services,0)),SlotLen)/SlotLen,0))-1,IF(AND(A110=A109,AI109&gt;0),AI109-1,0)))</f>
        <v/>
      </c>
      <c r="AJ110" s="7">
        <f>IF(A110="","",IF(OR(AND(S110&lt;&gt;"",V110&lt;&gt;'الإعدادات'!$M$17),AND(A110=A109,AI109&gt;0)),1,0))</f>
        <v/>
      </c>
      <c r="AK110" s="9">
        <f>IF(A110="","",IF(AND(S110&lt;&gt;"",V110&lt;&gt;'الإعدادات'!$M$17),IF(T110="","",T110),IF(AND(A110=A109,AI109&gt;0),AK109,"")))</f>
        <v/>
      </c>
      <c r="AL110" s="9">
        <f>IF(A110="","",IF(AND(S110&lt;&gt;"",V110&lt;&gt;'الإعدادات'!$M$17),IF(U110="","",U110),IF(AND(A110=A109,AI109&gt;0),AL109,"")))</f>
        <v/>
      </c>
    </row>
    <row r="111">
      <c r="A111" s="23">
        <f>IF(Y111&gt;=7*SlotsPerDay,"",$B$2+INT(Y111/SlotsPerDay))</f>
        <v/>
      </c>
      <c r="B111" s="24">
        <f>IF(A111="","",DayStart+(Y111-INT(Y111/SlotsPerDay)*SlotsPerDay)*SlotLen/1440)</f>
        <v/>
      </c>
      <c r="C111" s="4" t="n"/>
      <c r="D111" s="4" t="n"/>
      <c r="E111" s="4" t="n"/>
      <c r="F111" s="4" t="n"/>
      <c r="G111" s="4" t="n"/>
      <c r="H111" s="4" t="n"/>
      <c r="I111" s="25">
        <f>IF(A111="","",IF(AND(AND(AC111&lt;&gt;"",OR(AC111=AG111,AC111=AK111)),AND(AD111&lt;&gt;"",OR(AD111=AH111,AD111=AL111))),"غرفة وجهاز",IF(AND(AC111&lt;&gt;"",OR(AC111=AG111,AC111=AK111)),"غرفة",IF(AND(AD111&lt;&gt;"",OR(AD111=AH111,AD111=AL111)),"جهاز",""))))</f>
        <v/>
      </c>
      <c r="J111" s="4" t="inlineStr">
        <is>
          <t>ريما العمري</t>
        </is>
      </c>
      <c r="K111" s="4" t="inlineStr">
        <is>
          <t>053 259 9977</t>
        </is>
      </c>
      <c r="L111" s="4" t="inlineStr">
        <is>
          <t>متابعة</t>
        </is>
      </c>
      <c r="M111" s="4" t="inlineStr">
        <is>
          <t>غرفة 2</t>
        </is>
      </c>
      <c r="N111" s="4" t="n"/>
      <c r="O111" s="4" t="inlineStr">
        <is>
          <t>تم</t>
        </is>
      </c>
      <c r="P111" s="25">
        <f>IF(A111="","",IF(AND(AND(AG111&lt;&gt;"",OR(AG111=AC111,AG111=AK111)),AND(AH111&lt;&gt;"",OR(AH111=AD111,AH111=AL111))),"غرفة وجهاز",IF(AND(AG111&lt;&gt;"",OR(AG111=AC111,AG111=AK111)),"غرفة",IF(AND(AH111&lt;&gt;"",OR(AH111=AD111,AH111=AL111)),"جهاز",""))))</f>
        <v/>
      </c>
      <c r="Q111" s="4" t="inlineStr">
        <is>
          <t>شهد البقمي</t>
        </is>
      </c>
      <c r="R111" s="4" t="inlineStr">
        <is>
          <t>055 456 5461</t>
        </is>
      </c>
      <c r="S111" s="4" t="inlineStr">
        <is>
          <t>جلسة موجات تصادمية</t>
        </is>
      </c>
      <c r="T111" s="4" t="inlineStr">
        <is>
          <t>غرفة 3</t>
        </is>
      </c>
      <c r="U111" s="4" t="inlineStr">
        <is>
          <t>جهاز الموجات التصادمية</t>
        </is>
      </c>
      <c r="V111" s="4" t="inlineStr">
        <is>
          <t>تم</t>
        </is>
      </c>
      <c r="W111" s="25">
        <f>IF(A111="","",IF(AND(AND(AK111&lt;&gt;"",OR(AK111=AC111,AK111=AG111)),AND(AL111&lt;&gt;"",OR(AL111=AD111,AL111=AH111))),"غرفة وجهاز",IF(AND(AK111&lt;&gt;"",OR(AK111=AC111,AK111=AG111)),"غرفة",IF(AND(AL111&lt;&gt;"",OR(AL111=AD111,AL111=AH111)),"جهاز",""))))</f>
        <v/>
      </c>
      <c r="Y111" s="7" t="n">
        <v>105</v>
      </c>
      <c r="Z111" s="7">
        <f>IF(A111="","",IF(INDEX(OpenDays,WEEKDAY(A111,2))="لا",0,1))</f>
        <v/>
      </c>
      <c r="AA111" s="7">
        <f>IF(A111="","",IF(AND(E111&lt;&gt;"",H111&lt;&gt;'الإعدادات'!$M$17),MAX(1,ROUND(IFERROR(INDEX(SvcMinutes,MATCH(E111,Services,0)),SlotLen)/SlotLen,0))-1,IF(AND(A111=A110,AA110&gt;0),AA110-1,0)))</f>
        <v/>
      </c>
      <c r="AB111" s="7">
        <f>IF(A111="","",IF(OR(AND(E111&lt;&gt;"",H111&lt;&gt;'الإعدادات'!$M$17),AND(A111=A110,AA110&gt;0)),1,0))</f>
        <v/>
      </c>
      <c r="AC111" s="9">
        <f>IF(A111="","",IF(AND(E111&lt;&gt;"",H111&lt;&gt;'الإعدادات'!$M$17),IF(F111="","",F111),IF(AND(A111=A110,AA110&gt;0),AC110,"")))</f>
        <v/>
      </c>
      <c r="AD111" s="9">
        <f>IF(A111="","",IF(AND(E111&lt;&gt;"",H111&lt;&gt;'الإعدادات'!$M$17),IF(G111="","",G111),IF(AND(A111=A110,AA110&gt;0),AD110,"")))</f>
        <v/>
      </c>
      <c r="AE111" s="7">
        <f>IF(A111="","",IF(AND(L111&lt;&gt;"",O111&lt;&gt;'الإعدادات'!$M$17),MAX(1,ROUND(IFERROR(INDEX(SvcMinutes,MATCH(L111,Services,0)),SlotLen)/SlotLen,0))-1,IF(AND(A111=A110,AE110&gt;0),AE110-1,0)))</f>
        <v/>
      </c>
      <c r="AF111" s="7">
        <f>IF(A111="","",IF(OR(AND(L111&lt;&gt;"",O111&lt;&gt;'الإعدادات'!$M$17),AND(A111=A110,AE110&gt;0)),1,0))</f>
        <v/>
      </c>
      <c r="AG111" s="9">
        <f>IF(A111="","",IF(AND(L111&lt;&gt;"",O111&lt;&gt;'الإعدادات'!$M$17),IF(M111="","",M111),IF(AND(A111=A110,AE110&gt;0),AG110,"")))</f>
        <v/>
      </c>
      <c r="AH111" s="9">
        <f>IF(A111="","",IF(AND(L111&lt;&gt;"",O111&lt;&gt;'الإعدادات'!$M$17),IF(N111="","",N111),IF(AND(A111=A110,AE110&gt;0),AH110,"")))</f>
        <v/>
      </c>
      <c r="AI111" s="7">
        <f>IF(A111="","",IF(AND(S111&lt;&gt;"",V111&lt;&gt;'الإعدادات'!$M$17),MAX(1,ROUND(IFERROR(INDEX(SvcMinutes,MATCH(S111,Services,0)),SlotLen)/SlotLen,0))-1,IF(AND(A111=A110,AI110&gt;0),AI110-1,0)))</f>
        <v/>
      </c>
      <c r="AJ111" s="7">
        <f>IF(A111="","",IF(OR(AND(S111&lt;&gt;"",V111&lt;&gt;'الإعدادات'!$M$17),AND(A111=A110,AI110&gt;0)),1,0))</f>
        <v/>
      </c>
      <c r="AK111" s="9">
        <f>IF(A111="","",IF(AND(S111&lt;&gt;"",V111&lt;&gt;'الإعدادات'!$M$17),IF(T111="","",T111),IF(AND(A111=A110,AI110&gt;0),AK110,"")))</f>
        <v/>
      </c>
      <c r="AL111" s="9">
        <f>IF(A111="","",IF(AND(S111&lt;&gt;"",V111&lt;&gt;'الإعدادات'!$M$17),IF(U111="","",U111),IF(AND(A111=A110,AI110&gt;0),AL110,"")))</f>
        <v/>
      </c>
    </row>
    <row r="112">
      <c r="A112" s="23">
        <f>IF(Y112&gt;=7*SlotsPerDay,"",$B$2+INT(Y112/SlotsPerDay))</f>
        <v/>
      </c>
      <c r="B112" s="24">
        <f>IF(A112="","",DayStart+(Y112-INT(Y112/SlotsPerDay)*SlotsPerDay)*SlotLen/1440)</f>
        <v/>
      </c>
      <c r="C112" s="4" t="inlineStr">
        <is>
          <t>بندر الحارثي</t>
        </is>
      </c>
      <c r="D112" s="4" t="inlineStr">
        <is>
          <t>053 621 9500</t>
        </is>
      </c>
      <c r="E112" s="4" t="inlineStr">
        <is>
          <t>فيلر</t>
        </is>
      </c>
      <c r="F112" s="4" t="inlineStr">
        <is>
          <t>غرفة 1</t>
        </is>
      </c>
      <c r="G112" s="4" t="n"/>
      <c r="H112" s="4" t="inlineStr">
        <is>
          <t>وصل</t>
        </is>
      </c>
      <c r="I112" s="25">
        <f>IF(A112="","",IF(AND(AND(AC112&lt;&gt;"",OR(AC112=AG112,AC112=AK112)),AND(AD112&lt;&gt;"",OR(AD112=AH112,AD112=AL112))),"غرفة وجهاز",IF(AND(AC112&lt;&gt;"",OR(AC112=AG112,AC112=AK112)),"غرفة",IF(AND(AD112&lt;&gt;"",OR(AD112=AH112,AD112=AL112)),"جهاز",""))))</f>
        <v/>
      </c>
      <c r="J112" s="4" t="inlineStr">
        <is>
          <t>أمل القحطاني</t>
        </is>
      </c>
      <c r="K112" s="4" t="inlineStr">
        <is>
          <t>053 569 6797</t>
        </is>
      </c>
      <c r="L112" s="4" t="inlineStr">
        <is>
          <t>تقشير كيميائي</t>
        </is>
      </c>
      <c r="M112" s="4" t="inlineStr">
        <is>
          <t>غرفة 2</t>
        </is>
      </c>
      <c r="N112" s="4" t="n"/>
      <c r="O112" s="4" t="inlineStr">
        <is>
          <t>وصل</t>
        </is>
      </c>
      <c r="P112" s="25">
        <f>IF(A112="","",IF(AND(AND(AG112&lt;&gt;"",OR(AG112=AC112,AG112=AK112)),AND(AH112&lt;&gt;"",OR(AH112=AD112,AH112=AL112))),"غرفة وجهاز",IF(AND(AG112&lt;&gt;"",OR(AG112=AC112,AG112=AK112)),"غرفة",IF(AND(AH112&lt;&gt;"",OR(AH112=AD112,AH112=AL112)),"جهاز",""))))</f>
        <v/>
      </c>
      <c r="Q112" s="4" t="n"/>
      <c r="R112" s="4" t="n"/>
      <c r="S112" s="4" t="n"/>
      <c r="T112" s="4" t="n"/>
      <c r="U112" s="4" t="n"/>
      <c r="V112" s="4" t="n"/>
      <c r="W112" s="25">
        <f>IF(A112="","",IF(AND(AND(AK112&lt;&gt;"",OR(AK112=AC112,AK112=AG112)),AND(AL112&lt;&gt;"",OR(AL112=AD112,AL112=AH112))),"غرفة وجهاز",IF(AND(AK112&lt;&gt;"",OR(AK112=AC112,AK112=AG112)),"غرفة",IF(AND(AL112&lt;&gt;"",OR(AL112=AD112,AL112=AH112)),"جهاز",""))))</f>
        <v/>
      </c>
      <c r="Y112" s="7" t="n">
        <v>106</v>
      </c>
      <c r="Z112" s="7">
        <f>IF(A112="","",IF(INDEX(OpenDays,WEEKDAY(A112,2))="لا",0,1))</f>
        <v/>
      </c>
      <c r="AA112" s="7">
        <f>IF(A112="","",IF(AND(E112&lt;&gt;"",H112&lt;&gt;'الإعدادات'!$M$17),MAX(1,ROUND(IFERROR(INDEX(SvcMinutes,MATCH(E112,Services,0)),SlotLen)/SlotLen,0))-1,IF(AND(A112=A111,AA111&gt;0),AA111-1,0)))</f>
        <v/>
      </c>
      <c r="AB112" s="7">
        <f>IF(A112="","",IF(OR(AND(E112&lt;&gt;"",H112&lt;&gt;'الإعدادات'!$M$17),AND(A112=A111,AA111&gt;0)),1,0))</f>
        <v/>
      </c>
      <c r="AC112" s="9">
        <f>IF(A112="","",IF(AND(E112&lt;&gt;"",H112&lt;&gt;'الإعدادات'!$M$17),IF(F112="","",F112),IF(AND(A112=A111,AA111&gt;0),AC111,"")))</f>
        <v/>
      </c>
      <c r="AD112" s="9">
        <f>IF(A112="","",IF(AND(E112&lt;&gt;"",H112&lt;&gt;'الإعدادات'!$M$17),IF(G112="","",G112),IF(AND(A112=A111,AA111&gt;0),AD111,"")))</f>
        <v/>
      </c>
      <c r="AE112" s="7">
        <f>IF(A112="","",IF(AND(L112&lt;&gt;"",O112&lt;&gt;'الإعدادات'!$M$17),MAX(1,ROUND(IFERROR(INDEX(SvcMinutes,MATCH(L112,Services,0)),SlotLen)/SlotLen,0))-1,IF(AND(A112=A111,AE111&gt;0),AE111-1,0)))</f>
        <v/>
      </c>
      <c r="AF112" s="7">
        <f>IF(A112="","",IF(OR(AND(L112&lt;&gt;"",O112&lt;&gt;'الإعدادات'!$M$17),AND(A112=A111,AE111&gt;0)),1,0))</f>
        <v/>
      </c>
      <c r="AG112" s="9">
        <f>IF(A112="","",IF(AND(L112&lt;&gt;"",O112&lt;&gt;'الإعدادات'!$M$17),IF(M112="","",M112),IF(AND(A112=A111,AE111&gt;0),AG111,"")))</f>
        <v/>
      </c>
      <c r="AH112" s="9">
        <f>IF(A112="","",IF(AND(L112&lt;&gt;"",O112&lt;&gt;'الإعدادات'!$M$17),IF(N112="","",N112),IF(AND(A112=A111,AE111&gt;0),AH111,"")))</f>
        <v/>
      </c>
      <c r="AI112" s="7">
        <f>IF(A112="","",IF(AND(S112&lt;&gt;"",V112&lt;&gt;'الإعدادات'!$M$17),MAX(1,ROUND(IFERROR(INDEX(SvcMinutes,MATCH(S112,Services,0)),SlotLen)/SlotLen,0))-1,IF(AND(A112=A111,AI111&gt;0),AI111-1,0)))</f>
        <v/>
      </c>
      <c r="AJ112" s="7">
        <f>IF(A112="","",IF(OR(AND(S112&lt;&gt;"",V112&lt;&gt;'الإعدادات'!$M$17),AND(A112=A111,AI111&gt;0)),1,0))</f>
        <v/>
      </c>
      <c r="AK112" s="9">
        <f>IF(A112="","",IF(AND(S112&lt;&gt;"",V112&lt;&gt;'الإعدادات'!$M$17),IF(T112="","",T112),IF(AND(A112=A111,AI111&gt;0),AK111,"")))</f>
        <v/>
      </c>
      <c r="AL112" s="9">
        <f>IF(A112="","",IF(AND(S112&lt;&gt;"",V112&lt;&gt;'الإعدادات'!$M$17),IF(U112="","",U112),IF(AND(A112=A111,AI111&gt;0),AL111,"")))</f>
        <v/>
      </c>
    </row>
    <row r="113">
      <c r="A113" s="23">
        <f>IF(Y113&gt;=7*SlotsPerDay,"",$B$2+INT(Y113/SlotsPerDay))</f>
        <v/>
      </c>
      <c r="B113" s="24">
        <f>IF(A113="","",DayStart+(Y113-INT(Y113/SlotsPerDay)*SlotsPerDay)*SlotLen/1440)</f>
        <v/>
      </c>
      <c r="C113" s="4" t="inlineStr">
        <is>
          <t>نايف السهلي</t>
        </is>
      </c>
      <c r="D113" s="4" t="inlineStr">
        <is>
          <t>050 600 9377</t>
        </is>
      </c>
      <c r="E113" s="4" t="inlineStr">
        <is>
          <t>ليزر وجه</t>
        </is>
      </c>
      <c r="F113" s="4" t="inlineStr">
        <is>
          <t>غرفة 1</t>
        </is>
      </c>
      <c r="G113" s="4" t="inlineStr">
        <is>
          <t>جهاز الليزر</t>
        </is>
      </c>
      <c r="H113" s="4" t="inlineStr">
        <is>
          <t>وصل</t>
        </is>
      </c>
      <c r="I113" s="25">
        <f>IF(A113="","",IF(AND(AND(AC113&lt;&gt;"",OR(AC113=AG113,AC113=AK113)),AND(AD113&lt;&gt;"",OR(AD113=AH113,AD113=AL113))),"غرفة وجهاز",IF(AND(AC113&lt;&gt;"",OR(AC113=AG113,AC113=AK113)),"غرفة",IF(AND(AD113&lt;&gt;"",OR(AD113=AH113,AD113=AL113)),"جهاز",""))))</f>
        <v/>
      </c>
      <c r="J113" s="4" t="inlineStr">
        <is>
          <t>بندر الحارثي</t>
        </is>
      </c>
      <c r="K113" s="4" t="inlineStr">
        <is>
          <t>054 188 8766</t>
        </is>
      </c>
      <c r="L113" s="4" t="inlineStr">
        <is>
          <t>تقشير كيميائي</t>
        </is>
      </c>
      <c r="M113" s="4" t="inlineStr">
        <is>
          <t>غرفة 2</t>
        </is>
      </c>
      <c r="N113" s="4" t="n"/>
      <c r="O113" s="4" t="inlineStr">
        <is>
          <t>وصل</t>
        </is>
      </c>
      <c r="P113" s="25">
        <f>IF(A113="","",IF(AND(AND(AG113&lt;&gt;"",OR(AG113=AC113,AG113=AK113)),AND(AH113&lt;&gt;"",OR(AH113=AD113,AH113=AL113))),"غرفة وجهاز",IF(AND(AG113&lt;&gt;"",OR(AG113=AC113,AG113=AK113)),"غرفة",IF(AND(AH113&lt;&gt;"",OR(AH113=AD113,AH113=AL113)),"جهاز",""))))</f>
        <v/>
      </c>
      <c r="Q113" s="4" t="n"/>
      <c r="R113" s="4" t="n"/>
      <c r="S113" s="4" t="n"/>
      <c r="T113" s="4" t="n"/>
      <c r="U113" s="4" t="n"/>
      <c r="V113" s="4" t="n"/>
      <c r="W113" s="25">
        <f>IF(A113="","",IF(AND(AND(AK113&lt;&gt;"",OR(AK113=AC113,AK113=AG113)),AND(AL113&lt;&gt;"",OR(AL113=AD113,AL113=AH113))),"غرفة وجهاز",IF(AND(AK113&lt;&gt;"",OR(AK113=AC113,AK113=AG113)),"غرفة",IF(AND(AL113&lt;&gt;"",OR(AL113=AD113,AL113=AH113)),"جهاز",""))))</f>
        <v/>
      </c>
      <c r="Y113" s="7" t="n">
        <v>107</v>
      </c>
      <c r="Z113" s="7">
        <f>IF(A113="","",IF(INDEX(OpenDays,WEEKDAY(A113,2))="لا",0,1))</f>
        <v/>
      </c>
      <c r="AA113" s="7">
        <f>IF(A113="","",IF(AND(E113&lt;&gt;"",H113&lt;&gt;'الإعدادات'!$M$17),MAX(1,ROUND(IFERROR(INDEX(SvcMinutes,MATCH(E113,Services,0)),SlotLen)/SlotLen,0))-1,IF(AND(A113=A112,AA112&gt;0),AA112-1,0)))</f>
        <v/>
      </c>
      <c r="AB113" s="7">
        <f>IF(A113="","",IF(OR(AND(E113&lt;&gt;"",H113&lt;&gt;'الإعدادات'!$M$17),AND(A113=A112,AA112&gt;0)),1,0))</f>
        <v/>
      </c>
      <c r="AC113" s="9">
        <f>IF(A113="","",IF(AND(E113&lt;&gt;"",H113&lt;&gt;'الإعدادات'!$M$17),IF(F113="","",F113),IF(AND(A113=A112,AA112&gt;0),AC112,"")))</f>
        <v/>
      </c>
      <c r="AD113" s="9">
        <f>IF(A113="","",IF(AND(E113&lt;&gt;"",H113&lt;&gt;'الإعدادات'!$M$17),IF(G113="","",G113),IF(AND(A113=A112,AA112&gt;0),AD112,"")))</f>
        <v/>
      </c>
      <c r="AE113" s="7">
        <f>IF(A113="","",IF(AND(L113&lt;&gt;"",O113&lt;&gt;'الإعدادات'!$M$17),MAX(1,ROUND(IFERROR(INDEX(SvcMinutes,MATCH(L113,Services,0)),SlotLen)/SlotLen,0))-1,IF(AND(A113=A112,AE112&gt;0),AE112-1,0)))</f>
        <v/>
      </c>
      <c r="AF113" s="7">
        <f>IF(A113="","",IF(OR(AND(L113&lt;&gt;"",O113&lt;&gt;'الإعدادات'!$M$17),AND(A113=A112,AE112&gt;0)),1,0))</f>
        <v/>
      </c>
      <c r="AG113" s="9">
        <f>IF(A113="","",IF(AND(L113&lt;&gt;"",O113&lt;&gt;'الإعدادات'!$M$17),IF(M113="","",M113),IF(AND(A113=A112,AE112&gt;0),AG112,"")))</f>
        <v/>
      </c>
      <c r="AH113" s="9">
        <f>IF(A113="","",IF(AND(L113&lt;&gt;"",O113&lt;&gt;'الإعدادات'!$M$17),IF(N113="","",N113),IF(AND(A113=A112,AE112&gt;0),AH112,"")))</f>
        <v/>
      </c>
      <c r="AI113" s="7">
        <f>IF(A113="","",IF(AND(S113&lt;&gt;"",V113&lt;&gt;'الإعدادات'!$M$17),MAX(1,ROUND(IFERROR(INDEX(SvcMinutes,MATCH(S113,Services,0)),SlotLen)/SlotLen,0))-1,IF(AND(A113=A112,AI112&gt;0),AI112-1,0)))</f>
        <v/>
      </c>
      <c r="AJ113" s="7">
        <f>IF(A113="","",IF(OR(AND(S113&lt;&gt;"",V113&lt;&gt;'الإعدادات'!$M$17),AND(A113=A112,AI112&gt;0)),1,0))</f>
        <v/>
      </c>
      <c r="AK113" s="9">
        <f>IF(A113="","",IF(AND(S113&lt;&gt;"",V113&lt;&gt;'الإعدادات'!$M$17),IF(T113="","",T113),IF(AND(A113=A112,AI112&gt;0),AK112,"")))</f>
        <v/>
      </c>
      <c r="AL113" s="9">
        <f>IF(A113="","",IF(AND(S113&lt;&gt;"",V113&lt;&gt;'الإعدادات'!$M$17),IF(U113="","",U113),IF(AND(A113=A112,AI112&gt;0),AL112,"")))</f>
        <v/>
      </c>
    </row>
    <row r="114">
      <c r="A114" s="23">
        <f>IF(Y114&gt;=7*SlotsPerDay,"",$B$2+INT(Y114/SlotsPerDay))</f>
        <v/>
      </c>
      <c r="B114" s="24">
        <f>IF(A114="","",DayStart+(Y114-INT(Y114/SlotsPerDay)*SlotsPerDay)*SlotLen/1440)</f>
        <v/>
      </c>
      <c r="C114" s="4" t="inlineStr">
        <is>
          <t>جود العنزي</t>
        </is>
      </c>
      <c r="D114" s="4" t="inlineStr">
        <is>
          <t>050 311 8985</t>
        </is>
      </c>
      <c r="E114" s="4" t="inlineStr">
        <is>
          <t>فيلر</t>
        </is>
      </c>
      <c r="F114" s="4" t="inlineStr">
        <is>
          <t>غرفة 1</t>
        </is>
      </c>
      <c r="G114" s="4" t="n"/>
      <c r="H114" s="4" t="inlineStr">
        <is>
          <t>محجوز</t>
        </is>
      </c>
      <c r="I114" s="25">
        <f>IF(A114="","",IF(AND(AND(AC114&lt;&gt;"",OR(AC114=AG114,AC114=AK114)),AND(AD114&lt;&gt;"",OR(AD114=AH114,AD114=AL114))),"غرفة وجهاز",IF(AND(AC114&lt;&gt;"",OR(AC114=AG114,AC114=AK114)),"غرفة",IF(AND(AD114&lt;&gt;"",OR(AD114=AH114,AD114=AL114)),"جهاز",""))))</f>
        <v/>
      </c>
      <c r="J114" s="4" t="n"/>
      <c r="K114" s="4" t="n"/>
      <c r="L114" s="4" t="n"/>
      <c r="M114" s="4" t="n"/>
      <c r="N114" s="4" t="n"/>
      <c r="O114" s="4" t="n"/>
      <c r="P114" s="25">
        <f>IF(A114="","",IF(AND(AND(AG114&lt;&gt;"",OR(AG114=AC114,AG114=AK114)),AND(AH114&lt;&gt;"",OR(AH114=AD114,AH114=AL114))),"غرفة وجهاز",IF(AND(AG114&lt;&gt;"",OR(AG114=AC114,AG114=AK114)),"غرفة",IF(AND(AH114&lt;&gt;"",OR(AH114=AD114,AH114=AL114)),"جهاز",""))))</f>
        <v/>
      </c>
      <c r="Q114" s="4" t="inlineStr">
        <is>
          <t>تركي الشهري</t>
        </is>
      </c>
      <c r="R114" s="4" t="inlineStr">
        <is>
          <t>053 328 7499</t>
        </is>
      </c>
      <c r="S114" s="4" t="inlineStr">
        <is>
          <t>كشف</t>
        </is>
      </c>
      <c r="T114" s="4" t="inlineStr">
        <is>
          <t>غرفة 3</t>
        </is>
      </c>
      <c r="U114" s="4" t="n"/>
      <c r="V114" s="4" t="inlineStr">
        <is>
          <t>مؤكد</t>
        </is>
      </c>
      <c r="W114" s="25">
        <f>IF(A114="","",IF(AND(AND(AK114&lt;&gt;"",OR(AK114=AC114,AK114=AG114)),AND(AL114&lt;&gt;"",OR(AL114=AD114,AL114=AH114))),"غرفة وجهاز",IF(AND(AK114&lt;&gt;"",OR(AK114=AC114,AK114=AG114)),"غرفة",IF(AND(AL114&lt;&gt;"",OR(AL114=AD114,AL114=AH114)),"جهاز",""))))</f>
        <v/>
      </c>
      <c r="Y114" s="7" t="n">
        <v>108</v>
      </c>
      <c r="Z114" s="7">
        <f>IF(A114="","",IF(INDEX(OpenDays,WEEKDAY(A114,2))="لا",0,1))</f>
        <v/>
      </c>
      <c r="AA114" s="7">
        <f>IF(A114="","",IF(AND(E114&lt;&gt;"",H114&lt;&gt;'الإعدادات'!$M$17),MAX(1,ROUND(IFERROR(INDEX(SvcMinutes,MATCH(E114,Services,0)),SlotLen)/SlotLen,0))-1,IF(AND(A114=A113,AA113&gt;0),AA113-1,0)))</f>
        <v/>
      </c>
      <c r="AB114" s="7">
        <f>IF(A114="","",IF(OR(AND(E114&lt;&gt;"",H114&lt;&gt;'الإعدادات'!$M$17),AND(A114=A113,AA113&gt;0)),1,0))</f>
        <v/>
      </c>
      <c r="AC114" s="9">
        <f>IF(A114="","",IF(AND(E114&lt;&gt;"",H114&lt;&gt;'الإعدادات'!$M$17),IF(F114="","",F114),IF(AND(A114=A113,AA113&gt;0),AC113,"")))</f>
        <v/>
      </c>
      <c r="AD114" s="9">
        <f>IF(A114="","",IF(AND(E114&lt;&gt;"",H114&lt;&gt;'الإعدادات'!$M$17),IF(G114="","",G114),IF(AND(A114=A113,AA113&gt;0),AD113,"")))</f>
        <v/>
      </c>
      <c r="AE114" s="7">
        <f>IF(A114="","",IF(AND(L114&lt;&gt;"",O114&lt;&gt;'الإعدادات'!$M$17),MAX(1,ROUND(IFERROR(INDEX(SvcMinutes,MATCH(L114,Services,0)),SlotLen)/SlotLen,0))-1,IF(AND(A114=A113,AE113&gt;0),AE113-1,0)))</f>
        <v/>
      </c>
      <c r="AF114" s="7">
        <f>IF(A114="","",IF(OR(AND(L114&lt;&gt;"",O114&lt;&gt;'الإعدادات'!$M$17),AND(A114=A113,AE113&gt;0)),1,0))</f>
        <v/>
      </c>
      <c r="AG114" s="9">
        <f>IF(A114="","",IF(AND(L114&lt;&gt;"",O114&lt;&gt;'الإعدادات'!$M$17),IF(M114="","",M114),IF(AND(A114=A113,AE113&gt;0),AG113,"")))</f>
        <v/>
      </c>
      <c r="AH114" s="9">
        <f>IF(A114="","",IF(AND(L114&lt;&gt;"",O114&lt;&gt;'الإعدادات'!$M$17),IF(N114="","",N114),IF(AND(A114=A113,AE113&gt;0),AH113,"")))</f>
        <v/>
      </c>
      <c r="AI114" s="7">
        <f>IF(A114="","",IF(AND(S114&lt;&gt;"",V114&lt;&gt;'الإعدادات'!$M$17),MAX(1,ROUND(IFERROR(INDEX(SvcMinutes,MATCH(S114,Services,0)),SlotLen)/SlotLen,0))-1,IF(AND(A114=A113,AI113&gt;0),AI113-1,0)))</f>
        <v/>
      </c>
      <c r="AJ114" s="7">
        <f>IF(A114="","",IF(OR(AND(S114&lt;&gt;"",V114&lt;&gt;'الإعدادات'!$M$17),AND(A114=A113,AI113&gt;0)),1,0))</f>
        <v/>
      </c>
      <c r="AK114" s="9">
        <f>IF(A114="","",IF(AND(S114&lt;&gt;"",V114&lt;&gt;'الإعدادات'!$M$17),IF(T114="","",T114),IF(AND(A114=A113,AI113&gt;0),AK113,"")))</f>
        <v/>
      </c>
      <c r="AL114" s="9">
        <f>IF(A114="","",IF(AND(S114&lt;&gt;"",V114&lt;&gt;'الإعدادات'!$M$17),IF(U114="","",U114),IF(AND(A114=A113,AI113&gt;0),AL113,"")))</f>
        <v/>
      </c>
    </row>
    <row r="115">
      <c r="A115" s="23">
        <f>IF(Y115&gt;=7*SlotsPerDay,"",$B$2+INT(Y115/SlotsPerDay))</f>
        <v/>
      </c>
      <c r="B115" s="24">
        <f>IF(A115="","",DayStart+(Y115-INT(Y115/SlotsPerDay)*SlotsPerDay)*SlotLen/1440)</f>
        <v/>
      </c>
      <c r="C115" s="4" t="inlineStr">
        <is>
          <t>سارا الفيفي</t>
        </is>
      </c>
      <c r="D115" s="4" t="inlineStr">
        <is>
          <t>054 588 6437</t>
        </is>
      </c>
      <c r="E115" s="4" t="inlineStr">
        <is>
          <t>ليزر وجه</t>
        </is>
      </c>
      <c r="F115" s="4" t="inlineStr">
        <is>
          <t>غرفة 1</t>
        </is>
      </c>
      <c r="G115" s="4" t="inlineStr">
        <is>
          <t>جهاز الليزر</t>
        </is>
      </c>
      <c r="H115" s="4" t="inlineStr">
        <is>
          <t>محجوز</t>
        </is>
      </c>
      <c r="I115" s="25">
        <f>IF(A115="","",IF(AND(AND(AC115&lt;&gt;"",OR(AC115=AG115,AC115=AK115)),AND(AD115&lt;&gt;"",OR(AD115=AH115,AD115=AL115))),"غرفة وجهاز",IF(AND(AC115&lt;&gt;"",OR(AC115=AG115,AC115=AK115)),"غرفة",IF(AND(AD115&lt;&gt;"",OR(AD115=AH115,AD115=AL115)),"جهاز",""))))</f>
        <v/>
      </c>
      <c r="J115" s="4" t="inlineStr">
        <is>
          <t>خالد المالكي</t>
        </is>
      </c>
      <c r="K115" s="4" t="inlineStr">
        <is>
          <t>055 746 4124</t>
        </is>
      </c>
      <c r="L115" s="4" t="inlineStr">
        <is>
          <t>تقشير كيميائي</t>
        </is>
      </c>
      <c r="M115" s="4" t="inlineStr">
        <is>
          <t>غرفة 2</t>
        </is>
      </c>
      <c r="N115" s="4" t="n"/>
      <c r="O115" s="4" t="inlineStr">
        <is>
          <t>محجوز</t>
        </is>
      </c>
      <c r="P115" s="25">
        <f>IF(A115="","",IF(AND(AND(AG115&lt;&gt;"",OR(AG115=AC115,AG115=AK115)),AND(AH115&lt;&gt;"",OR(AH115=AD115,AH115=AL115))),"غرفة وجهاز",IF(AND(AG115&lt;&gt;"",OR(AG115=AC115,AG115=AK115)),"غرفة",IF(AND(AH115&lt;&gt;"",OR(AH115=AD115,AH115=AL115)),"جهاز",""))))</f>
        <v/>
      </c>
      <c r="Q115" s="4" t="inlineStr">
        <is>
          <t>بندر الحارثي</t>
        </is>
      </c>
      <c r="R115" s="4" t="inlineStr">
        <is>
          <t>053 694 5946</t>
        </is>
      </c>
      <c r="S115" s="4" t="inlineStr">
        <is>
          <t>جلسة علاج طبيعي</t>
        </is>
      </c>
      <c r="T115" s="4" t="inlineStr">
        <is>
          <t>غرفة 3</t>
        </is>
      </c>
      <c r="U115" s="4" t="n"/>
      <c r="V115" s="4" t="inlineStr">
        <is>
          <t>مؤكد</t>
        </is>
      </c>
      <c r="W115" s="25">
        <f>IF(A115="","",IF(AND(AND(AK115&lt;&gt;"",OR(AK115=AC115,AK115=AG115)),AND(AL115&lt;&gt;"",OR(AL115=AD115,AL115=AH115))),"غرفة وجهاز",IF(AND(AK115&lt;&gt;"",OR(AK115=AC115,AK115=AG115)),"غرفة",IF(AND(AL115&lt;&gt;"",OR(AL115=AD115,AL115=AH115)),"جهاز",""))))</f>
        <v/>
      </c>
      <c r="Y115" s="7" t="n">
        <v>109</v>
      </c>
      <c r="Z115" s="7">
        <f>IF(A115="","",IF(INDEX(OpenDays,WEEKDAY(A115,2))="لا",0,1))</f>
        <v/>
      </c>
      <c r="AA115" s="7">
        <f>IF(A115="","",IF(AND(E115&lt;&gt;"",H115&lt;&gt;'الإعدادات'!$M$17),MAX(1,ROUND(IFERROR(INDEX(SvcMinutes,MATCH(E115,Services,0)),SlotLen)/SlotLen,0))-1,IF(AND(A115=A114,AA114&gt;0),AA114-1,0)))</f>
        <v/>
      </c>
      <c r="AB115" s="7">
        <f>IF(A115="","",IF(OR(AND(E115&lt;&gt;"",H115&lt;&gt;'الإعدادات'!$M$17),AND(A115=A114,AA114&gt;0)),1,0))</f>
        <v/>
      </c>
      <c r="AC115" s="9">
        <f>IF(A115="","",IF(AND(E115&lt;&gt;"",H115&lt;&gt;'الإعدادات'!$M$17),IF(F115="","",F115),IF(AND(A115=A114,AA114&gt;0),AC114,"")))</f>
        <v/>
      </c>
      <c r="AD115" s="9">
        <f>IF(A115="","",IF(AND(E115&lt;&gt;"",H115&lt;&gt;'الإعدادات'!$M$17),IF(G115="","",G115),IF(AND(A115=A114,AA114&gt;0),AD114,"")))</f>
        <v/>
      </c>
      <c r="AE115" s="7">
        <f>IF(A115="","",IF(AND(L115&lt;&gt;"",O115&lt;&gt;'الإعدادات'!$M$17),MAX(1,ROUND(IFERROR(INDEX(SvcMinutes,MATCH(L115,Services,0)),SlotLen)/SlotLen,0))-1,IF(AND(A115=A114,AE114&gt;0),AE114-1,0)))</f>
        <v/>
      </c>
      <c r="AF115" s="7">
        <f>IF(A115="","",IF(OR(AND(L115&lt;&gt;"",O115&lt;&gt;'الإعدادات'!$M$17),AND(A115=A114,AE114&gt;0)),1,0))</f>
        <v/>
      </c>
      <c r="AG115" s="9">
        <f>IF(A115="","",IF(AND(L115&lt;&gt;"",O115&lt;&gt;'الإعدادات'!$M$17),IF(M115="","",M115),IF(AND(A115=A114,AE114&gt;0),AG114,"")))</f>
        <v/>
      </c>
      <c r="AH115" s="9">
        <f>IF(A115="","",IF(AND(L115&lt;&gt;"",O115&lt;&gt;'الإعدادات'!$M$17),IF(N115="","",N115),IF(AND(A115=A114,AE114&gt;0),AH114,"")))</f>
        <v/>
      </c>
      <c r="AI115" s="7">
        <f>IF(A115="","",IF(AND(S115&lt;&gt;"",V115&lt;&gt;'الإعدادات'!$M$17),MAX(1,ROUND(IFERROR(INDEX(SvcMinutes,MATCH(S115,Services,0)),SlotLen)/SlotLen,0))-1,IF(AND(A115=A114,AI114&gt;0),AI114-1,0)))</f>
        <v/>
      </c>
      <c r="AJ115" s="7">
        <f>IF(A115="","",IF(OR(AND(S115&lt;&gt;"",V115&lt;&gt;'الإعدادات'!$M$17),AND(A115=A114,AI114&gt;0)),1,0))</f>
        <v/>
      </c>
      <c r="AK115" s="9">
        <f>IF(A115="","",IF(AND(S115&lt;&gt;"",V115&lt;&gt;'الإعدادات'!$M$17),IF(T115="","",T115),IF(AND(A115=A114,AI114&gt;0),AK114,"")))</f>
        <v/>
      </c>
      <c r="AL115" s="9">
        <f>IF(A115="","",IF(AND(S115&lt;&gt;"",V115&lt;&gt;'الإعدادات'!$M$17),IF(U115="","",U115),IF(AND(A115=A114,AI114&gt;0),AL114,"")))</f>
        <v/>
      </c>
    </row>
    <row r="116">
      <c r="A116" s="23">
        <f>IF(Y116&gt;=7*SlotsPerDay,"",$B$2+INT(Y116/SlotsPerDay))</f>
        <v/>
      </c>
      <c r="B116" s="24">
        <f>IF(A116="","",DayStart+(Y116-INT(Y116/SlotsPerDay)*SlotsPerDay)*SlotLen/1440)</f>
        <v/>
      </c>
      <c r="C116" s="4" t="inlineStr">
        <is>
          <t>فهد العتيبي</t>
        </is>
      </c>
      <c r="D116" s="4" t="inlineStr">
        <is>
          <t>050 671 7822</t>
        </is>
      </c>
      <c r="E116" s="4" t="inlineStr">
        <is>
          <t>متابعة</t>
        </is>
      </c>
      <c r="F116" s="4" t="inlineStr">
        <is>
          <t>غرفة 1</t>
        </is>
      </c>
      <c r="G116" s="4" t="n"/>
      <c r="H116" s="4" t="inlineStr">
        <is>
          <t>مؤكد</t>
        </is>
      </c>
      <c r="I116" s="25">
        <f>IF(A116="","",IF(AND(AND(AC116&lt;&gt;"",OR(AC116=AG116,AC116=AK116)),AND(AD116&lt;&gt;"",OR(AD116=AH116,AD116=AL116))),"غرفة وجهاز",IF(AND(AC116&lt;&gt;"",OR(AC116=AG116,AC116=AK116)),"غرفة",IF(AND(AD116&lt;&gt;"",OR(AD116=AH116,AD116=AL116)),"جهاز",""))))</f>
        <v/>
      </c>
      <c r="J116" s="4" t="inlineStr">
        <is>
          <t>ماجد القرني</t>
        </is>
      </c>
      <c r="K116" s="4" t="inlineStr">
        <is>
          <t>053 686 8604</t>
        </is>
      </c>
      <c r="L116" s="4" t="inlineStr">
        <is>
          <t>كشف</t>
        </is>
      </c>
      <c r="M116" s="4" t="inlineStr">
        <is>
          <t>غرفة 2</t>
        </is>
      </c>
      <c r="N116" s="4" t="n"/>
      <c r="O116" s="4" t="inlineStr">
        <is>
          <t>مؤكد</t>
        </is>
      </c>
      <c r="P116" s="25">
        <f>IF(A116="","",IF(AND(AND(AG116&lt;&gt;"",OR(AG116=AC116,AG116=AK116)),AND(AH116&lt;&gt;"",OR(AH116=AD116,AH116=AL116))),"غرفة وجهاز",IF(AND(AG116&lt;&gt;"",OR(AG116=AC116,AG116=AK116)),"غرفة",IF(AND(AH116&lt;&gt;"",OR(AH116=AD116,AH116=AL116)),"جهاز",""))))</f>
        <v/>
      </c>
      <c r="Q116" s="4" t="n"/>
      <c r="R116" s="4" t="n"/>
      <c r="S116" s="4" t="n"/>
      <c r="T116" s="4" t="n"/>
      <c r="U116" s="4" t="n"/>
      <c r="V116" s="4" t="n"/>
      <c r="W116" s="25">
        <f>IF(A116="","",IF(AND(AND(AK116&lt;&gt;"",OR(AK116=AC116,AK116=AG116)),AND(AL116&lt;&gt;"",OR(AL116=AD116,AL116=AH116))),"غرفة وجهاز",IF(AND(AK116&lt;&gt;"",OR(AK116=AC116,AK116=AG116)),"غرفة",IF(AND(AL116&lt;&gt;"",OR(AL116=AD116,AL116=AH116)),"جهاز",""))))</f>
        <v/>
      </c>
      <c r="Y116" s="7" t="n">
        <v>110</v>
      </c>
      <c r="Z116" s="7">
        <f>IF(A116="","",IF(INDEX(OpenDays,WEEKDAY(A116,2))="لا",0,1))</f>
        <v/>
      </c>
      <c r="AA116" s="7">
        <f>IF(A116="","",IF(AND(E116&lt;&gt;"",H116&lt;&gt;'الإعدادات'!$M$17),MAX(1,ROUND(IFERROR(INDEX(SvcMinutes,MATCH(E116,Services,0)),SlotLen)/SlotLen,0))-1,IF(AND(A116=A115,AA115&gt;0),AA115-1,0)))</f>
        <v/>
      </c>
      <c r="AB116" s="7">
        <f>IF(A116="","",IF(OR(AND(E116&lt;&gt;"",H116&lt;&gt;'الإعدادات'!$M$17),AND(A116=A115,AA115&gt;0)),1,0))</f>
        <v/>
      </c>
      <c r="AC116" s="9">
        <f>IF(A116="","",IF(AND(E116&lt;&gt;"",H116&lt;&gt;'الإعدادات'!$M$17),IF(F116="","",F116),IF(AND(A116=A115,AA115&gt;0),AC115,"")))</f>
        <v/>
      </c>
      <c r="AD116" s="9">
        <f>IF(A116="","",IF(AND(E116&lt;&gt;"",H116&lt;&gt;'الإعدادات'!$M$17),IF(G116="","",G116),IF(AND(A116=A115,AA115&gt;0),AD115,"")))</f>
        <v/>
      </c>
      <c r="AE116" s="7">
        <f>IF(A116="","",IF(AND(L116&lt;&gt;"",O116&lt;&gt;'الإعدادات'!$M$17),MAX(1,ROUND(IFERROR(INDEX(SvcMinutes,MATCH(L116,Services,0)),SlotLen)/SlotLen,0))-1,IF(AND(A116=A115,AE115&gt;0),AE115-1,0)))</f>
        <v/>
      </c>
      <c r="AF116" s="7">
        <f>IF(A116="","",IF(OR(AND(L116&lt;&gt;"",O116&lt;&gt;'الإعدادات'!$M$17),AND(A116=A115,AE115&gt;0)),1,0))</f>
        <v/>
      </c>
      <c r="AG116" s="9">
        <f>IF(A116="","",IF(AND(L116&lt;&gt;"",O116&lt;&gt;'الإعدادات'!$M$17),IF(M116="","",M116),IF(AND(A116=A115,AE115&gt;0),AG115,"")))</f>
        <v/>
      </c>
      <c r="AH116" s="9">
        <f>IF(A116="","",IF(AND(L116&lt;&gt;"",O116&lt;&gt;'الإعدادات'!$M$17),IF(N116="","",N116),IF(AND(A116=A115,AE115&gt;0),AH115,"")))</f>
        <v/>
      </c>
      <c r="AI116" s="7">
        <f>IF(A116="","",IF(AND(S116&lt;&gt;"",V116&lt;&gt;'الإعدادات'!$M$17),MAX(1,ROUND(IFERROR(INDEX(SvcMinutes,MATCH(S116,Services,0)),SlotLen)/SlotLen,0))-1,IF(AND(A116=A115,AI115&gt;0),AI115-1,0)))</f>
        <v/>
      </c>
      <c r="AJ116" s="7">
        <f>IF(A116="","",IF(OR(AND(S116&lt;&gt;"",V116&lt;&gt;'الإعدادات'!$M$17),AND(A116=A115,AI115&gt;0)),1,0))</f>
        <v/>
      </c>
      <c r="AK116" s="9">
        <f>IF(A116="","",IF(AND(S116&lt;&gt;"",V116&lt;&gt;'الإعدادات'!$M$17),IF(T116="","",T116),IF(AND(A116=A115,AI115&gt;0),AK115,"")))</f>
        <v/>
      </c>
      <c r="AL116" s="9">
        <f>IF(A116="","",IF(AND(S116&lt;&gt;"",V116&lt;&gt;'الإعدادات'!$M$17),IF(U116="","",U116),IF(AND(A116=A115,AI115&gt;0),AL115,"")))</f>
        <v/>
      </c>
    </row>
    <row r="117">
      <c r="A117" s="23">
        <f>IF(Y117&gt;=7*SlotsPerDay,"",$B$2+INT(Y117/SlotsPerDay))</f>
        <v/>
      </c>
      <c r="B117" s="24">
        <f>IF(A117="","",DayStart+(Y117-INT(Y117/SlotsPerDay)*SlotsPerDay)*SlotLen/1440)</f>
        <v/>
      </c>
      <c r="C117" s="4" t="inlineStr">
        <is>
          <t>ديما النمر</t>
        </is>
      </c>
      <c r="D117" s="4" t="inlineStr">
        <is>
          <t>050 279 6969</t>
        </is>
      </c>
      <c r="E117" s="4" t="inlineStr">
        <is>
          <t>فيلر</t>
        </is>
      </c>
      <c r="F117" s="4" t="inlineStr">
        <is>
          <t>غرفة 1</t>
        </is>
      </c>
      <c r="G117" s="4" t="n"/>
      <c r="H117" s="4" t="inlineStr">
        <is>
          <t>مؤكد</t>
        </is>
      </c>
      <c r="I117" s="25">
        <f>IF(A117="","",IF(AND(AND(AC117&lt;&gt;"",OR(AC117=AG117,AC117=AK117)),AND(AD117&lt;&gt;"",OR(AD117=AH117,AD117=AL117))),"غرفة وجهاز",IF(AND(AC117&lt;&gt;"",OR(AC117=AG117,AC117=AK117)),"غرفة",IF(AND(AD117&lt;&gt;"",OR(AD117=AH117,AD117=AL117)),"جهاز",""))))</f>
        <v/>
      </c>
      <c r="J117" s="4" t="n"/>
      <c r="K117" s="4" t="n"/>
      <c r="L117" s="4" t="n"/>
      <c r="M117" s="4" t="n"/>
      <c r="N117" s="4" t="n"/>
      <c r="O117" s="4" t="n"/>
      <c r="P117" s="25">
        <f>IF(A117="","",IF(AND(AND(AG117&lt;&gt;"",OR(AG117=AC117,AG117=AK117)),AND(AH117&lt;&gt;"",OR(AH117=AD117,AH117=AL117))),"غرفة وجهاز",IF(AND(AG117&lt;&gt;"",OR(AG117=AC117,AG117=AK117)),"غرفة",IF(AND(AH117&lt;&gt;"",OR(AH117=AD117,AH117=AL117)),"جهاز",""))))</f>
        <v/>
      </c>
      <c r="Q117" s="4" t="n"/>
      <c r="R117" s="4" t="n"/>
      <c r="S117" s="4" t="n"/>
      <c r="T117" s="4" t="n"/>
      <c r="U117" s="4" t="n"/>
      <c r="V117" s="4" t="n"/>
      <c r="W117" s="25">
        <f>IF(A117="","",IF(AND(AND(AK117&lt;&gt;"",OR(AK117=AC117,AK117=AG117)),AND(AL117&lt;&gt;"",OR(AL117=AD117,AL117=AH117))),"غرفة وجهاز",IF(AND(AK117&lt;&gt;"",OR(AK117=AC117,AK117=AG117)),"غرفة",IF(AND(AL117&lt;&gt;"",OR(AL117=AD117,AL117=AH117)),"جهاز",""))))</f>
        <v/>
      </c>
      <c r="Y117" s="7" t="n">
        <v>111</v>
      </c>
      <c r="Z117" s="7">
        <f>IF(A117="","",IF(INDEX(OpenDays,WEEKDAY(A117,2))="لا",0,1))</f>
        <v/>
      </c>
      <c r="AA117" s="7">
        <f>IF(A117="","",IF(AND(E117&lt;&gt;"",H117&lt;&gt;'الإعدادات'!$M$17),MAX(1,ROUND(IFERROR(INDEX(SvcMinutes,MATCH(E117,Services,0)),SlotLen)/SlotLen,0))-1,IF(AND(A117=A116,AA116&gt;0),AA116-1,0)))</f>
        <v/>
      </c>
      <c r="AB117" s="7">
        <f>IF(A117="","",IF(OR(AND(E117&lt;&gt;"",H117&lt;&gt;'الإعدادات'!$M$17),AND(A117=A116,AA116&gt;0)),1,0))</f>
        <v/>
      </c>
      <c r="AC117" s="9">
        <f>IF(A117="","",IF(AND(E117&lt;&gt;"",H117&lt;&gt;'الإعدادات'!$M$17),IF(F117="","",F117),IF(AND(A117=A116,AA116&gt;0),AC116,"")))</f>
        <v/>
      </c>
      <c r="AD117" s="9">
        <f>IF(A117="","",IF(AND(E117&lt;&gt;"",H117&lt;&gt;'الإعدادات'!$M$17),IF(G117="","",G117),IF(AND(A117=A116,AA116&gt;0),AD116,"")))</f>
        <v/>
      </c>
      <c r="AE117" s="7">
        <f>IF(A117="","",IF(AND(L117&lt;&gt;"",O117&lt;&gt;'الإعدادات'!$M$17),MAX(1,ROUND(IFERROR(INDEX(SvcMinutes,MATCH(L117,Services,0)),SlotLen)/SlotLen,0))-1,IF(AND(A117=A116,AE116&gt;0),AE116-1,0)))</f>
        <v/>
      </c>
      <c r="AF117" s="7">
        <f>IF(A117="","",IF(OR(AND(L117&lt;&gt;"",O117&lt;&gt;'الإعدادات'!$M$17),AND(A117=A116,AE116&gt;0)),1,0))</f>
        <v/>
      </c>
      <c r="AG117" s="9">
        <f>IF(A117="","",IF(AND(L117&lt;&gt;"",O117&lt;&gt;'الإعدادات'!$M$17),IF(M117="","",M117),IF(AND(A117=A116,AE116&gt;0),AG116,"")))</f>
        <v/>
      </c>
      <c r="AH117" s="9">
        <f>IF(A117="","",IF(AND(L117&lt;&gt;"",O117&lt;&gt;'الإعدادات'!$M$17),IF(N117="","",N117),IF(AND(A117=A116,AE116&gt;0),AH116,"")))</f>
        <v/>
      </c>
      <c r="AI117" s="7">
        <f>IF(A117="","",IF(AND(S117&lt;&gt;"",V117&lt;&gt;'الإعدادات'!$M$17),MAX(1,ROUND(IFERROR(INDEX(SvcMinutes,MATCH(S117,Services,0)),SlotLen)/SlotLen,0))-1,IF(AND(A117=A116,AI116&gt;0),AI116-1,0)))</f>
        <v/>
      </c>
      <c r="AJ117" s="7">
        <f>IF(A117="","",IF(OR(AND(S117&lt;&gt;"",V117&lt;&gt;'الإعدادات'!$M$17),AND(A117=A116,AI116&gt;0)),1,0))</f>
        <v/>
      </c>
      <c r="AK117" s="9">
        <f>IF(A117="","",IF(AND(S117&lt;&gt;"",V117&lt;&gt;'الإعدادات'!$M$17),IF(T117="","",T117),IF(AND(A117=A116,AI116&gt;0),AK116,"")))</f>
        <v/>
      </c>
      <c r="AL117" s="9">
        <f>IF(A117="","",IF(AND(S117&lt;&gt;"",V117&lt;&gt;'الإعدادات'!$M$17),IF(U117="","",U117),IF(AND(A117=A116,AI116&gt;0),AL116,"")))</f>
        <v/>
      </c>
    </row>
    <row r="118">
      <c r="A118" s="23">
        <f>IF(Y118&gt;=7*SlotsPerDay,"",$B$2+INT(Y118/SlotsPerDay))</f>
        <v/>
      </c>
      <c r="B118" s="24">
        <f>IF(A118="","",DayStart+(Y118-INT(Y118/SlotsPerDay)*SlotsPerDay)*SlotLen/1440)</f>
        <v/>
      </c>
      <c r="C118" s="4" t="inlineStr">
        <is>
          <t>خالد المالكي</t>
        </is>
      </c>
      <c r="D118" s="4" t="inlineStr">
        <is>
          <t>055 480 3153</t>
        </is>
      </c>
      <c r="E118" s="4" t="inlineStr">
        <is>
          <t>فيلر</t>
        </is>
      </c>
      <c r="F118" s="4" t="inlineStr">
        <is>
          <t>غرفة 1</t>
        </is>
      </c>
      <c r="G118" s="4" t="n"/>
      <c r="H118" s="4" t="inlineStr">
        <is>
          <t>مؤكد</t>
        </is>
      </c>
      <c r="I118" s="25">
        <f>IF(A118="","",IF(AND(AND(AC118&lt;&gt;"",OR(AC118=AG118,AC118=AK118)),AND(AD118&lt;&gt;"",OR(AD118=AH118,AD118=AL118))),"غرفة وجهاز",IF(AND(AC118&lt;&gt;"",OR(AC118=AG118,AC118=AK118)),"غرفة",IF(AND(AD118&lt;&gt;"",OR(AD118=AH118,AD118=AL118)),"جهاز",""))))</f>
        <v/>
      </c>
      <c r="J118" s="4" t="inlineStr">
        <is>
          <t>تركي الشهري</t>
        </is>
      </c>
      <c r="K118" s="4" t="inlineStr">
        <is>
          <t>054 485 4017</t>
        </is>
      </c>
      <c r="L118" s="4" t="inlineStr">
        <is>
          <t>هيدرافيشل</t>
        </is>
      </c>
      <c r="M118" s="4" t="inlineStr">
        <is>
          <t>غرفة 2</t>
        </is>
      </c>
      <c r="N118" s="4" t="inlineStr">
        <is>
          <t>هيدرافيشل</t>
        </is>
      </c>
      <c r="O118" s="4" t="inlineStr">
        <is>
          <t>محجوز</t>
        </is>
      </c>
      <c r="P118" s="25">
        <f>IF(A118="","",IF(AND(AND(AG118&lt;&gt;"",OR(AG118=AC118,AG118=AK118)),AND(AH118&lt;&gt;"",OR(AH118=AD118,AH118=AL118))),"غرفة وجهاز",IF(AND(AG118&lt;&gt;"",OR(AG118=AC118,AG118=AK118)),"غرفة",IF(AND(AH118&lt;&gt;"",OR(AH118=AD118,AH118=AL118)),"جهاز",""))))</f>
        <v/>
      </c>
      <c r="Q118" s="4" t="inlineStr">
        <is>
          <t>ديما النمر</t>
        </is>
      </c>
      <c r="R118" s="4" t="inlineStr">
        <is>
          <t>050 974 9647</t>
        </is>
      </c>
      <c r="S118" s="4" t="inlineStr">
        <is>
          <t>جلسة علاج طبيعي</t>
        </is>
      </c>
      <c r="T118" s="4" t="inlineStr">
        <is>
          <t>غرفة 3</t>
        </is>
      </c>
      <c r="U118" s="4" t="n"/>
      <c r="V118" s="4" t="inlineStr">
        <is>
          <t>محجوز</t>
        </is>
      </c>
      <c r="W118" s="25">
        <f>IF(A118="","",IF(AND(AND(AK118&lt;&gt;"",OR(AK118=AC118,AK118=AG118)),AND(AL118&lt;&gt;"",OR(AL118=AD118,AL118=AH118))),"غرفة وجهاز",IF(AND(AK118&lt;&gt;"",OR(AK118=AC118,AK118=AG118)),"غرفة",IF(AND(AL118&lt;&gt;"",OR(AL118=AD118,AL118=AH118)),"جهاز",""))))</f>
        <v/>
      </c>
      <c r="Y118" s="7" t="n">
        <v>112</v>
      </c>
      <c r="Z118" s="7">
        <f>IF(A118="","",IF(INDEX(OpenDays,WEEKDAY(A118,2))="لا",0,1))</f>
        <v/>
      </c>
      <c r="AA118" s="7">
        <f>IF(A118="","",IF(AND(E118&lt;&gt;"",H118&lt;&gt;'الإعدادات'!$M$17),MAX(1,ROUND(IFERROR(INDEX(SvcMinutes,MATCH(E118,Services,0)),SlotLen)/SlotLen,0))-1,IF(AND(A118=A117,AA117&gt;0),AA117-1,0)))</f>
        <v/>
      </c>
      <c r="AB118" s="7">
        <f>IF(A118="","",IF(OR(AND(E118&lt;&gt;"",H118&lt;&gt;'الإعدادات'!$M$17),AND(A118=A117,AA117&gt;0)),1,0))</f>
        <v/>
      </c>
      <c r="AC118" s="9">
        <f>IF(A118="","",IF(AND(E118&lt;&gt;"",H118&lt;&gt;'الإعدادات'!$M$17),IF(F118="","",F118),IF(AND(A118=A117,AA117&gt;0),AC117,"")))</f>
        <v/>
      </c>
      <c r="AD118" s="9">
        <f>IF(A118="","",IF(AND(E118&lt;&gt;"",H118&lt;&gt;'الإعدادات'!$M$17),IF(G118="","",G118),IF(AND(A118=A117,AA117&gt;0),AD117,"")))</f>
        <v/>
      </c>
      <c r="AE118" s="7">
        <f>IF(A118="","",IF(AND(L118&lt;&gt;"",O118&lt;&gt;'الإعدادات'!$M$17),MAX(1,ROUND(IFERROR(INDEX(SvcMinutes,MATCH(L118,Services,0)),SlotLen)/SlotLen,0))-1,IF(AND(A118=A117,AE117&gt;0),AE117-1,0)))</f>
        <v/>
      </c>
      <c r="AF118" s="7">
        <f>IF(A118="","",IF(OR(AND(L118&lt;&gt;"",O118&lt;&gt;'الإعدادات'!$M$17),AND(A118=A117,AE117&gt;0)),1,0))</f>
        <v/>
      </c>
      <c r="AG118" s="9">
        <f>IF(A118="","",IF(AND(L118&lt;&gt;"",O118&lt;&gt;'الإعدادات'!$M$17),IF(M118="","",M118),IF(AND(A118=A117,AE117&gt;0),AG117,"")))</f>
        <v/>
      </c>
      <c r="AH118" s="9">
        <f>IF(A118="","",IF(AND(L118&lt;&gt;"",O118&lt;&gt;'الإعدادات'!$M$17),IF(N118="","",N118),IF(AND(A118=A117,AE117&gt;0),AH117,"")))</f>
        <v/>
      </c>
      <c r="AI118" s="7">
        <f>IF(A118="","",IF(AND(S118&lt;&gt;"",V118&lt;&gt;'الإعدادات'!$M$17),MAX(1,ROUND(IFERROR(INDEX(SvcMinutes,MATCH(S118,Services,0)),SlotLen)/SlotLen,0))-1,IF(AND(A118=A117,AI117&gt;0),AI117-1,0)))</f>
        <v/>
      </c>
      <c r="AJ118" s="7">
        <f>IF(A118="","",IF(OR(AND(S118&lt;&gt;"",V118&lt;&gt;'الإعدادات'!$M$17),AND(A118=A117,AI117&gt;0)),1,0))</f>
        <v/>
      </c>
      <c r="AK118" s="9">
        <f>IF(A118="","",IF(AND(S118&lt;&gt;"",V118&lt;&gt;'الإعدادات'!$M$17),IF(T118="","",T118),IF(AND(A118=A117,AI117&gt;0),AK117,"")))</f>
        <v/>
      </c>
      <c r="AL118" s="9">
        <f>IF(A118="","",IF(AND(S118&lt;&gt;"",V118&lt;&gt;'الإعدادات'!$M$17),IF(U118="","",U118),IF(AND(A118=A117,AI117&gt;0),AL117,"")))</f>
        <v/>
      </c>
    </row>
    <row r="119">
      <c r="A119" s="23">
        <f>IF(Y119&gt;=7*SlotsPerDay,"",$B$2+INT(Y119/SlotsPerDay))</f>
        <v/>
      </c>
      <c r="B119" s="24">
        <f>IF(A119="","",DayStart+(Y119-INT(Y119/SlotsPerDay)*SlotsPerDay)*SlotLen/1440)</f>
        <v/>
      </c>
      <c r="C119" s="4" t="inlineStr">
        <is>
          <t>هيفاء المطيري</t>
        </is>
      </c>
      <c r="D119" s="4" t="inlineStr">
        <is>
          <t>054 867 5306</t>
        </is>
      </c>
      <c r="E119" s="4" t="inlineStr">
        <is>
          <t>فيلر</t>
        </is>
      </c>
      <c r="F119" s="4" t="inlineStr">
        <is>
          <t>غرفة 1</t>
        </is>
      </c>
      <c r="G119" s="4" t="n"/>
      <c r="H119" s="4" t="inlineStr">
        <is>
          <t>مؤكد</t>
        </is>
      </c>
      <c r="I119" s="25">
        <f>IF(A119="","",IF(AND(AND(AC119&lt;&gt;"",OR(AC119=AG119,AC119=AK119)),AND(AD119&lt;&gt;"",OR(AD119=AH119,AD119=AL119))),"غرفة وجهاز",IF(AND(AC119&lt;&gt;"",OR(AC119=AG119,AC119=AK119)),"غرفة",IF(AND(AD119&lt;&gt;"",OR(AD119=AH119,AD119=AL119)),"جهاز",""))))</f>
        <v/>
      </c>
      <c r="J119" s="4" t="n"/>
      <c r="K119" s="4" t="n"/>
      <c r="L119" s="4" t="n"/>
      <c r="M119" s="4" t="n"/>
      <c r="N119" s="4" t="n"/>
      <c r="O119" s="4" t="n"/>
      <c r="P119" s="25">
        <f>IF(A119="","",IF(AND(AND(AG119&lt;&gt;"",OR(AG119=AC119,AG119=AK119)),AND(AH119&lt;&gt;"",OR(AH119=AD119,AH119=AL119))),"غرفة وجهاز",IF(AND(AG119&lt;&gt;"",OR(AG119=AC119,AG119=AK119)),"غرفة",IF(AND(AH119&lt;&gt;"",OR(AH119=AD119,AH119=AL119)),"جهاز",""))))</f>
        <v/>
      </c>
      <c r="Q119" s="4" t="n"/>
      <c r="R119" s="4" t="n"/>
      <c r="S119" s="4" t="n"/>
      <c r="T119" s="4" t="n"/>
      <c r="U119" s="4" t="n"/>
      <c r="V119" s="4" t="n"/>
      <c r="W119" s="25">
        <f>IF(A119="","",IF(AND(AND(AK119&lt;&gt;"",OR(AK119=AC119,AK119=AG119)),AND(AL119&lt;&gt;"",OR(AL119=AD119,AL119=AH119))),"غرفة وجهاز",IF(AND(AK119&lt;&gt;"",OR(AK119=AC119,AK119=AG119)),"غرفة",IF(AND(AL119&lt;&gt;"",OR(AL119=AD119,AL119=AH119)),"جهاز",""))))</f>
        <v/>
      </c>
      <c r="Y119" s="7" t="n">
        <v>113</v>
      </c>
      <c r="Z119" s="7">
        <f>IF(A119="","",IF(INDEX(OpenDays,WEEKDAY(A119,2))="لا",0,1))</f>
        <v/>
      </c>
      <c r="AA119" s="7">
        <f>IF(A119="","",IF(AND(E119&lt;&gt;"",H119&lt;&gt;'الإعدادات'!$M$17),MAX(1,ROUND(IFERROR(INDEX(SvcMinutes,MATCH(E119,Services,0)),SlotLen)/SlotLen,0))-1,IF(AND(A119=A118,AA118&gt;0),AA118-1,0)))</f>
        <v/>
      </c>
      <c r="AB119" s="7">
        <f>IF(A119="","",IF(OR(AND(E119&lt;&gt;"",H119&lt;&gt;'الإعدادات'!$M$17),AND(A119=A118,AA118&gt;0)),1,0))</f>
        <v/>
      </c>
      <c r="AC119" s="9">
        <f>IF(A119="","",IF(AND(E119&lt;&gt;"",H119&lt;&gt;'الإعدادات'!$M$17),IF(F119="","",F119),IF(AND(A119=A118,AA118&gt;0),AC118,"")))</f>
        <v/>
      </c>
      <c r="AD119" s="9">
        <f>IF(A119="","",IF(AND(E119&lt;&gt;"",H119&lt;&gt;'الإعدادات'!$M$17),IF(G119="","",G119),IF(AND(A119=A118,AA118&gt;0),AD118,"")))</f>
        <v/>
      </c>
      <c r="AE119" s="7">
        <f>IF(A119="","",IF(AND(L119&lt;&gt;"",O119&lt;&gt;'الإعدادات'!$M$17),MAX(1,ROUND(IFERROR(INDEX(SvcMinutes,MATCH(L119,Services,0)),SlotLen)/SlotLen,0))-1,IF(AND(A119=A118,AE118&gt;0),AE118-1,0)))</f>
        <v/>
      </c>
      <c r="AF119" s="7">
        <f>IF(A119="","",IF(OR(AND(L119&lt;&gt;"",O119&lt;&gt;'الإعدادات'!$M$17),AND(A119=A118,AE118&gt;0)),1,0))</f>
        <v/>
      </c>
      <c r="AG119" s="9">
        <f>IF(A119="","",IF(AND(L119&lt;&gt;"",O119&lt;&gt;'الإعدادات'!$M$17),IF(M119="","",M119),IF(AND(A119=A118,AE118&gt;0),AG118,"")))</f>
        <v/>
      </c>
      <c r="AH119" s="9">
        <f>IF(A119="","",IF(AND(L119&lt;&gt;"",O119&lt;&gt;'الإعدادات'!$M$17),IF(N119="","",N119),IF(AND(A119=A118,AE118&gt;0),AH118,"")))</f>
        <v/>
      </c>
      <c r="AI119" s="7">
        <f>IF(A119="","",IF(AND(S119&lt;&gt;"",V119&lt;&gt;'الإعدادات'!$M$17),MAX(1,ROUND(IFERROR(INDEX(SvcMinutes,MATCH(S119,Services,0)),SlotLen)/SlotLen,0))-1,IF(AND(A119=A118,AI118&gt;0),AI118-1,0)))</f>
        <v/>
      </c>
      <c r="AJ119" s="7">
        <f>IF(A119="","",IF(OR(AND(S119&lt;&gt;"",V119&lt;&gt;'الإعدادات'!$M$17),AND(A119=A118,AI118&gt;0)),1,0))</f>
        <v/>
      </c>
      <c r="AK119" s="9">
        <f>IF(A119="","",IF(AND(S119&lt;&gt;"",V119&lt;&gt;'الإعدادات'!$M$17),IF(T119="","",T119),IF(AND(A119=A118,AI118&gt;0),AK118,"")))</f>
        <v/>
      </c>
      <c r="AL119" s="9">
        <f>IF(A119="","",IF(AND(S119&lt;&gt;"",V119&lt;&gt;'الإعدادات'!$M$17),IF(U119="","",U119),IF(AND(A119=A118,AI118&gt;0),AL118,"")))</f>
        <v/>
      </c>
    </row>
    <row r="120">
      <c r="A120" s="23">
        <f>IF(Y120&gt;=7*SlotsPerDay,"",$B$2+INT(Y120/SlotsPerDay))</f>
        <v/>
      </c>
      <c r="B120" s="24">
        <f>IF(A120="","",DayStart+(Y120-INT(Y120/SlotsPerDay)*SlotsPerDay)*SlotLen/1440)</f>
        <v/>
      </c>
      <c r="C120" s="4" t="n"/>
      <c r="D120" s="4" t="n"/>
      <c r="E120" s="4" t="n"/>
      <c r="F120" s="4" t="n"/>
      <c r="G120" s="4" t="n"/>
      <c r="H120" s="4" t="n"/>
      <c r="I120" s="25">
        <f>IF(A120="","",IF(AND(AND(AC120&lt;&gt;"",OR(AC120=AG120,AC120=AK120)),AND(AD120&lt;&gt;"",OR(AD120=AH120,AD120=AL120))),"غرفة وجهاز",IF(AND(AC120&lt;&gt;"",OR(AC120=AG120,AC120=AK120)),"غرفة",IF(AND(AD120&lt;&gt;"",OR(AD120=AH120,AD120=AL120)),"جهاز",""))))</f>
        <v/>
      </c>
      <c r="J120" s="4" t="inlineStr">
        <is>
          <t>ديما النمر</t>
        </is>
      </c>
      <c r="K120" s="4" t="inlineStr">
        <is>
          <t>053 476 5068</t>
        </is>
      </c>
      <c r="L120" s="4" t="inlineStr">
        <is>
          <t>متابعة</t>
        </is>
      </c>
      <c r="M120" s="4" t="inlineStr">
        <is>
          <t>غرفة 2</t>
        </is>
      </c>
      <c r="N120" s="4" t="n"/>
      <c r="O120" s="4" t="inlineStr">
        <is>
          <t>محجوز</t>
        </is>
      </c>
      <c r="P120" s="25">
        <f>IF(A120="","",IF(AND(AND(AG120&lt;&gt;"",OR(AG120=AC120,AG120=AK120)),AND(AH120&lt;&gt;"",OR(AH120=AD120,AH120=AL120))),"غرفة وجهاز",IF(AND(AG120&lt;&gt;"",OR(AG120=AC120,AG120=AK120)),"غرفة",IF(AND(AH120&lt;&gt;"",OR(AH120=AD120,AH120=AL120)),"جهاز",""))))</f>
        <v/>
      </c>
      <c r="Q120" s="4" t="n"/>
      <c r="R120" s="4" t="n"/>
      <c r="S120" s="4" t="n"/>
      <c r="T120" s="4" t="n"/>
      <c r="U120" s="4" t="n"/>
      <c r="V120" s="4" t="n"/>
      <c r="W120" s="25">
        <f>IF(A120="","",IF(AND(AND(AK120&lt;&gt;"",OR(AK120=AC120,AK120=AG120)),AND(AL120&lt;&gt;"",OR(AL120=AD120,AL120=AH120))),"غرفة وجهاز",IF(AND(AK120&lt;&gt;"",OR(AK120=AC120,AK120=AG120)),"غرفة",IF(AND(AL120&lt;&gt;"",OR(AL120=AD120,AL120=AH120)),"جهاز",""))))</f>
        <v/>
      </c>
      <c r="Y120" s="7" t="n">
        <v>114</v>
      </c>
      <c r="Z120" s="7">
        <f>IF(A120="","",IF(INDEX(OpenDays,WEEKDAY(A120,2))="لا",0,1))</f>
        <v/>
      </c>
      <c r="AA120" s="7">
        <f>IF(A120="","",IF(AND(E120&lt;&gt;"",H120&lt;&gt;'الإعدادات'!$M$17),MAX(1,ROUND(IFERROR(INDEX(SvcMinutes,MATCH(E120,Services,0)),SlotLen)/SlotLen,0))-1,IF(AND(A120=A119,AA119&gt;0),AA119-1,0)))</f>
        <v/>
      </c>
      <c r="AB120" s="7">
        <f>IF(A120="","",IF(OR(AND(E120&lt;&gt;"",H120&lt;&gt;'الإعدادات'!$M$17),AND(A120=A119,AA119&gt;0)),1,0))</f>
        <v/>
      </c>
      <c r="AC120" s="9">
        <f>IF(A120="","",IF(AND(E120&lt;&gt;"",H120&lt;&gt;'الإعدادات'!$M$17),IF(F120="","",F120),IF(AND(A120=A119,AA119&gt;0),AC119,"")))</f>
        <v/>
      </c>
      <c r="AD120" s="9">
        <f>IF(A120="","",IF(AND(E120&lt;&gt;"",H120&lt;&gt;'الإعدادات'!$M$17),IF(G120="","",G120),IF(AND(A120=A119,AA119&gt;0),AD119,"")))</f>
        <v/>
      </c>
      <c r="AE120" s="7">
        <f>IF(A120="","",IF(AND(L120&lt;&gt;"",O120&lt;&gt;'الإعدادات'!$M$17),MAX(1,ROUND(IFERROR(INDEX(SvcMinutes,MATCH(L120,Services,0)),SlotLen)/SlotLen,0))-1,IF(AND(A120=A119,AE119&gt;0),AE119-1,0)))</f>
        <v/>
      </c>
      <c r="AF120" s="7">
        <f>IF(A120="","",IF(OR(AND(L120&lt;&gt;"",O120&lt;&gt;'الإعدادات'!$M$17),AND(A120=A119,AE119&gt;0)),1,0))</f>
        <v/>
      </c>
      <c r="AG120" s="9">
        <f>IF(A120="","",IF(AND(L120&lt;&gt;"",O120&lt;&gt;'الإعدادات'!$M$17),IF(M120="","",M120),IF(AND(A120=A119,AE119&gt;0),AG119,"")))</f>
        <v/>
      </c>
      <c r="AH120" s="9">
        <f>IF(A120="","",IF(AND(L120&lt;&gt;"",O120&lt;&gt;'الإعدادات'!$M$17),IF(N120="","",N120),IF(AND(A120=A119,AE119&gt;0),AH119,"")))</f>
        <v/>
      </c>
      <c r="AI120" s="7">
        <f>IF(A120="","",IF(AND(S120&lt;&gt;"",V120&lt;&gt;'الإعدادات'!$M$17),MAX(1,ROUND(IFERROR(INDEX(SvcMinutes,MATCH(S120,Services,0)),SlotLen)/SlotLen,0))-1,IF(AND(A120=A119,AI119&gt;0),AI119-1,0)))</f>
        <v/>
      </c>
      <c r="AJ120" s="7">
        <f>IF(A120="","",IF(OR(AND(S120&lt;&gt;"",V120&lt;&gt;'الإعدادات'!$M$17),AND(A120=A119,AI119&gt;0)),1,0))</f>
        <v/>
      </c>
      <c r="AK120" s="9">
        <f>IF(A120="","",IF(AND(S120&lt;&gt;"",V120&lt;&gt;'الإعدادات'!$M$17),IF(T120="","",T120),IF(AND(A120=A119,AI119&gt;0),AK119,"")))</f>
        <v/>
      </c>
      <c r="AL120" s="9">
        <f>IF(A120="","",IF(AND(S120&lt;&gt;"",V120&lt;&gt;'الإعدادات'!$M$17),IF(U120="","",U120),IF(AND(A120=A119,AI119&gt;0),AL119,"")))</f>
        <v/>
      </c>
    </row>
    <row r="121">
      <c r="A121" s="23">
        <f>IF(Y121&gt;=7*SlotsPerDay,"",$B$2+INT(Y121/SlotsPerDay))</f>
        <v/>
      </c>
      <c r="B121" s="24">
        <f>IF(A121="","",DayStart+(Y121-INT(Y121/SlotsPerDay)*SlotsPerDay)*SlotLen/1440)</f>
        <v/>
      </c>
      <c r="C121" s="4" t="inlineStr">
        <is>
          <t>سعود الجهني</t>
        </is>
      </c>
      <c r="D121" s="4" t="inlineStr">
        <is>
          <t>054 259 8805</t>
        </is>
      </c>
      <c r="E121" s="4" t="inlineStr">
        <is>
          <t>متابعة</t>
        </is>
      </c>
      <c r="F121" s="4" t="inlineStr">
        <is>
          <t>غرفة 1</t>
        </is>
      </c>
      <c r="G121" s="4" t="n"/>
      <c r="H121" s="4" t="inlineStr">
        <is>
          <t>مؤكد</t>
        </is>
      </c>
      <c r="I121" s="25">
        <f>IF(A121="","",IF(AND(AND(AC121&lt;&gt;"",OR(AC121=AG121,AC121=AK121)),AND(AD121&lt;&gt;"",OR(AD121=AH121,AD121=AL121))),"غرفة وجهاز",IF(AND(AC121&lt;&gt;"",OR(AC121=AG121,AC121=AK121)),"غرفة",IF(AND(AD121&lt;&gt;"",OR(AD121=AH121,AD121=AL121)),"جهاز",""))))</f>
        <v/>
      </c>
      <c r="J121" s="4" t="inlineStr">
        <is>
          <t>هيفاء المطيري</t>
        </is>
      </c>
      <c r="K121" s="4" t="inlineStr">
        <is>
          <t>053 257 7390</t>
        </is>
      </c>
      <c r="L121" s="4" t="inlineStr">
        <is>
          <t>كشف</t>
        </is>
      </c>
      <c r="M121" s="4" t="inlineStr">
        <is>
          <t>غرفة 2</t>
        </is>
      </c>
      <c r="N121" s="4" t="n"/>
      <c r="O121" s="4" t="inlineStr">
        <is>
          <t>محجوز</t>
        </is>
      </c>
      <c r="P121" s="25">
        <f>IF(A121="","",IF(AND(AND(AG121&lt;&gt;"",OR(AG121=AC121,AG121=AK121)),AND(AH121&lt;&gt;"",OR(AH121=AD121,AH121=AL121))),"غرفة وجهاز",IF(AND(AG121&lt;&gt;"",OR(AG121=AC121,AG121=AK121)),"غرفة",IF(AND(AH121&lt;&gt;"",OR(AH121=AD121,AH121=AL121)),"جهاز",""))))</f>
        <v/>
      </c>
      <c r="Q121" s="4" t="n"/>
      <c r="R121" s="4" t="n"/>
      <c r="S121" s="4" t="n"/>
      <c r="T121" s="4" t="n"/>
      <c r="U121" s="4" t="n"/>
      <c r="V121" s="4" t="n"/>
      <c r="W121" s="25">
        <f>IF(A121="","",IF(AND(AND(AK121&lt;&gt;"",OR(AK121=AC121,AK121=AG121)),AND(AL121&lt;&gt;"",OR(AL121=AD121,AL121=AH121))),"غرفة وجهاز",IF(AND(AK121&lt;&gt;"",OR(AK121=AC121,AK121=AG121)),"غرفة",IF(AND(AL121&lt;&gt;"",OR(AL121=AD121,AL121=AH121)),"جهاز",""))))</f>
        <v/>
      </c>
      <c r="Y121" s="7" t="n">
        <v>115</v>
      </c>
      <c r="Z121" s="7">
        <f>IF(A121="","",IF(INDEX(OpenDays,WEEKDAY(A121,2))="لا",0,1))</f>
        <v/>
      </c>
      <c r="AA121" s="7">
        <f>IF(A121="","",IF(AND(E121&lt;&gt;"",H121&lt;&gt;'الإعدادات'!$M$17),MAX(1,ROUND(IFERROR(INDEX(SvcMinutes,MATCH(E121,Services,0)),SlotLen)/SlotLen,0))-1,IF(AND(A121=A120,AA120&gt;0),AA120-1,0)))</f>
        <v/>
      </c>
      <c r="AB121" s="7">
        <f>IF(A121="","",IF(OR(AND(E121&lt;&gt;"",H121&lt;&gt;'الإعدادات'!$M$17),AND(A121=A120,AA120&gt;0)),1,0))</f>
        <v/>
      </c>
      <c r="AC121" s="9">
        <f>IF(A121="","",IF(AND(E121&lt;&gt;"",H121&lt;&gt;'الإعدادات'!$M$17),IF(F121="","",F121),IF(AND(A121=A120,AA120&gt;0),AC120,"")))</f>
        <v/>
      </c>
      <c r="AD121" s="9">
        <f>IF(A121="","",IF(AND(E121&lt;&gt;"",H121&lt;&gt;'الإعدادات'!$M$17),IF(G121="","",G121),IF(AND(A121=A120,AA120&gt;0),AD120,"")))</f>
        <v/>
      </c>
      <c r="AE121" s="7">
        <f>IF(A121="","",IF(AND(L121&lt;&gt;"",O121&lt;&gt;'الإعدادات'!$M$17),MAX(1,ROUND(IFERROR(INDEX(SvcMinutes,MATCH(L121,Services,0)),SlotLen)/SlotLen,0))-1,IF(AND(A121=A120,AE120&gt;0),AE120-1,0)))</f>
        <v/>
      </c>
      <c r="AF121" s="7">
        <f>IF(A121="","",IF(OR(AND(L121&lt;&gt;"",O121&lt;&gt;'الإعدادات'!$M$17),AND(A121=A120,AE120&gt;0)),1,0))</f>
        <v/>
      </c>
      <c r="AG121" s="9">
        <f>IF(A121="","",IF(AND(L121&lt;&gt;"",O121&lt;&gt;'الإعدادات'!$M$17),IF(M121="","",M121),IF(AND(A121=A120,AE120&gt;0),AG120,"")))</f>
        <v/>
      </c>
      <c r="AH121" s="9">
        <f>IF(A121="","",IF(AND(L121&lt;&gt;"",O121&lt;&gt;'الإعدادات'!$M$17),IF(N121="","",N121),IF(AND(A121=A120,AE120&gt;0),AH120,"")))</f>
        <v/>
      </c>
      <c r="AI121" s="7">
        <f>IF(A121="","",IF(AND(S121&lt;&gt;"",V121&lt;&gt;'الإعدادات'!$M$17),MAX(1,ROUND(IFERROR(INDEX(SvcMinutes,MATCH(S121,Services,0)),SlotLen)/SlotLen,0))-1,IF(AND(A121=A120,AI120&gt;0),AI120-1,0)))</f>
        <v/>
      </c>
      <c r="AJ121" s="7">
        <f>IF(A121="","",IF(OR(AND(S121&lt;&gt;"",V121&lt;&gt;'الإعدادات'!$M$17),AND(A121=A120,AI120&gt;0)),1,0))</f>
        <v/>
      </c>
      <c r="AK121" s="9">
        <f>IF(A121="","",IF(AND(S121&lt;&gt;"",V121&lt;&gt;'الإعدادات'!$M$17),IF(T121="","",T121),IF(AND(A121=A120,AI120&gt;0),AK120,"")))</f>
        <v/>
      </c>
      <c r="AL121" s="9">
        <f>IF(A121="","",IF(AND(S121&lt;&gt;"",V121&lt;&gt;'الإعدادات'!$M$17),IF(U121="","",U121),IF(AND(A121=A120,AI120&gt;0),AL120,"")))</f>
        <v/>
      </c>
    </row>
    <row r="122">
      <c r="A122" s="23">
        <f>IF(Y122&gt;=7*SlotsPerDay,"",$B$2+INT(Y122/SlotsPerDay))</f>
        <v/>
      </c>
      <c r="B122" s="24">
        <f>IF(A122="","",DayStart+(Y122-INT(Y122/SlotsPerDay)*SlotsPerDay)*SlotLen/1440)</f>
        <v/>
      </c>
      <c r="C122" s="4" t="n"/>
      <c r="D122" s="4" t="n"/>
      <c r="E122" s="4" t="n"/>
      <c r="F122" s="4" t="n"/>
      <c r="G122" s="4" t="n"/>
      <c r="H122" s="4" t="n"/>
      <c r="I122" s="25">
        <f>IF(A122="","",IF(AND(AND(AC122&lt;&gt;"",OR(AC122=AG122,AC122=AK122)),AND(AD122&lt;&gt;"",OR(AD122=AH122,AD122=AL122))),"غرفة وجهاز",IF(AND(AC122&lt;&gt;"",OR(AC122=AG122,AC122=AK122)),"غرفة",IF(AND(AD122&lt;&gt;"",OR(AD122=AH122,AD122=AL122)),"جهاز",""))))</f>
        <v/>
      </c>
      <c r="J122" s="4" t="n"/>
      <c r="K122" s="4" t="n"/>
      <c r="L122" s="4" t="n"/>
      <c r="M122" s="4" t="n"/>
      <c r="N122" s="4" t="n"/>
      <c r="O122" s="4" t="n"/>
      <c r="P122" s="25">
        <f>IF(A122="","",IF(AND(AND(AG122&lt;&gt;"",OR(AG122=AC122,AG122=AK122)),AND(AH122&lt;&gt;"",OR(AH122=AD122,AH122=AL122))),"غرفة وجهاز",IF(AND(AG122&lt;&gt;"",OR(AG122=AC122,AG122=AK122)),"غرفة",IF(AND(AH122&lt;&gt;"",OR(AH122=AD122,AH122=AL122)),"جهاز",""))))</f>
        <v/>
      </c>
      <c r="Q122" s="4" t="inlineStr">
        <is>
          <t>أروى التميمي</t>
        </is>
      </c>
      <c r="R122" s="4" t="inlineStr">
        <is>
          <t>050 586 5990</t>
        </is>
      </c>
      <c r="S122" s="4" t="inlineStr">
        <is>
          <t>جلسة موجات تصادمية</t>
        </is>
      </c>
      <c r="T122" s="4" t="inlineStr">
        <is>
          <t>غرفة 3</t>
        </is>
      </c>
      <c r="U122" s="4" t="inlineStr">
        <is>
          <t>جهاز الموجات التصادمية</t>
        </is>
      </c>
      <c r="V122" s="4" t="inlineStr">
        <is>
          <t>مؤكد</t>
        </is>
      </c>
      <c r="W122" s="25">
        <f>IF(A122="","",IF(AND(AND(AK122&lt;&gt;"",OR(AK122=AC122,AK122=AG122)),AND(AL122&lt;&gt;"",OR(AL122=AD122,AL122=AH122))),"غرفة وجهاز",IF(AND(AK122&lt;&gt;"",OR(AK122=AC122,AK122=AG122)),"غرفة",IF(AND(AL122&lt;&gt;"",OR(AL122=AD122,AL122=AH122)),"جهاز",""))))</f>
        <v/>
      </c>
      <c r="Y122" s="7" t="n">
        <v>116</v>
      </c>
      <c r="Z122" s="7">
        <f>IF(A122="","",IF(INDEX(OpenDays,WEEKDAY(A122,2))="لا",0,1))</f>
        <v/>
      </c>
      <c r="AA122" s="7">
        <f>IF(A122="","",IF(AND(E122&lt;&gt;"",H122&lt;&gt;'الإعدادات'!$M$17),MAX(1,ROUND(IFERROR(INDEX(SvcMinutes,MATCH(E122,Services,0)),SlotLen)/SlotLen,0))-1,IF(AND(A122=A121,AA121&gt;0),AA121-1,0)))</f>
        <v/>
      </c>
      <c r="AB122" s="7">
        <f>IF(A122="","",IF(OR(AND(E122&lt;&gt;"",H122&lt;&gt;'الإعدادات'!$M$17),AND(A122=A121,AA121&gt;0)),1,0))</f>
        <v/>
      </c>
      <c r="AC122" s="9">
        <f>IF(A122="","",IF(AND(E122&lt;&gt;"",H122&lt;&gt;'الإعدادات'!$M$17),IF(F122="","",F122),IF(AND(A122=A121,AA121&gt;0),AC121,"")))</f>
        <v/>
      </c>
      <c r="AD122" s="9">
        <f>IF(A122="","",IF(AND(E122&lt;&gt;"",H122&lt;&gt;'الإعدادات'!$M$17),IF(G122="","",G122),IF(AND(A122=A121,AA121&gt;0),AD121,"")))</f>
        <v/>
      </c>
      <c r="AE122" s="7">
        <f>IF(A122="","",IF(AND(L122&lt;&gt;"",O122&lt;&gt;'الإعدادات'!$M$17),MAX(1,ROUND(IFERROR(INDEX(SvcMinutes,MATCH(L122,Services,0)),SlotLen)/SlotLen,0))-1,IF(AND(A122=A121,AE121&gt;0),AE121-1,0)))</f>
        <v/>
      </c>
      <c r="AF122" s="7">
        <f>IF(A122="","",IF(OR(AND(L122&lt;&gt;"",O122&lt;&gt;'الإعدادات'!$M$17),AND(A122=A121,AE121&gt;0)),1,0))</f>
        <v/>
      </c>
      <c r="AG122" s="9">
        <f>IF(A122="","",IF(AND(L122&lt;&gt;"",O122&lt;&gt;'الإعدادات'!$M$17),IF(M122="","",M122),IF(AND(A122=A121,AE121&gt;0),AG121,"")))</f>
        <v/>
      </c>
      <c r="AH122" s="9">
        <f>IF(A122="","",IF(AND(L122&lt;&gt;"",O122&lt;&gt;'الإعدادات'!$M$17),IF(N122="","",N122),IF(AND(A122=A121,AE121&gt;0),AH121,"")))</f>
        <v/>
      </c>
      <c r="AI122" s="7">
        <f>IF(A122="","",IF(AND(S122&lt;&gt;"",V122&lt;&gt;'الإعدادات'!$M$17),MAX(1,ROUND(IFERROR(INDEX(SvcMinutes,MATCH(S122,Services,0)),SlotLen)/SlotLen,0))-1,IF(AND(A122=A121,AI121&gt;0),AI121-1,0)))</f>
        <v/>
      </c>
      <c r="AJ122" s="7">
        <f>IF(A122="","",IF(OR(AND(S122&lt;&gt;"",V122&lt;&gt;'الإعدادات'!$M$17),AND(A122=A121,AI121&gt;0)),1,0))</f>
        <v/>
      </c>
      <c r="AK122" s="9">
        <f>IF(A122="","",IF(AND(S122&lt;&gt;"",V122&lt;&gt;'الإعدادات'!$M$17),IF(T122="","",T122),IF(AND(A122=A121,AI121&gt;0),AK121,"")))</f>
        <v/>
      </c>
      <c r="AL122" s="9">
        <f>IF(A122="","",IF(AND(S122&lt;&gt;"",V122&lt;&gt;'الإعدادات'!$M$17),IF(U122="","",U122),IF(AND(A122=A121,AI121&gt;0),AL121,"")))</f>
        <v/>
      </c>
    </row>
    <row r="123">
      <c r="A123" s="23">
        <f>IF(Y123&gt;=7*SlotsPerDay,"",$B$2+INT(Y123/SlotsPerDay))</f>
        <v/>
      </c>
      <c r="B123" s="24">
        <f>IF(A123="","",DayStart+(Y123-INT(Y123/SlotsPerDay)*SlotsPerDay)*SlotLen/1440)</f>
        <v/>
      </c>
      <c r="C123" s="4" t="inlineStr">
        <is>
          <t>منيرة العسيري</t>
        </is>
      </c>
      <c r="D123" s="4" t="inlineStr">
        <is>
          <t>053 529 1322</t>
        </is>
      </c>
      <c r="E123" s="4" t="inlineStr">
        <is>
          <t>كشف</t>
        </is>
      </c>
      <c r="F123" s="4" t="inlineStr">
        <is>
          <t>غرفة 1</t>
        </is>
      </c>
      <c r="G123" s="4" t="n"/>
      <c r="H123" s="4" t="inlineStr">
        <is>
          <t>محجوز</t>
        </is>
      </c>
      <c r="I123" s="25">
        <f>IF(A123="","",IF(AND(AND(AC123&lt;&gt;"",OR(AC123=AG123,AC123=AK123)),AND(AD123&lt;&gt;"",OR(AD123=AH123,AD123=AL123))),"غرفة وجهاز",IF(AND(AC123&lt;&gt;"",OR(AC123=AG123,AC123=AK123)),"غرفة",IF(AND(AD123&lt;&gt;"",OR(AD123=AH123,AD123=AL123)),"جهاز",""))))</f>
        <v/>
      </c>
      <c r="J123" s="4" t="inlineStr">
        <is>
          <t>غادة الخالدي</t>
        </is>
      </c>
      <c r="K123" s="4" t="inlineStr">
        <is>
          <t>055 863 8633</t>
        </is>
      </c>
      <c r="L123" s="4" t="inlineStr">
        <is>
          <t>متابعة</t>
        </is>
      </c>
      <c r="M123" s="4" t="inlineStr">
        <is>
          <t>غرفة 2</t>
        </is>
      </c>
      <c r="N123" s="4" t="n"/>
      <c r="O123" s="4" t="inlineStr">
        <is>
          <t>مؤكد</t>
        </is>
      </c>
      <c r="P123" s="25">
        <f>IF(A123="","",IF(AND(AND(AG123&lt;&gt;"",OR(AG123=AC123,AG123=AK123)),AND(AH123&lt;&gt;"",OR(AH123=AD123,AH123=AL123))),"غرفة وجهاز",IF(AND(AG123&lt;&gt;"",OR(AG123=AC123,AG123=AK123)),"غرفة",IF(AND(AH123&lt;&gt;"",OR(AH123=AD123,AH123=AL123)),"جهاز",""))))</f>
        <v/>
      </c>
      <c r="Q123" s="4" t="n"/>
      <c r="R123" s="4" t="n"/>
      <c r="S123" s="4" t="n"/>
      <c r="T123" s="4" t="n"/>
      <c r="U123" s="4" t="n"/>
      <c r="V123" s="4" t="n"/>
      <c r="W123" s="25">
        <f>IF(A123="","",IF(AND(AND(AK123&lt;&gt;"",OR(AK123=AC123,AK123=AG123)),AND(AL123&lt;&gt;"",OR(AL123=AD123,AL123=AH123))),"غرفة وجهاز",IF(AND(AK123&lt;&gt;"",OR(AK123=AC123,AK123=AG123)),"غرفة",IF(AND(AL123&lt;&gt;"",OR(AL123=AD123,AL123=AH123)),"جهاز",""))))</f>
        <v/>
      </c>
      <c r="Y123" s="7" t="n">
        <v>117</v>
      </c>
      <c r="Z123" s="7">
        <f>IF(A123="","",IF(INDEX(OpenDays,WEEKDAY(A123,2))="لا",0,1))</f>
        <v/>
      </c>
      <c r="AA123" s="7">
        <f>IF(A123="","",IF(AND(E123&lt;&gt;"",H123&lt;&gt;'الإعدادات'!$M$17),MAX(1,ROUND(IFERROR(INDEX(SvcMinutes,MATCH(E123,Services,0)),SlotLen)/SlotLen,0))-1,IF(AND(A123=A122,AA122&gt;0),AA122-1,0)))</f>
        <v/>
      </c>
      <c r="AB123" s="7">
        <f>IF(A123="","",IF(OR(AND(E123&lt;&gt;"",H123&lt;&gt;'الإعدادات'!$M$17),AND(A123=A122,AA122&gt;0)),1,0))</f>
        <v/>
      </c>
      <c r="AC123" s="9">
        <f>IF(A123="","",IF(AND(E123&lt;&gt;"",H123&lt;&gt;'الإعدادات'!$M$17),IF(F123="","",F123),IF(AND(A123=A122,AA122&gt;0),AC122,"")))</f>
        <v/>
      </c>
      <c r="AD123" s="9">
        <f>IF(A123="","",IF(AND(E123&lt;&gt;"",H123&lt;&gt;'الإعدادات'!$M$17),IF(G123="","",G123),IF(AND(A123=A122,AA122&gt;0),AD122,"")))</f>
        <v/>
      </c>
      <c r="AE123" s="7">
        <f>IF(A123="","",IF(AND(L123&lt;&gt;"",O123&lt;&gt;'الإعدادات'!$M$17),MAX(1,ROUND(IFERROR(INDEX(SvcMinutes,MATCH(L123,Services,0)),SlotLen)/SlotLen,0))-1,IF(AND(A123=A122,AE122&gt;0),AE122-1,0)))</f>
        <v/>
      </c>
      <c r="AF123" s="7">
        <f>IF(A123="","",IF(OR(AND(L123&lt;&gt;"",O123&lt;&gt;'الإعدادات'!$M$17),AND(A123=A122,AE122&gt;0)),1,0))</f>
        <v/>
      </c>
      <c r="AG123" s="9">
        <f>IF(A123="","",IF(AND(L123&lt;&gt;"",O123&lt;&gt;'الإعدادات'!$M$17),IF(M123="","",M123),IF(AND(A123=A122,AE122&gt;0),AG122,"")))</f>
        <v/>
      </c>
      <c r="AH123" s="9">
        <f>IF(A123="","",IF(AND(L123&lt;&gt;"",O123&lt;&gt;'الإعدادات'!$M$17),IF(N123="","",N123),IF(AND(A123=A122,AE122&gt;0),AH122,"")))</f>
        <v/>
      </c>
      <c r="AI123" s="7">
        <f>IF(A123="","",IF(AND(S123&lt;&gt;"",V123&lt;&gt;'الإعدادات'!$M$17),MAX(1,ROUND(IFERROR(INDEX(SvcMinutes,MATCH(S123,Services,0)),SlotLen)/SlotLen,0))-1,IF(AND(A123=A122,AI122&gt;0),AI122-1,0)))</f>
        <v/>
      </c>
      <c r="AJ123" s="7">
        <f>IF(A123="","",IF(OR(AND(S123&lt;&gt;"",V123&lt;&gt;'الإعدادات'!$M$17),AND(A123=A122,AI122&gt;0)),1,0))</f>
        <v/>
      </c>
      <c r="AK123" s="9">
        <f>IF(A123="","",IF(AND(S123&lt;&gt;"",V123&lt;&gt;'الإعدادات'!$M$17),IF(T123="","",T123),IF(AND(A123=A122,AI122&gt;0),AK122,"")))</f>
        <v/>
      </c>
      <c r="AL123" s="9">
        <f>IF(A123="","",IF(AND(S123&lt;&gt;"",V123&lt;&gt;'الإعدادات'!$M$17),IF(U123="","",U123),IF(AND(A123=A122,AI122&gt;0),AL122,"")))</f>
        <v/>
      </c>
    </row>
    <row r="124">
      <c r="A124" s="23">
        <f>IF(Y124&gt;=7*SlotsPerDay,"",$B$2+INT(Y124/SlotsPerDay))</f>
        <v/>
      </c>
      <c r="B124" s="24">
        <f>IF(A124="","",DayStart+(Y124-INT(Y124/SlotsPerDay)*SlotsPerDay)*SlotLen/1440)</f>
        <v/>
      </c>
      <c r="C124" s="4" t="inlineStr">
        <is>
          <t>دانة الحربي</t>
        </is>
      </c>
      <c r="D124" s="4" t="inlineStr">
        <is>
          <t>054 370 3443</t>
        </is>
      </c>
      <c r="E124" s="4" t="inlineStr">
        <is>
          <t>ليزر جسم</t>
        </is>
      </c>
      <c r="F124" s="4" t="inlineStr">
        <is>
          <t>غرفة 1</t>
        </is>
      </c>
      <c r="G124" s="4" t="inlineStr">
        <is>
          <t>جهاز الليزر</t>
        </is>
      </c>
      <c r="H124" s="4" t="inlineStr">
        <is>
          <t>مؤكد</t>
        </is>
      </c>
      <c r="I124" s="25">
        <f>IF(A124="","",IF(AND(AND(AC124&lt;&gt;"",OR(AC124=AG124,AC124=AK124)),AND(AD124&lt;&gt;"",OR(AD124=AH124,AD124=AL124))),"غرفة وجهاز",IF(AND(AC124&lt;&gt;"",OR(AC124=AG124,AC124=AK124)),"غرفة",IF(AND(AD124&lt;&gt;"",OR(AD124=AH124,AD124=AL124)),"جهاز",""))))</f>
        <v/>
      </c>
      <c r="J124" s="4" t="inlineStr">
        <is>
          <t>فهد العتيبي</t>
        </is>
      </c>
      <c r="K124" s="4" t="inlineStr">
        <is>
          <t>055 197 3651</t>
        </is>
      </c>
      <c r="L124" s="4" t="inlineStr">
        <is>
          <t>كشف</t>
        </is>
      </c>
      <c r="M124" s="4" t="inlineStr">
        <is>
          <t>غرفة 2</t>
        </is>
      </c>
      <c r="N124" s="4" t="n"/>
      <c r="O124" s="4" t="inlineStr">
        <is>
          <t>مؤكد</t>
        </is>
      </c>
      <c r="P124" s="25">
        <f>IF(A124="","",IF(AND(AND(AG124&lt;&gt;"",OR(AG124=AC124,AG124=AK124)),AND(AH124&lt;&gt;"",OR(AH124=AD124,AH124=AL124))),"غرفة وجهاز",IF(AND(AG124&lt;&gt;"",OR(AG124=AC124,AG124=AK124)),"غرفة",IF(AND(AH124&lt;&gt;"",OR(AH124=AD124,AH124=AL124)),"جهاز",""))))</f>
        <v/>
      </c>
      <c r="Q124" s="4" t="n"/>
      <c r="R124" s="4" t="n"/>
      <c r="S124" s="4" t="n"/>
      <c r="T124" s="4" t="n"/>
      <c r="U124" s="4" t="n"/>
      <c r="V124" s="4" t="n"/>
      <c r="W124" s="25">
        <f>IF(A124="","",IF(AND(AND(AK124&lt;&gt;"",OR(AK124=AC124,AK124=AG124)),AND(AL124&lt;&gt;"",OR(AL124=AD124,AL124=AH124))),"غرفة وجهاز",IF(AND(AK124&lt;&gt;"",OR(AK124=AC124,AK124=AG124)),"غرفة",IF(AND(AL124&lt;&gt;"",OR(AL124=AD124,AL124=AH124)),"جهاز",""))))</f>
        <v/>
      </c>
      <c r="Y124" s="7" t="n">
        <v>118</v>
      </c>
      <c r="Z124" s="7">
        <f>IF(A124="","",IF(INDEX(OpenDays,WEEKDAY(A124,2))="لا",0,1))</f>
        <v/>
      </c>
      <c r="AA124" s="7">
        <f>IF(A124="","",IF(AND(E124&lt;&gt;"",H124&lt;&gt;'الإعدادات'!$M$17),MAX(1,ROUND(IFERROR(INDEX(SvcMinutes,MATCH(E124,Services,0)),SlotLen)/SlotLen,0))-1,IF(AND(A124=A123,AA123&gt;0),AA123-1,0)))</f>
        <v/>
      </c>
      <c r="AB124" s="7">
        <f>IF(A124="","",IF(OR(AND(E124&lt;&gt;"",H124&lt;&gt;'الإعدادات'!$M$17),AND(A124=A123,AA123&gt;0)),1,0))</f>
        <v/>
      </c>
      <c r="AC124" s="9">
        <f>IF(A124="","",IF(AND(E124&lt;&gt;"",H124&lt;&gt;'الإعدادات'!$M$17),IF(F124="","",F124),IF(AND(A124=A123,AA123&gt;0),AC123,"")))</f>
        <v/>
      </c>
      <c r="AD124" s="9">
        <f>IF(A124="","",IF(AND(E124&lt;&gt;"",H124&lt;&gt;'الإعدادات'!$M$17),IF(G124="","",G124),IF(AND(A124=A123,AA123&gt;0),AD123,"")))</f>
        <v/>
      </c>
      <c r="AE124" s="7">
        <f>IF(A124="","",IF(AND(L124&lt;&gt;"",O124&lt;&gt;'الإعدادات'!$M$17),MAX(1,ROUND(IFERROR(INDEX(SvcMinutes,MATCH(L124,Services,0)),SlotLen)/SlotLen,0))-1,IF(AND(A124=A123,AE123&gt;0),AE123-1,0)))</f>
        <v/>
      </c>
      <c r="AF124" s="7">
        <f>IF(A124="","",IF(OR(AND(L124&lt;&gt;"",O124&lt;&gt;'الإعدادات'!$M$17),AND(A124=A123,AE123&gt;0)),1,0))</f>
        <v/>
      </c>
      <c r="AG124" s="9">
        <f>IF(A124="","",IF(AND(L124&lt;&gt;"",O124&lt;&gt;'الإعدادات'!$M$17),IF(M124="","",M124),IF(AND(A124=A123,AE123&gt;0),AG123,"")))</f>
        <v/>
      </c>
      <c r="AH124" s="9">
        <f>IF(A124="","",IF(AND(L124&lt;&gt;"",O124&lt;&gt;'الإعدادات'!$M$17),IF(N124="","",N124),IF(AND(A124=A123,AE123&gt;0),AH123,"")))</f>
        <v/>
      </c>
      <c r="AI124" s="7">
        <f>IF(A124="","",IF(AND(S124&lt;&gt;"",V124&lt;&gt;'الإعدادات'!$M$17),MAX(1,ROUND(IFERROR(INDEX(SvcMinutes,MATCH(S124,Services,0)),SlotLen)/SlotLen,0))-1,IF(AND(A124=A123,AI123&gt;0),AI123-1,0)))</f>
        <v/>
      </c>
      <c r="AJ124" s="7">
        <f>IF(A124="","",IF(OR(AND(S124&lt;&gt;"",V124&lt;&gt;'الإعدادات'!$M$17),AND(A124=A123,AI123&gt;0)),1,0))</f>
        <v/>
      </c>
      <c r="AK124" s="9">
        <f>IF(A124="","",IF(AND(S124&lt;&gt;"",V124&lt;&gt;'الإعدادات'!$M$17),IF(T124="","",T124),IF(AND(A124=A123,AI123&gt;0),AK123,"")))</f>
        <v/>
      </c>
      <c r="AL124" s="9">
        <f>IF(A124="","",IF(AND(S124&lt;&gt;"",V124&lt;&gt;'الإعدادات'!$M$17),IF(U124="","",U124),IF(AND(A124=A123,AI123&gt;0),AL123,"")))</f>
        <v/>
      </c>
    </row>
    <row r="125">
      <c r="A125" s="23">
        <f>IF(Y125&gt;=7*SlotsPerDay,"",$B$2+INT(Y125/SlotsPerDay))</f>
        <v/>
      </c>
      <c r="B125" s="24">
        <f>IF(A125="","",DayStart+(Y125-INT(Y125/SlotsPerDay)*SlotsPerDay)*SlotLen/1440)</f>
        <v/>
      </c>
      <c r="C125" s="4" t="n"/>
      <c r="D125" s="4" t="n"/>
      <c r="E125" s="4" t="n"/>
      <c r="F125" s="4" t="n"/>
      <c r="G125" s="4" t="n"/>
      <c r="H125" s="4" t="n"/>
      <c r="I125" s="25">
        <f>IF(A125="","",IF(AND(AND(AC125&lt;&gt;"",OR(AC125=AG125,AC125=AK125)),AND(AD125&lt;&gt;"",OR(AD125=AH125,AD125=AL125))),"غرفة وجهاز",IF(AND(AC125&lt;&gt;"",OR(AC125=AG125,AC125=AK125)),"غرفة",IF(AND(AD125&lt;&gt;"",OR(AD125=AH125,AD125=AL125)),"جهاز",""))))</f>
        <v/>
      </c>
      <c r="J125" s="4" t="n"/>
      <c r="K125" s="4" t="n"/>
      <c r="L125" s="4" t="n"/>
      <c r="M125" s="4" t="n"/>
      <c r="N125" s="4" t="n"/>
      <c r="O125" s="4" t="n"/>
      <c r="P125" s="25">
        <f>IF(A125="","",IF(AND(AND(AG125&lt;&gt;"",OR(AG125=AC125,AG125=AK125)),AND(AH125&lt;&gt;"",OR(AH125=AD125,AH125=AL125))),"غرفة وجهاز",IF(AND(AG125&lt;&gt;"",OR(AG125=AC125,AG125=AK125)),"غرفة",IF(AND(AH125&lt;&gt;"",OR(AH125=AD125,AH125=AL125)),"جهاز",""))))</f>
        <v/>
      </c>
      <c r="Q125" s="4" t="n"/>
      <c r="R125" s="4" t="n"/>
      <c r="S125" s="4" t="n"/>
      <c r="T125" s="4" t="n"/>
      <c r="U125" s="4" t="n"/>
      <c r="V125" s="4" t="n"/>
      <c r="W125" s="25">
        <f>IF(A125="","",IF(AND(AND(AK125&lt;&gt;"",OR(AK125=AC125,AK125=AG125)),AND(AL125&lt;&gt;"",OR(AL125=AD125,AL125=AH125))),"غرفة وجهاز",IF(AND(AK125&lt;&gt;"",OR(AK125=AC125,AK125=AG125)),"غرفة",IF(AND(AL125&lt;&gt;"",OR(AL125=AD125,AL125=AH125)),"جهاز",""))))</f>
        <v/>
      </c>
      <c r="Y125" s="7" t="n">
        <v>119</v>
      </c>
      <c r="Z125" s="7">
        <f>IF(A125="","",IF(INDEX(OpenDays,WEEKDAY(A125,2))="لا",0,1))</f>
        <v/>
      </c>
      <c r="AA125" s="7">
        <f>IF(A125="","",IF(AND(E125&lt;&gt;"",H125&lt;&gt;'الإعدادات'!$M$17),MAX(1,ROUND(IFERROR(INDEX(SvcMinutes,MATCH(E125,Services,0)),SlotLen)/SlotLen,0))-1,IF(AND(A125=A124,AA124&gt;0),AA124-1,0)))</f>
        <v/>
      </c>
      <c r="AB125" s="7">
        <f>IF(A125="","",IF(OR(AND(E125&lt;&gt;"",H125&lt;&gt;'الإعدادات'!$M$17),AND(A125=A124,AA124&gt;0)),1,0))</f>
        <v/>
      </c>
      <c r="AC125" s="9">
        <f>IF(A125="","",IF(AND(E125&lt;&gt;"",H125&lt;&gt;'الإعدادات'!$M$17),IF(F125="","",F125),IF(AND(A125=A124,AA124&gt;0),AC124,"")))</f>
        <v/>
      </c>
      <c r="AD125" s="9">
        <f>IF(A125="","",IF(AND(E125&lt;&gt;"",H125&lt;&gt;'الإعدادات'!$M$17),IF(G125="","",G125),IF(AND(A125=A124,AA124&gt;0),AD124,"")))</f>
        <v/>
      </c>
      <c r="AE125" s="7">
        <f>IF(A125="","",IF(AND(L125&lt;&gt;"",O125&lt;&gt;'الإعدادات'!$M$17),MAX(1,ROUND(IFERROR(INDEX(SvcMinutes,MATCH(L125,Services,0)),SlotLen)/SlotLen,0))-1,IF(AND(A125=A124,AE124&gt;0),AE124-1,0)))</f>
        <v/>
      </c>
      <c r="AF125" s="7">
        <f>IF(A125="","",IF(OR(AND(L125&lt;&gt;"",O125&lt;&gt;'الإعدادات'!$M$17),AND(A125=A124,AE124&gt;0)),1,0))</f>
        <v/>
      </c>
      <c r="AG125" s="9">
        <f>IF(A125="","",IF(AND(L125&lt;&gt;"",O125&lt;&gt;'الإعدادات'!$M$17),IF(M125="","",M125),IF(AND(A125=A124,AE124&gt;0),AG124,"")))</f>
        <v/>
      </c>
      <c r="AH125" s="9">
        <f>IF(A125="","",IF(AND(L125&lt;&gt;"",O125&lt;&gt;'الإعدادات'!$M$17),IF(N125="","",N125),IF(AND(A125=A124,AE124&gt;0),AH124,"")))</f>
        <v/>
      </c>
      <c r="AI125" s="7">
        <f>IF(A125="","",IF(AND(S125&lt;&gt;"",V125&lt;&gt;'الإعدادات'!$M$17),MAX(1,ROUND(IFERROR(INDEX(SvcMinutes,MATCH(S125,Services,0)),SlotLen)/SlotLen,0))-1,IF(AND(A125=A124,AI124&gt;0),AI124-1,0)))</f>
        <v/>
      </c>
      <c r="AJ125" s="7">
        <f>IF(A125="","",IF(OR(AND(S125&lt;&gt;"",V125&lt;&gt;'الإعدادات'!$M$17),AND(A125=A124,AI124&gt;0)),1,0))</f>
        <v/>
      </c>
      <c r="AK125" s="9">
        <f>IF(A125="","",IF(AND(S125&lt;&gt;"",V125&lt;&gt;'الإعدادات'!$M$17),IF(T125="","",T125),IF(AND(A125=A124,AI124&gt;0),AK124,"")))</f>
        <v/>
      </c>
      <c r="AL125" s="9">
        <f>IF(A125="","",IF(AND(S125&lt;&gt;"",V125&lt;&gt;'الإعدادات'!$M$17),IF(U125="","",U125),IF(AND(A125=A124,AI124&gt;0),AL124,"")))</f>
        <v/>
      </c>
    </row>
    <row r="126">
      <c r="A126" s="23">
        <f>IF(Y126&gt;=7*SlotsPerDay,"",$B$2+INT(Y126/SlotsPerDay))</f>
        <v/>
      </c>
      <c r="B126" s="24">
        <f>IF(A126="","",DayStart+(Y126-INT(Y126/SlotsPerDay)*SlotsPerDay)*SlotLen/1440)</f>
        <v/>
      </c>
      <c r="C126" s="4" t="n"/>
      <c r="D126" s="4" t="n"/>
      <c r="E126" s="4" t="n"/>
      <c r="F126" s="4" t="n"/>
      <c r="G126" s="4" t="n"/>
      <c r="H126" s="4" t="n"/>
      <c r="I126" s="25">
        <f>IF(A126="","",IF(AND(AND(AC126&lt;&gt;"",OR(AC126=AG126,AC126=AK126)),AND(AD126&lt;&gt;"",OR(AD126=AH126,AD126=AL126))),"غرفة وجهاز",IF(AND(AC126&lt;&gt;"",OR(AC126=AG126,AC126=AK126)),"غرفة",IF(AND(AD126&lt;&gt;"",OR(AD126=AH126,AD126=AL126)),"جهاز",""))))</f>
        <v/>
      </c>
      <c r="J126" s="4" t="n"/>
      <c r="K126" s="4" t="n"/>
      <c r="L126" s="4" t="n"/>
      <c r="M126" s="4" t="n"/>
      <c r="N126" s="4" t="n"/>
      <c r="O126" s="4" t="n"/>
      <c r="P126" s="25">
        <f>IF(A126="","",IF(AND(AND(AG126&lt;&gt;"",OR(AG126=AC126,AG126=AK126)),AND(AH126&lt;&gt;"",OR(AH126=AD126,AH126=AL126))),"غرفة وجهاز",IF(AND(AG126&lt;&gt;"",OR(AG126=AC126,AG126=AK126)),"غرفة",IF(AND(AH126&lt;&gt;"",OR(AH126=AD126,AH126=AL126)),"جهاز",""))))</f>
        <v/>
      </c>
      <c r="Q126" s="4" t="n"/>
      <c r="R126" s="4" t="n"/>
      <c r="S126" s="4" t="n"/>
      <c r="T126" s="4" t="n"/>
      <c r="U126" s="4" t="n"/>
      <c r="V126" s="4" t="n"/>
      <c r="W126" s="25">
        <f>IF(A126="","",IF(AND(AND(AK126&lt;&gt;"",OR(AK126=AC126,AK126=AG126)),AND(AL126&lt;&gt;"",OR(AL126=AD126,AL126=AH126))),"غرفة وجهاز",IF(AND(AK126&lt;&gt;"",OR(AK126=AC126,AK126=AG126)),"غرفة",IF(AND(AL126&lt;&gt;"",OR(AL126=AD126,AL126=AH126)),"جهاز",""))))</f>
        <v/>
      </c>
      <c r="Y126" s="7" t="n">
        <v>120</v>
      </c>
      <c r="Z126" s="7">
        <f>IF(A126="","",IF(INDEX(OpenDays,WEEKDAY(A126,2))="لا",0,1))</f>
        <v/>
      </c>
      <c r="AA126" s="7">
        <f>IF(A126="","",IF(AND(E126&lt;&gt;"",H126&lt;&gt;'الإعدادات'!$M$17),MAX(1,ROUND(IFERROR(INDEX(SvcMinutes,MATCH(E126,Services,0)),SlotLen)/SlotLen,0))-1,IF(AND(A126=A125,AA125&gt;0),AA125-1,0)))</f>
        <v/>
      </c>
      <c r="AB126" s="7">
        <f>IF(A126="","",IF(OR(AND(E126&lt;&gt;"",H126&lt;&gt;'الإعدادات'!$M$17),AND(A126=A125,AA125&gt;0)),1,0))</f>
        <v/>
      </c>
      <c r="AC126" s="9">
        <f>IF(A126="","",IF(AND(E126&lt;&gt;"",H126&lt;&gt;'الإعدادات'!$M$17),IF(F126="","",F126),IF(AND(A126=A125,AA125&gt;0),AC125,"")))</f>
        <v/>
      </c>
      <c r="AD126" s="9">
        <f>IF(A126="","",IF(AND(E126&lt;&gt;"",H126&lt;&gt;'الإعدادات'!$M$17),IF(G126="","",G126),IF(AND(A126=A125,AA125&gt;0),AD125,"")))</f>
        <v/>
      </c>
      <c r="AE126" s="7">
        <f>IF(A126="","",IF(AND(L126&lt;&gt;"",O126&lt;&gt;'الإعدادات'!$M$17),MAX(1,ROUND(IFERROR(INDEX(SvcMinutes,MATCH(L126,Services,0)),SlotLen)/SlotLen,0))-1,IF(AND(A126=A125,AE125&gt;0),AE125-1,0)))</f>
        <v/>
      </c>
      <c r="AF126" s="7">
        <f>IF(A126="","",IF(OR(AND(L126&lt;&gt;"",O126&lt;&gt;'الإعدادات'!$M$17),AND(A126=A125,AE125&gt;0)),1,0))</f>
        <v/>
      </c>
      <c r="AG126" s="9">
        <f>IF(A126="","",IF(AND(L126&lt;&gt;"",O126&lt;&gt;'الإعدادات'!$M$17),IF(M126="","",M126),IF(AND(A126=A125,AE125&gt;0),AG125,"")))</f>
        <v/>
      </c>
      <c r="AH126" s="9">
        <f>IF(A126="","",IF(AND(L126&lt;&gt;"",O126&lt;&gt;'الإعدادات'!$M$17),IF(N126="","",N126),IF(AND(A126=A125,AE125&gt;0),AH125,"")))</f>
        <v/>
      </c>
      <c r="AI126" s="7">
        <f>IF(A126="","",IF(AND(S126&lt;&gt;"",V126&lt;&gt;'الإعدادات'!$M$17),MAX(1,ROUND(IFERROR(INDEX(SvcMinutes,MATCH(S126,Services,0)),SlotLen)/SlotLen,0))-1,IF(AND(A126=A125,AI125&gt;0),AI125-1,0)))</f>
        <v/>
      </c>
      <c r="AJ126" s="7">
        <f>IF(A126="","",IF(OR(AND(S126&lt;&gt;"",V126&lt;&gt;'الإعدادات'!$M$17),AND(A126=A125,AI125&gt;0)),1,0))</f>
        <v/>
      </c>
      <c r="AK126" s="9">
        <f>IF(A126="","",IF(AND(S126&lt;&gt;"",V126&lt;&gt;'الإعدادات'!$M$17),IF(T126="","",T126),IF(AND(A126=A125,AI125&gt;0),AK125,"")))</f>
        <v/>
      </c>
      <c r="AL126" s="9">
        <f>IF(A126="","",IF(AND(S126&lt;&gt;"",V126&lt;&gt;'الإعدادات'!$M$17),IF(U126="","",U126),IF(AND(A126=A125,AI125&gt;0),AL125,"")))</f>
        <v/>
      </c>
    </row>
    <row r="127">
      <c r="A127" s="23">
        <f>IF(Y127&gt;=7*SlotsPerDay,"",$B$2+INT(Y127/SlotsPerDay))</f>
        <v/>
      </c>
      <c r="B127" s="24">
        <f>IF(A127="","",DayStart+(Y127-INT(Y127/SlotsPerDay)*SlotsPerDay)*SlotLen/1440)</f>
        <v/>
      </c>
      <c r="C127" s="4" t="n"/>
      <c r="D127" s="4" t="n"/>
      <c r="E127" s="4" t="n"/>
      <c r="F127" s="4" t="n"/>
      <c r="G127" s="4" t="n"/>
      <c r="H127" s="4" t="n"/>
      <c r="I127" s="25">
        <f>IF(A127="","",IF(AND(AND(AC127&lt;&gt;"",OR(AC127=AG127,AC127=AK127)),AND(AD127&lt;&gt;"",OR(AD127=AH127,AD127=AL127))),"غرفة وجهاز",IF(AND(AC127&lt;&gt;"",OR(AC127=AG127,AC127=AK127)),"غرفة",IF(AND(AD127&lt;&gt;"",OR(AD127=AH127,AD127=AL127)),"جهاز",""))))</f>
        <v/>
      </c>
      <c r="J127" s="4" t="n"/>
      <c r="K127" s="4" t="n"/>
      <c r="L127" s="4" t="n"/>
      <c r="M127" s="4" t="n"/>
      <c r="N127" s="4" t="n"/>
      <c r="O127" s="4" t="n"/>
      <c r="P127" s="25">
        <f>IF(A127="","",IF(AND(AND(AG127&lt;&gt;"",OR(AG127=AC127,AG127=AK127)),AND(AH127&lt;&gt;"",OR(AH127=AD127,AH127=AL127))),"غرفة وجهاز",IF(AND(AG127&lt;&gt;"",OR(AG127=AC127,AG127=AK127)),"غرفة",IF(AND(AH127&lt;&gt;"",OR(AH127=AD127,AH127=AL127)),"جهاز",""))))</f>
        <v/>
      </c>
      <c r="Q127" s="4" t="n"/>
      <c r="R127" s="4" t="n"/>
      <c r="S127" s="4" t="n"/>
      <c r="T127" s="4" t="n"/>
      <c r="U127" s="4" t="n"/>
      <c r="V127" s="4" t="n"/>
      <c r="W127" s="25">
        <f>IF(A127="","",IF(AND(AND(AK127&lt;&gt;"",OR(AK127=AC127,AK127=AG127)),AND(AL127&lt;&gt;"",OR(AL127=AD127,AL127=AH127))),"غرفة وجهاز",IF(AND(AK127&lt;&gt;"",OR(AK127=AC127,AK127=AG127)),"غرفة",IF(AND(AL127&lt;&gt;"",OR(AL127=AD127,AL127=AH127)),"جهاز",""))))</f>
        <v/>
      </c>
      <c r="Y127" s="7" t="n">
        <v>121</v>
      </c>
      <c r="Z127" s="7">
        <f>IF(A127="","",IF(INDEX(OpenDays,WEEKDAY(A127,2))="لا",0,1))</f>
        <v/>
      </c>
      <c r="AA127" s="7">
        <f>IF(A127="","",IF(AND(E127&lt;&gt;"",H127&lt;&gt;'الإعدادات'!$M$17),MAX(1,ROUND(IFERROR(INDEX(SvcMinutes,MATCH(E127,Services,0)),SlotLen)/SlotLen,0))-1,IF(AND(A127=A126,AA126&gt;0),AA126-1,0)))</f>
        <v/>
      </c>
      <c r="AB127" s="7">
        <f>IF(A127="","",IF(OR(AND(E127&lt;&gt;"",H127&lt;&gt;'الإعدادات'!$M$17),AND(A127=A126,AA126&gt;0)),1,0))</f>
        <v/>
      </c>
      <c r="AC127" s="9">
        <f>IF(A127="","",IF(AND(E127&lt;&gt;"",H127&lt;&gt;'الإعدادات'!$M$17),IF(F127="","",F127),IF(AND(A127=A126,AA126&gt;0),AC126,"")))</f>
        <v/>
      </c>
      <c r="AD127" s="9">
        <f>IF(A127="","",IF(AND(E127&lt;&gt;"",H127&lt;&gt;'الإعدادات'!$M$17),IF(G127="","",G127),IF(AND(A127=A126,AA126&gt;0),AD126,"")))</f>
        <v/>
      </c>
      <c r="AE127" s="7">
        <f>IF(A127="","",IF(AND(L127&lt;&gt;"",O127&lt;&gt;'الإعدادات'!$M$17),MAX(1,ROUND(IFERROR(INDEX(SvcMinutes,MATCH(L127,Services,0)),SlotLen)/SlotLen,0))-1,IF(AND(A127=A126,AE126&gt;0),AE126-1,0)))</f>
        <v/>
      </c>
      <c r="AF127" s="7">
        <f>IF(A127="","",IF(OR(AND(L127&lt;&gt;"",O127&lt;&gt;'الإعدادات'!$M$17),AND(A127=A126,AE126&gt;0)),1,0))</f>
        <v/>
      </c>
      <c r="AG127" s="9">
        <f>IF(A127="","",IF(AND(L127&lt;&gt;"",O127&lt;&gt;'الإعدادات'!$M$17),IF(M127="","",M127),IF(AND(A127=A126,AE126&gt;0),AG126,"")))</f>
        <v/>
      </c>
      <c r="AH127" s="9">
        <f>IF(A127="","",IF(AND(L127&lt;&gt;"",O127&lt;&gt;'الإعدادات'!$M$17),IF(N127="","",N127),IF(AND(A127=A126,AE126&gt;0),AH126,"")))</f>
        <v/>
      </c>
      <c r="AI127" s="7">
        <f>IF(A127="","",IF(AND(S127&lt;&gt;"",V127&lt;&gt;'الإعدادات'!$M$17),MAX(1,ROUND(IFERROR(INDEX(SvcMinutes,MATCH(S127,Services,0)),SlotLen)/SlotLen,0))-1,IF(AND(A127=A126,AI126&gt;0),AI126-1,0)))</f>
        <v/>
      </c>
      <c r="AJ127" s="7">
        <f>IF(A127="","",IF(OR(AND(S127&lt;&gt;"",V127&lt;&gt;'الإعدادات'!$M$17),AND(A127=A126,AI126&gt;0)),1,0))</f>
        <v/>
      </c>
      <c r="AK127" s="9">
        <f>IF(A127="","",IF(AND(S127&lt;&gt;"",V127&lt;&gt;'الإعدادات'!$M$17),IF(T127="","",T127),IF(AND(A127=A126,AI126&gt;0),AK126,"")))</f>
        <v/>
      </c>
      <c r="AL127" s="9">
        <f>IF(A127="","",IF(AND(S127&lt;&gt;"",V127&lt;&gt;'الإعدادات'!$M$17),IF(U127="","",U127),IF(AND(A127=A126,AI126&gt;0),AL126,"")))</f>
        <v/>
      </c>
    </row>
    <row r="128">
      <c r="A128" s="23">
        <f>IF(Y128&gt;=7*SlotsPerDay,"",$B$2+INT(Y128/SlotsPerDay))</f>
        <v/>
      </c>
      <c r="B128" s="24">
        <f>IF(A128="","",DayStart+(Y128-INT(Y128/SlotsPerDay)*SlotsPerDay)*SlotLen/1440)</f>
        <v/>
      </c>
      <c r="C128" s="4" t="n"/>
      <c r="D128" s="4" t="n"/>
      <c r="E128" s="4" t="n"/>
      <c r="F128" s="4" t="n"/>
      <c r="G128" s="4" t="n"/>
      <c r="H128" s="4" t="n"/>
      <c r="I128" s="25">
        <f>IF(A128="","",IF(AND(AND(AC128&lt;&gt;"",OR(AC128=AG128,AC128=AK128)),AND(AD128&lt;&gt;"",OR(AD128=AH128,AD128=AL128))),"غرفة وجهاز",IF(AND(AC128&lt;&gt;"",OR(AC128=AG128,AC128=AK128)),"غرفة",IF(AND(AD128&lt;&gt;"",OR(AD128=AH128,AD128=AL128)),"جهاز",""))))</f>
        <v/>
      </c>
      <c r="J128" s="4" t="n"/>
      <c r="K128" s="4" t="n"/>
      <c r="L128" s="4" t="n"/>
      <c r="M128" s="4" t="n"/>
      <c r="N128" s="4" t="n"/>
      <c r="O128" s="4" t="n"/>
      <c r="P128" s="25">
        <f>IF(A128="","",IF(AND(AND(AG128&lt;&gt;"",OR(AG128=AC128,AG128=AK128)),AND(AH128&lt;&gt;"",OR(AH128=AD128,AH128=AL128))),"غرفة وجهاز",IF(AND(AG128&lt;&gt;"",OR(AG128=AC128,AG128=AK128)),"غرفة",IF(AND(AH128&lt;&gt;"",OR(AH128=AD128,AH128=AL128)),"جهاز",""))))</f>
        <v/>
      </c>
      <c r="Q128" s="4" t="n"/>
      <c r="R128" s="4" t="n"/>
      <c r="S128" s="4" t="n"/>
      <c r="T128" s="4" t="n"/>
      <c r="U128" s="4" t="n"/>
      <c r="V128" s="4" t="n"/>
      <c r="W128" s="25">
        <f>IF(A128="","",IF(AND(AND(AK128&lt;&gt;"",OR(AK128=AC128,AK128=AG128)),AND(AL128&lt;&gt;"",OR(AL128=AD128,AL128=AH128))),"غرفة وجهاز",IF(AND(AK128&lt;&gt;"",OR(AK128=AC128,AK128=AG128)),"غرفة",IF(AND(AL128&lt;&gt;"",OR(AL128=AD128,AL128=AH128)),"جهاز",""))))</f>
        <v/>
      </c>
      <c r="Y128" s="7" t="n">
        <v>122</v>
      </c>
      <c r="Z128" s="7">
        <f>IF(A128="","",IF(INDEX(OpenDays,WEEKDAY(A128,2))="لا",0,1))</f>
        <v/>
      </c>
      <c r="AA128" s="7">
        <f>IF(A128="","",IF(AND(E128&lt;&gt;"",H128&lt;&gt;'الإعدادات'!$M$17),MAX(1,ROUND(IFERROR(INDEX(SvcMinutes,MATCH(E128,Services,0)),SlotLen)/SlotLen,0))-1,IF(AND(A128=A127,AA127&gt;0),AA127-1,0)))</f>
        <v/>
      </c>
      <c r="AB128" s="7">
        <f>IF(A128="","",IF(OR(AND(E128&lt;&gt;"",H128&lt;&gt;'الإعدادات'!$M$17),AND(A128=A127,AA127&gt;0)),1,0))</f>
        <v/>
      </c>
      <c r="AC128" s="9">
        <f>IF(A128="","",IF(AND(E128&lt;&gt;"",H128&lt;&gt;'الإعدادات'!$M$17),IF(F128="","",F128),IF(AND(A128=A127,AA127&gt;0),AC127,"")))</f>
        <v/>
      </c>
      <c r="AD128" s="9">
        <f>IF(A128="","",IF(AND(E128&lt;&gt;"",H128&lt;&gt;'الإعدادات'!$M$17),IF(G128="","",G128),IF(AND(A128=A127,AA127&gt;0),AD127,"")))</f>
        <v/>
      </c>
      <c r="AE128" s="7">
        <f>IF(A128="","",IF(AND(L128&lt;&gt;"",O128&lt;&gt;'الإعدادات'!$M$17),MAX(1,ROUND(IFERROR(INDEX(SvcMinutes,MATCH(L128,Services,0)),SlotLen)/SlotLen,0))-1,IF(AND(A128=A127,AE127&gt;0),AE127-1,0)))</f>
        <v/>
      </c>
      <c r="AF128" s="7">
        <f>IF(A128="","",IF(OR(AND(L128&lt;&gt;"",O128&lt;&gt;'الإعدادات'!$M$17),AND(A128=A127,AE127&gt;0)),1,0))</f>
        <v/>
      </c>
      <c r="AG128" s="9">
        <f>IF(A128="","",IF(AND(L128&lt;&gt;"",O128&lt;&gt;'الإعدادات'!$M$17),IF(M128="","",M128),IF(AND(A128=A127,AE127&gt;0),AG127,"")))</f>
        <v/>
      </c>
      <c r="AH128" s="9">
        <f>IF(A128="","",IF(AND(L128&lt;&gt;"",O128&lt;&gt;'الإعدادات'!$M$17),IF(N128="","",N128),IF(AND(A128=A127,AE127&gt;0),AH127,"")))</f>
        <v/>
      </c>
      <c r="AI128" s="7">
        <f>IF(A128="","",IF(AND(S128&lt;&gt;"",V128&lt;&gt;'الإعدادات'!$M$17),MAX(1,ROUND(IFERROR(INDEX(SvcMinutes,MATCH(S128,Services,0)),SlotLen)/SlotLen,0))-1,IF(AND(A128=A127,AI127&gt;0),AI127-1,0)))</f>
        <v/>
      </c>
      <c r="AJ128" s="7">
        <f>IF(A128="","",IF(OR(AND(S128&lt;&gt;"",V128&lt;&gt;'الإعدادات'!$M$17),AND(A128=A127,AI127&gt;0)),1,0))</f>
        <v/>
      </c>
      <c r="AK128" s="9">
        <f>IF(A128="","",IF(AND(S128&lt;&gt;"",V128&lt;&gt;'الإعدادات'!$M$17),IF(T128="","",T128),IF(AND(A128=A127,AI127&gt;0),AK127,"")))</f>
        <v/>
      </c>
      <c r="AL128" s="9">
        <f>IF(A128="","",IF(AND(S128&lt;&gt;"",V128&lt;&gt;'الإعدادات'!$M$17),IF(U128="","",U128),IF(AND(A128=A127,AI127&gt;0),AL127,"")))</f>
        <v/>
      </c>
    </row>
    <row r="129">
      <c r="A129" s="23">
        <f>IF(Y129&gt;=7*SlotsPerDay,"",$B$2+INT(Y129/SlotsPerDay))</f>
        <v/>
      </c>
      <c r="B129" s="24">
        <f>IF(A129="","",DayStart+(Y129-INT(Y129/SlotsPerDay)*SlotsPerDay)*SlotLen/1440)</f>
        <v/>
      </c>
      <c r="C129" s="4" t="n"/>
      <c r="D129" s="4" t="n"/>
      <c r="E129" s="4" t="n"/>
      <c r="F129" s="4" t="n"/>
      <c r="G129" s="4" t="n"/>
      <c r="H129" s="4" t="n"/>
      <c r="I129" s="25">
        <f>IF(A129="","",IF(AND(AND(AC129&lt;&gt;"",OR(AC129=AG129,AC129=AK129)),AND(AD129&lt;&gt;"",OR(AD129=AH129,AD129=AL129))),"غرفة وجهاز",IF(AND(AC129&lt;&gt;"",OR(AC129=AG129,AC129=AK129)),"غرفة",IF(AND(AD129&lt;&gt;"",OR(AD129=AH129,AD129=AL129)),"جهاز",""))))</f>
        <v/>
      </c>
      <c r="J129" s="4" t="n"/>
      <c r="K129" s="4" t="n"/>
      <c r="L129" s="4" t="n"/>
      <c r="M129" s="4" t="n"/>
      <c r="N129" s="4" t="n"/>
      <c r="O129" s="4" t="n"/>
      <c r="P129" s="25">
        <f>IF(A129="","",IF(AND(AND(AG129&lt;&gt;"",OR(AG129=AC129,AG129=AK129)),AND(AH129&lt;&gt;"",OR(AH129=AD129,AH129=AL129))),"غرفة وجهاز",IF(AND(AG129&lt;&gt;"",OR(AG129=AC129,AG129=AK129)),"غرفة",IF(AND(AH129&lt;&gt;"",OR(AH129=AD129,AH129=AL129)),"جهاز",""))))</f>
        <v/>
      </c>
      <c r="Q129" s="4" t="n"/>
      <c r="R129" s="4" t="n"/>
      <c r="S129" s="4" t="n"/>
      <c r="T129" s="4" t="n"/>
      <c r="U129" s="4" t="n"/>
      <c r="V129" s="4" t="n"/>
      <c r="W129" s="25">
        <f>IF(A129="","",IF(AND(AND(AK129&lt;&gt;"",OR(AK129=AC129,AK129=AG129)),AND(AL129&lt;&gt;"",OR(AL129=AD129,AL129=AH129))),"غرفة وجهاز",IF(AND(AK129&lt;&gt;"",OR(AK129=AC129,AK129=AG129)),"غرفة",IF(AND(AL129&lt;&gt;"",OR(AL129=AD129,AL129=AH129)),"جهاز",""))))</f>
        <v/>
      </c>
      <c r="Y129" s="7" t="n">
        <v>123</v>
      </c>
      <c r="Z129" s="7">
        <f>IF(A129="","",IF(INDEX(OpenDays,WEEKDAY(A129,2))="لا",0,1))</f>
        <v/>
      </c>
      <c r="AA129" s="7">
        <f>IF(A129="","",IF(AND(E129&lt;&gt;"",H129&lt;&gt;'الإعدادات'!$M$17),MAX(1,ROUND(IFERROR(INDEX(SvcMinutes,MATCH(E129,Services,0)),SlotLen)/SlotLen,0))-1,IF(AND(A129=A128,AA128&gt;0),AA128-1,0)))</f>
        <v/>
      </c>
      <c r="AB129" s="7">
        <f>IF(A129="","",IF(OR(AND(E129&lt;&gt;"",H129&lt;&gt;'الإعدادات'!$M$17),AND(A129=A128,AA128&gt;0)),1,0))</f>
        <v/>
      </c>
      <c r="AC129" s="9">
        <f>IF(A129="","",IF(AND(E129&lt;&gt;"",H129&lt;&gt;'الإعدادات'!$M$17),IF(F129="","",F129),IF(AND(A129=A128,AA128&gt;0),AC128,"")))</f>
        <v/>
      </c>
      <c r="AD129" s="9">
        <f>IF(A129="","",IF(AND(E129&lt;&gt;"",H129&lt;&gt;'الإعدادات'!$M$17),IF(G129="","",G129),IF(AND(A129=A128,AA128&gt;0),AD128,"")))</f>
        <v/>
      </c>
      <c r="AE129" s="7">
        <f>IF(A129="","",IF(AND(L129&lt;&gt;"",O129&lt;&gt;'الإعدادات'!$M$17),MAX(1,ROUND(IFERROR(INDEX(SvcMinutes,MATCH(L129,Services,0)),SlotLen)/SlotLen,0))-1,IF(AND(A129=A128,AE128&gt;0),AE128-1,0)))</f>
        <v/>
      </c>
      <c r="AF129" s="7">
        <f>IF(A129="","",IF(OR(AND(L129&lt;&gt;"",O129&lt;&gt;'الإعدادات'!$M$17),AND(A129=A128,AE128&gt;0)),1,0))</f>
        <v/>
      </c>
      <c r="AG129" s="9">
        <f>IF(A129="","",IF(AND(L129&lt;&gt;"",O129&lt;&gt;'الإعدادات'!$M$17),IF(M129="","",M129),IF(AND(A129=A128,AE128&gt;0),AG128,"")))</f>
        <v/>
      </c>
      <c r="AH129" s="9">
        <f>IF(A129="","",IF(AND(L129&lt;&gt;"",O129&lt;&gt;'الإعدادات'!$M$17),IF(N129="","",N129),IF(AND(A129=A128,AE128&gt;0),AH128,"")))</f>
        <v/>
      </c>
      <c r="AI129" s="7">
        <f>IF(A129="","",IF(AND(S129&lt;&gt;"",V129&lt;&gt;'الإعدادات'!$M$17),MAX(1,ROUND(IFERROR(INDEX(SvcMinutes,MATCH(S129,Services,0)),SlotLen)/SlotLen,0))-1,IF(AND(A129=A128,AI128&gt;0),AI128-1,0)))</f>
        <v/>
      </c>
      <c r="AJ129" s="7">
        <f>IF(A129="","",IF(OR(AND(S129&lt;&gt;"",V129&lt;&gt;'الإعدادات'!$M$17),AND(A129=A128,AI128&gt;0)),1,0))</f>
        <v/>
      </c>
      <c r="AK129" s="9">
        <f>IF(A129="","",IF(AND(S129&lt;&gt;"",V129&lt;&gt;'الإعدادات'!$M$17),IF(T129="","",T129),IF(AND(A129=A128,AI128&gt;0),AK128,"")))</f>
        <v/>
      </c>
      <c r="AL129" s="9">
        <f>IF(A129="","",IF(AND(S129&lt;&gt;"",V129&lt;&gt;'الإعدادات'!$M$17),IF(U129="","",U129),IF(AND(A129=A128,AI128&gt;0),AL128,"")))</f>
        <v/>
      </c>
    </row>
    <row r="130">
      <c r="A130" s="23">
        <f>IF(Y130&gt;=7*SlotsPerDay,"",$B$2+INT(Y130/SlotsPerDay))</f>
        <v/>
      </c>
      <c r="B130" s="24">
        <f>IF(A130="","",DayStart+(Y130-INT(Y130/SlotsPerDay)*SlotsPerDay)*SlotLen/1440)</f>
        <v/>
      </c>
      <c r="C130" s="4" t="n"/>
      <c r="D130" s="4" t="n"/>
      <c r="E130" s="4" t="n"/>
      <c r="F130" s="4" t="n"/>
      <c r="G130" s="4" t="n"/>
      <c r="H130" s="4" t="n"/>
      <c r="I130" s="25">
        <f>IF(A130="","",IF(AND(AND(AC130&lt;&gt;"",OR(AC130=AG130,AC130=AK130)),AND(AD130&lt;&gt;"",OR(AD130=AH130,AD130=AL130))),"غرفة وجهاز",IF(AND(AC130&lt;&gt;"",OR(AC130=AG130,AC130=AK130)),"غرفة",IF(AND(AD130&lt;&gt;"",OR(AD130=AH130,AD130=AL130)),"جهاز",""))))</f>
        <v/>
      </c>
      <c r="J130" s="4" t="n"/>
      <c r="K130" s="4" t="n"/>
      <c r="L130" s="4" t="n"/>
      <c r="M130" s="4" t="n"/>
      <c r="N130" s="4" t="n"/>
      <c r="O130" s="4" t="n"/>
      <c r="P130" s="25">
        <f>IF(A130="","",IF(AND(AND(AG130&lt;&gt;"",OR(AG130=AC130,AG130=AK130)),AND(AH130&lt;&gt;"",OR(AH130=AD130,AH130=AL130))),"غرفة وجهاز",IF(AND(AG130&lt;&gt;"",OR(AG130=AC130,AG130=AK130)),"غرفة",IF(AND(AH130&lt;&gt;"",OR(AH130=AD130,AH130=AL130)),"جهاز",""))))</f>
        <v/>
      </c>
      <c r="Q130" s="4" t="n"/>
      <c r="R130" s="4" t="n"/>
      <c r="S130" s="4" t="n"/>
      <c r="T130" s="4" t="n"/>
      <c r="U130" s="4" t="n"/>
      <c r="V130" s="4" t="n"/>
      <c r="W130" s="25">
        <f>IF(A130="","",IF(AND(AND(AK130&lt;&gt;"",OR(AK130=AC130,AK130=AG130)),AND(AL130&lt;&gt;"",OR(AL130=AD130,AL130=AH130))),"غرفة وجهاز",IF(AND(AK130&lt;&gt;"",OR(AK130=AC130,AK130=AG130)),"غرفة",IF(AND(AL130&lt;&gt;"",OR(AL130=AD130,AL130=AH130)),"جهاز",""))))</f>
        <v/>
      </c>
      <c r="Y130" s="7" t="n">
        <v>124</v>
      </c>
      <c r="Z130" s="7">
        <f>IF(A130="","",IF(INDEX(OpenDays,WEEKDAY(A130,2))="لا",0,1))</f>
        <v/>
      </c>
      <c r="AA130" s="7">
        <f>IF(A130="","",IF(AND(E130&lt;&gt;"",H130&lt;&gt;'الإعدادات'!$M$17),MAX(1,ROUND(IFERROR(INDEX(SvcMinutes,MATCH(E130,Services,0)),SlotLen)/SlotLen,0))-1,IF(AND(A130=A129,AA129&gt;0),AA129-1,0)))</f>
        <v/>
      </c>
      <c r="AB130" s="7">
        <f>IF(A130="","",IF(OR(AND(E130&lt;&gt;"",H130&lt;&gt;'الإعدادات'!$M$17),AND(A130=A129,AA129&gt;0)),1,0))</f>
        <v/>
      </c>
      <c r="AC130" s="9">
        <f>IF(A130="","",IF(AND(E130&lt;&gt;"",H130&lt;&gt;'الإعدادات'!$M$17),IF(F130="","",F130),IF(AND(A130=A129,AA129&gt;0),AC129,"")))</f>
        <v/>
      </c>
      <c r="AD130" s="9">
        <f>IF(A130="","",IF(AND(E130&lt;&gt;"",H130&lt;&gt;'الإعدادات'!$M$17),IF(G130="","",G130),IF(AND(A130=A129,AA129&gt;0),AD129,"")))</f>
        <v/>
      </c>
      <c r="AE130" s="7">
        <f>IF(A130="","",IF(AND(L130&lt;&gt;"",O130&lt;&gt;'الإعدادات'!$M$17),MAX(1,ROUND(IFERROR(INDEX(SvcMinutes,MATCH(L130,Services,0)),SlotLen)/SlotLen,0))-1,IF(AND(A130=A129,AE129&gt;0),AE129-1,0)))</f>
        <v/>
      </c>
      <c r="AF130" s="7">
        <f>IF(A130="","",IF(OR(AND(L130&lt;&gt;"",O130&lt;&gt;'الإعدادات'!$M$17),AND(A130=A129,AE129&gt;0)),1,0))</f>
        <v/>
      </c>
      <c r="AG130" s="9">
        <f>IF(A130="","",IF(AND(L130&lt;&gt;"",O130&lt;&gt;'الإعدادات'!$M$17),IF(M130="","",M130),IF(AND(A130=A129,AE129&gt;0),AG129,"")))</f>
        <v/>
      </c>
      <c r="AH130" s="9">
        <f>IF(A130="","",IF(AND(L130&lt;&gt;"",O130&lt;&gt;'الإعدادات'!$M$17),IF(N130="","",N130),IF(AND(A130=A129,AE129&gt;0),AH129,"")))</f>
        <v/>
      </c>
      <c r="AI130" s="7">
        <f>IF(A130="","",IF(AND(S130&lt;&gt;"",V130&lt;&gt;'الإعدادات'!$M$17),MAX(1,ROUND(IFERROR(INDEX(SvcMinutes,MATCH(S130,Services,0)),SlotLen)/SlotLen,0))-1,IF(AND(A130=A129,AI129&gt;0),AI129-1,0)))</f>
        <v/>
      </c>
      <c r="AJ130" s="7">
        <f>IF(A130="","",IF(OR(AND(S130&lt;&gt;"",V130&lt;&gt;'الإعدادات'!$M$17),AND(A130=A129,AI129&gt;0)),1,0))</f>
        <v/>
      </c>
      <c r="AK130" s="9">
        <f>IF(A130="","",IF(AND(S130&lt;&gt;"",V130&lt;&gt;'الإعدادات'!$M$17),IF(T130="","",T130),IF(AND(A130=A129,AI129&gt;0),AK129,"")))</f>
        <v/>
      </c>
      <c r="AL130" s="9">
        <f>IF(A130="","",IF(AND(S130&lt;&gt;"",V130&lt;&gt;'الإعدادات'!$M$17),IF(U130="","",U130),IF(AND(A130=A129,AI129&gt;0),AL129,"")))</f>
        <v/>
      </c>
    </row>
    <row r="131">
      <c r="A131" s="23">
        <f>IF(Y131&gt;=7*SlotsPerDay,"",$B$2+INT(Y131/SlotsPerDay))</f>
        <v/>
      </c>
      <c r="B131" s="24">
        <f>IF(A131="","",DayStart+(Y131-INT(Y131/SlotsPerDay)*SlotsPerDay)*SlotLen/1440)</f>
        <v/>
      </c>
      <c r="C131" s="4" t="n"/>
      <c r="D131" s="4" t="n"/>
      <c r="E131" s="4" t="n"/>
      <c r="F131" s="4" t="n"/>
      <c r="G131" s="4" t="n"/>
      <c r="H131" s="4" t="n"/>
      <c r="I131" s="25">
        <f>IF(A131="","",IF(AND(AND(AC131&lt;&gt;"",OR(AC131=AG131,AC131=AK131)),AND(AD131&lt;&gt;"",OR(AD131=AH131,AD131=AL131))),"غرفة وجهاز",IF(AND(AC131&lt;&gt;"",OR(AC131=AG131,AC131=AK131)),"غرفة",IF(AND(AD131&lt;&gt;"",OR(AD131=AH131,AD131=AL131)),"جهاز",""))))</f>
        <v/>
      </c>
      <c r="J131" s="4" t="n"/>
      <c r="K131" s="4" t="n"/>
      <c r="L131" s="4" t="n"/>
      <c r="M131" s="4" t="n"/>
      <c r="N131" s="4" t="n"/>
      <c r="O131" s="4" t="n"/>
      <c r="P131" s="25">
        <f>IF(A131="","",IF(AND(AND(AG131&lt;&gt;"",OR(AG131=AC131,AG131=AK131)),AND(AH131&lt;&gt;"",OR(AH131=AD131,AH131=AL131))),"غرفة وجهاز",IF(AND(AG131&lt;&gt;"",OR(AG131=AC131,AG131=AK131)),"غرفة",IF(AND(AH131&lt;&gt;"",OR(AH131=AD131,AH131=AL131)),"جهاز",""))))</f>
        <v/>
      </c>
      <c r="Q131" s="4" t="n"/>
      <c r="R131" s="4" t="n"/>
      <c r="S131" s="4" t="n"/>
      <c r="T131" s="4" t="n"/>
      <c r="U131" s="4" t="n"/>
      <c r="V131" s="4" t="n"/>
      <c r="W131" s="25">
        <f>IF(A131="","",IF(AND(AND(AK131&lt;&gt;"",OR(AK131=AC131,AK131=AG131)),AND(AL131&lt;&gt;"",OR(AL131=AD131,AL131=AH131))),"غرفة وجهاز",IF(AND(AK131&lt;&gt;"",OR(AK131=AC131,AK131=AG131)),"غرفة",IF(AND(AL131&lt;&gt;"",OR(AL131=AD131,AL131=AH131)),"جهاز",""))))</f>
        <v/>
      </c>
      <c r="Y131" s="7" t="n">
        <v>125</v>
      </c>
      <c r="Z131" s="7">
        <f>IF(A131="","",IF(INDEX(OpenDays,WEEKDAY(A131,2))="لا",0,1))</f>
        <v/>
      </c>
      <c r="AA131" s="7">
        <f>IF(A131="","",IF(AND(E131&lt;&gt;"",H131&lt;&gt;'الإعدادات'!$M$17),MAX(1,ROUND(IFERROR(INDEX(SvcMinutes,MATCH(E131,Services,0)),SlotLen)/SlotLen,0))-1,IF(AND(A131=A130,AA130&gt;0),AA130-1,0)))</f>
        <v/>
      </c>
      <c r="AB131" s="7">
        <f>IF(A131="","",IF(OR(AND(E131&lt;&gt;"",H131&lt;&gt;'الإعدادات'!$M$17),AND(A131=A130,AA130&gt;0)),1,0))</f>
        <v/>
      </c>
      <c r="AC131" s="9">
        <f>IF(A131="","",IF(AND(E131&lt;&gt;"",H131&lt;&gt;'الإعدادات'!$M$17),IF(F131="","",F131),IF(AND(A131=A130,AA130&gt;0),AC130,"")))</f>
        <v/>
      </c>
      <c r="AD131" s="9">
        <f>IF(A131="","",IF(AND(E131&lt;&gt;"",H131&lt;&gt;'الإعدادات'!$M$17),IF(G131="","",G131),IF(AND(A131=A130,AA130&gt;0),AD130,"")))</f>
        <v/>
      </c>
      <c r="AE131" s="7">
        <f>IF(A131="","",IF(AND(L131&lt;&gt;"",O131&lt;&gt;'الإعدادات'!$M$17),MAX(1,ROUND(IFERROR(INDEX(SvcMinutes,MATCH(L131,Services,0)),SlotLen)/SlotLen,0))-1,IF(AND(A131=A130,AE130&gt;0),AE130-1,0)))</f>
        <v/>
      </c>
      <c r="AF131" s="7">
        <f>IF(A131="","",IF(OR(AND(L131&lt;&gt;"",O131&lt;&gt;'الإعدادات'!$M$17),AND(A131=A130,AE130&gt;0)),1,0))</f>
        <v/>
      </c>
      <c r="AG131" s="9">
        <f>IF(A131="","",IF(AND(L131&lt;&gt;"",O131&lt;&gt;'الإعدادات'!$M$17),IF(M131="","",M131),IF(AND(A131=A130,AE130&gt;0),AG130,"")))</f>
        <v/>
      </c>
      <c r="AH131" s="9">
        <f>IF(A131="","",IF(AND(L131&lt;&gt;"",O131&lt;&gt;'الإعدادات'!$M$17),IF(N131="","",N131),IF(AND(A131=A130,AE130&gt;0),AH130,"")))</f>
        <v/>
      </c>
      <c r="AI131" s="7">
        <f>IF(A131="","",IF(AND(S131&lt;&gt;"",V131&lt;&gt;'الإعدادات'!$M$17),MAX(1,ROUND(IFERROR(INDEX(SvcMinutes,MATCH(S131,Services,0)),SlotLen)/SlotLen,0))-1,IF(AND(A131=A130,AI130&gt;0),AI130-1,0)))</f>
        <v/>
      </c>
      <c r="AJ131" s="7">
        <f>IF(A131="","",IF(OR(AND(S131&lt;&gt;"",V131&lt;&gt;'الإعدادات'!$M$17),AND(A131=A130,AI130&gt;0)),1,0))</f>
        <v/>
      </c>
      <c r="AK131" s="9">
        <f>IF(A131="","",IF(AND(S131&lt;&gt;"",V131&lt;&gt;'الإعدادات'!$M$17),IF(T131="","",T131),IF(AND(A131=A130,AI130&gt;0),AK130,"")))</f>
        <v/>
      </c>
      <c r="AL131" s="9">
        <f>IF(A131="","",IF(AND(S131&lt;&gt;"",V131&lt;&gt;'الإعدادات'!$M$17),IF(U131="","",U131),IF(AND(A131=A130,AI130&gt;0),AL130,"")))</f>
        <v/>
      </c>
    </row>
    <row r="132">
      <c r="A132" s="23">
        <f>IF(Y132&gt;=7*SlotsPerDay,"",$B$2+INT(Y132/SlotsPerDay))</f>
        <v/>
      </c>
      <c r="B132" s="24">
        <f>IF(A132="","",DayStart+(Y132-INT(Y132/SlotsPerDay)*SlotsPerDay)*SlotLen/1440)</f>
        <v/>
      </c>
      <c r="C132" s="4" t="n"/>
      <c r="D132" s="4" t="n"/>
      <c r="E132" s="4" t="n"/>
      <c r="F132" s="4" t="n"/>
      <c r="G132" s="4" t="n"/>
      <c r="H132" s="4" t="n"/>
      <c r="I132" s="25">
        <f>IF(A132="","",IF(AND(AND(AC132&lt;&gt;"",OR(AC132=AG132,AC132=AK132)),AND(AD132&lt;&gt;"",OR(AD132=AH132,AD132=AL132))),"غرفة وجهاز",IF(AND(AC132&lt;&gt;"",OR(AC132=AG132,AC132=AK132)),"غرفة",IF(AND(AD132&lt;&gt;"",OR(AD132=AH132,AD132=AL132)),"جهاز",""))))</f>
        <v/>
      </c>
      <c r="J132" s="4" t="n"/>
      <c r="K132" s="4" t="n"/>
      <c r="L132" s="4" t="n"/>
      <c r="M132" s="4" t="n"/>
      <c r="N132" s="4" t="n"/>
      <c r="O132" s="4" t="n"/>
      <c r="P132" s="25">
        <f>IF(A132="","",IF(AND(AND(AG132&lt;&gt;"",OR(AG132=AC132,AG132=AK132)),AND(AH132&lt;&gt;"",OR(AH132=AD132,AH132=AL132))),"غرفة وجهاز",IF(AND(AG132&lt;&gt;"",OR(AG132=AC132,AG132=AK132)),"غرفة",IF(AND(AH132&lt;&gt;"",OR(AH132=AD132,AH132=AL132)),"جهاز",""))))</f>
        <v/>
      </c>
      <c r="Q132" s="4" t="n"/>
      <c r="R132" s="4" t="n"/>
      <c r="S132" s="4" t="n"/>
      <c r="T132" s="4" t="n"/>
      <c r="U132" s="4" t="n"/>
      <c r="V132" s="4" t="n"/>
      <c r="W132" s="25">
        <f>IF(A132="","",IF(AND(AND(AK132&lt;&gt;"",OR(AK132=AC132,AK132=AG132)),AND(AL132&lt;&gt;"",OR(AL132=AD132,AL132=AH132))),"غرفة وجهاز",IF(AND(AK132&lt;&gt;"",OR(AK132=AC132,AK132=AG132)),"غرفة",IF(AND(AL132&lt;&gt;"",OR(AL132=AD132,AL132=AH132)),"جهاز",""))))</f>
        <v/>
      </c>
      <c r="Y132" s="7" t="n">
        <v>126</v>
      </c>
      <c r="Z132" s="7">
        <f>IF(A132="","",IF(INDEX(OpenDays,WEEKDAY(A132,2))="لا",0,1))</f>
        <v/>
      </c>
      <c r="AA132" s="7">
        <f>IF(A132="","",IF(AND(E132&lt;&gt;"",H132&lt;&gt;'الإعدادات'!$M$17),MAX(1,ROUND(IFERROR(INDEX(SvcMinutes,MATCH(E132,Services,0)),SlotLen)/SlotLen,0))-1,IF(AND(A132=A131,AA131&gt;0),AA131-1,0)))</f>
        <v/>
      </c>
      <c r="AB132" s="7">
        <f>IF(A132="","",IF(OR(AND(E132&lt;&gt;"",H132&lt;&gt;'الإعدادات'!$M$17),AND(A132=A131,AA131&gt;0)),1,0))</f>
        <v/>
      </c>
      <c r="AC132" s="9">
        <f>IF(A132="","",IF(AND(E132&lt;&gt;"",H132&lt;&gt;'الإعدادات'!$M$17),IF(F132="","",F132),IF(AND(A132=A131,AA131&gt;0),AC131,"")))</f>
        <v/>
      </c>
      <c r="AD132" s="9">
        <f>IF(A132="","",IF(AND(E132&lt;&gt;"",H132&lt;&gt;'الإعدادات'!$M$17),IF(G132="","",G132),IF(AND(A132=A131,AA131&gt;0),AD131,"")))</f>
        <v/>
      </c>
      <c r="AE132" s="7">
        <f>IF(A132="","",IF(AND(L132&lt;&gt;"",O132&lt;&gt;'الإعدادات'!$M$17),MAX(1,ROUND(IFERROR(INDEX(SvcMinutes,MATCH(L132,Services,0)),SlotLen)/SlotLen,0))-1,IF(AND(A132=A131,AE131&gt;0),AE131-1,0)))</f>
        <v/>
      </c>
      <c r="AF132" s="7">
        <f>IF(A132="","",IF(OR(AND(L132&lt;&gt;"",O132&lt;&gt;'الإعدادات'!$M$17),AND(A132=A131,AE131&gt;0)),1,0))</f>
        <v/>
      </c>
      <c r="AG132" s="9">
        <f>IF(A132="","",IF(AND(L132&lt;&gt;"",O132&lt;&gt;'الإعدادات'!$M$17),IF(M132="","",M132),IF(AND(A132=A131,AE131&gt;0),AG131,"")))</f>
        <v/>
      </c>
      <c r="AH132" s="9">
        <f>IF(A132="","",IF(AND(L132&lt;&gt;"",O132&lt;&gt;'الإعدادات'!$M$17),IF(N132="","",N132),IF(AND(A132=A131,AE131&gt;0),AH131,"")))</f>
        <v/>
      </c>
      <c r="AI132" s="7">
        <f>IF(A132="","",IF(AND(S132&lt;&gt;"",V132&lt;&gt;'الإعدادات'!$M$17),MAX(1,ROUND(IFERROR(INDEX(SvcMinutes,MATCH(S132,Services,0)),SlotLen)/SlotLen,0))-1,IF(AND(A132=A131,AI131&gt;0),AI131-1,0)))</f>
        <v/>
      </c>
      <c r="AJ132" s="7">
        <f>IF(A132="","",IF(OR(AND(S132&lt;&gt;"",V132&lt;&gt;'الإعدادات'!$M$17),AND(A132=A131,AI131&gt;0)),1,0))</f>
        <v/>
      </c>
      <c r="AK132" s="9">
        <f>IF(A132="","",IF(AND(S132&lt;&gt;"",V132&lt;&gt;'الإعدادات'!$M$17),IF(T132="","",T132),IF(AND(A132=A131,AI131&gt;0),AK131,"")))</f>
        <v/>
      </c>
      <c r="AL132" s="9">
        <f>IF(A132="","",IF(AND(S132&lt;&gt;"",V132&lt;&gt;'الإعدادات'!$M$17),IF(U132="","",U132),IF(AND(A132=A131,AI131&gt;0),AL131,"")))</f>
        <v/>
      </c>
    </row>
    <row r="133">
      <c r="A133" s="23">
        <f>IF(Y133&gt;=7*SlotsPerDay,"",$B$2+INT(Y133/SlotsPerDay))</f>
        <v/>
      </c>
      <c r="B133" s="24">
        <f>IF(A133="","",DayStart+(Y133-INT(Y133/SlotsPerDay)*SlotsPerDay)*SlotLen/1440)</f>
        <v/>
      </c>
      <c r="C133" s="4" t="n"/>
      <c r="D133" s="4" t="n"/>
      <c r="E133" s="4" t="n"/>
      <c r="F133" s="4" t="n"/>
      <c r="G133" s="4" t="n"/>
      <c r="H133" s="4" t="n"/>
      <c r="I133" s="25">
        <f>IF(A133="","",IF(AND(AND(AC133&lt;&gt;"",OR(AC133=AG133,AC133=AK133)),AND(AD133&lt;&gt;"",OR(AD133=AH133,AD133=AL133))),"غرفة وجهاز",IF(AND(AC133&lt;&gt;"",OR(AC133=AG133,AC133=AK133)),"غرفة",IF(AND(AD133&lt;&gt;"",OR(AD133=AH133,AD133=AL133)),"جهاز",""))))</f>
        <v/>
      </c>
      <c r="J133" s="4" t="n"/>
      <c r="K133" s="4" t="n"/>
      <c r="L133" s="4" t="n"/>
      <c r="M133" s="4" t="n"/>
      <c r="N133" s="4" t="n"/>
      <c r="O133" s="4" t="n"/>
      <c r="P133" s="25">
        <f>IF(A133="","",IF(AND(AND(AG133&lt;&gt;"",OR(AG133=AC133,AG133=AK133)),AND(AH133&lt;&gt;"",OR(AH133=AD133,AH133=AL133))),"غرفة وجهاز",IF(AND(AG133&lt;&gt;"",OR(AG133=AC133,AG133=AK133)),"غرفة",IF(AND(AH133&lt;&gt;"",OR(AH133=AD133,AH133=AL133)),"جهاز",""))))</f>
        <v/>
      </c>
      <c r="Q133" s="4" t="n"/>
      <c r="R133" s="4" t="n"/>
      <c r="S133" s="4" t="n"/>
      <c r="T133" s="4" t="n"/>
      <c r="U133" s="4" t="n"/>
      <c r="V133" s="4" t="n"/>
      <c r="W133" s="25">
        <f>IF(A133="","",IF(AND(AND(AK133&lt;&gt;"",OR(AK133=AC133,AK133=AG133)),AND(AL133&lt;&gt;"",OR(AL133=AD133,AL133=AH133))),"غرفة وجهاز",IF(AND(AK133&lt;&gt;"",OR(AK133=AC133,AK133=AG133)),"غرفة",IF(AND(AL133&lt;&gt;"",OR(AL133=AD133,AL133=AH133)),"جهاز",""))))</f>
        <v/>
      </c>
      <c r="Y133" s="7" t="n">
        <v>127</v>
      </c>
      <c r="Z133" s="7">
        <f>IF(A133="","",IF(INDEX(OpenDays,WEEKDAY(A133,2))="لا",0,1))</f>
        <v/>
      </c>
      <c r="AA133" s="7">
        <f>IF(A133="","",IF(AND(E133&lt;&gt;"",H133&lt;&gt;'الإعدادات'!$M$17),MAX(1,ROUND(IFERROR(INDEX(SvcMinutes,MATCH(E133,Services,0)),SlotLen)/SlotLen,0))-1,IF(AND(A133=A132,AA132&gt;0),AA132-1,0)))</f>
        <v/>
      </c>
      <c r="AB133" s="7">
        <f>IF(A133="","",IF(OR(AND(E133&lt;&gt;"",H133&lt;&gt;'الإعدادات'!$M$17),AND(A133=A132,AA132&gt;0)),1,0))</f>
        <v/>
      </c>
      <c r="AC133" s="9">
        <f>IF(A133="","",IF(AND(E133&lt;&gt;"",H133&lt;&gt;'الإعدادات'!$M$17),IF(F133="","",F133),IF(AND(A133=A132,AA132&gt;0),AC132,"")))</f>
        <v/>
      </c>
      <c r="AD133" s="9">
        <f>IF(A133="","",IF(AND(E133&lt;&gt;"",H133&lt;&gt;'الإعدادات'!$M$17),IF(G133="","",G133),IF(AND(A133=A132,AA132&gt;0),AD132,"")))</f>
        <v/>
      </c>
      <c r="AE133" s="7">
        <f>IF(A133="","",IF(AND(L133&lt;&gt;"",O133&lt;&gt;'الإعدادات'!$M$17),MAX(1,ROUND(IFERROR(INDEX(SvcMinutes,MATCH(L133,Services,0)),SlotLen)/SlotLen,0))-1,IF(AND(A133=A132,AE132&gt;0),AE132-1,0)))</f>
        <v/>
      </c>
      <c r="AF133" s="7">
        <f>IF(A133="","",IF(OR(AND(L133&lt;&gt;"",O133&lt;&gt;'الإعدادات'!$M$17),AND(A133=A132,AE132&gt;0)),1,0))</f>
        <v/>
      </c>
      <c r="AG133" s="9">
        <f>IF(A133="","",IF(AND(L133&lt;&gt;"",O133&lt;&gt;'الإعدادات'!$M$17),IF(M133="","",M133),IF(AND(A133=A132,AE132&gt;0),AG132,"")))</f>
        <v/>
      </c>
      <c r="AH133" s="9">
        <f>IF(A133="","",IF(AND(L133&lt;&gt;"",O133&lt;&gt;'الإعدادات'!$M$17),IF(N133="","",N133),IF(AND(A133=A132,AE132&gt;0),AH132,"")))</f>
        <v/>
      </c>
      <c r="AI133" s="7">
        <f>IF(A133="","",IF(AND(S133&lt;&gt;"",V133&lt;&gt;'الإعدادات'!$M$17),MAX(1,ROUND(IFERROR(INDEX(SvcMinutes,MATCH(S133,Services,0)),SlotLen)/SlotLen,0))-1,IF(AND(A133=A132,AI132&gt;0),AI132-1,0)))</f>
        <v/>
      </c>
      <c r="AJ133" s="7">
        <f>IF(A133="","",IF(OR(AND(S133&lt;&gt;"",V133&lt;&gt;'الإعدادات'!$M$17),AND(A133=A132,AI132&gt;0)),1,0))</f>
        <v/>
      </c>
      <c r="AK133" s="9">
        <f>IF(A133="","",IF(AND(S133&lt;&gt;"",V133&lt;&gt;'الإعدادات'!$M$17),IF(T133="","",T133),IF(AND(A133=A132,AI132&gt;0),AK132,"")))</f>
        <v/>
      </c>
      <c r="AL133" s="9">
        <f>IF(A133="","",IF(AND(S133&lt;&gt;"",V133&lt;&gt;'الإعدادات'!$M$17),IF(U133="","",U133),IF(AND(A133=A132,AI132&gt;0),AL132,"")))</f>
        <v/>
      </c>
    </row>
    <row r="134">
      <c r="A134" s="23">
        <f>IF(Y134&gt;=7*SlotsPerDay,"",$B$2+INT(Y134/SlotsPerDay))</f>
        <v/>
      </c>
      <c r="B134" s="24">
        <f>IF(A134="","",DayStart+(Y134-INT(Y134/SlotsPerDay)*SlotsPerDay)*SlotLen/1440)</f>
        <v/>
      </c>
      <c r="C134" s="4" t="n"/>
      <c r="D134" s="4" t="n"/>
      <c r="E134" s="4" t="n"/>
      <c r="F134" s="4" t="n"/>
      <c r="G134" s="4" t="n"/>
      <c r="H134" s="4" t="n"/>
      <c r="I134" s="25">
        <f>IF(A134="","",IF(AND(AND(AC134&lt;&gt;"",OR(AC134=AG134,AC134=AK134)),AND(AD134&lt;&gt;"",OR(AD134=AH134,AD134=AL134))),"غرفة وجهاز",IF(AND(AC134&lt;&gt;"",OR(AC134=AG134,AC134=AK134)),"غرفة",IF(AND(AD134&lt;&gt;"",OR(AD134=AH134,AD134=AL134)),"جهاز",""))))</f>
        <v/>
      </c>
      <c r="J134" s="4" t="n"/>
      <c r="K134" s="4" t="n"/>
      <c r="L134" s="4" t="n"/>
      <c r="M134" s="4" t="n"/>
      <c r="N134" s="4" t="n"/>
      <c r="O134" s="4" t="n"/>
      <c r="P134" s="25">
        <f>IF(A134="","",IF(AND(AND(AG134&lt;&gt;"",OR(AG134=AC134,AG134=AK134)),AND(AH134&lt;&gt;"",OR(AH134=AD134,AH134=AL134))),"غرفة وجهاز",IF(AND(AG134&lt;&gt;"",OR(AG134=AC134,AG134=AK134)),"غرفة",IF(AND(AH134&lt;&gt;"",OR(AH134=AD134,AH134=AL134)),"جهاز",""))))</f>
        <v/>
      </c>
      <c r="Q134" s="4" t="n"/>
      <c r="R134" s="4" t="n"/>
      <c r="S134" s="4" t="n"/>
      <c r="T134" s="4" t="n"/>
      <c r="U134" s="4" t="n"/>
      <c r="V134" s="4" t="n"/>
      <c r="W134" s="25">
        <f>IF(A134="","",IF(AND(AND(AK134&lt;&gt;"",OR(AK134=AC134,AK134=AG134)),AND(AL134&lt;&gt;"",OR(AL134=AD134,AL134=AH134))),"غرفة وجهاز",IF(AND(AK134&lt;&gt;"",OR(AK134=AC134,AK134=AG134)),"غرفة",IF(AND(AL134&lt;&gt;"",OR(AL134=AD134,AL134=AH134)),"جهاز",""))))</f>
        <v/>
      </c>
      <c r="Y134" s="7" t="n">
        <v>128</v>
      </c>
      <c r="Z134" s="7">
        <f>IF(A134="","",IF(INDEX(OpenDays,WEEKDAY(A134,2))="لا",0,1))</f>
        <v/>
      </c>
      <c r="AA134" s="7">
        <f>IF(A134="","",IF(AND(E134&lt;&gt;"",H134&lt;&gt;'الإعدادات'!$M$17),MAX(1,ROUND(IFERROR(INDEX(SvcMinutes,MATCH(E134,Services,0)),SlotLen)/SlotLen,0))-1,IF(AND(A134=A133,AA133&gt;0),AA133-1,0)))</f>
        <v/>
      </c>
      <c r="AB134" s="7">
        <f>IF(A134="","",IF(OR(AND(E134&lt;&gt;"",H134&lt;&gt;'الإعدادات'!$M$17),AND(A134=A133,AA133&gt;0)),1,0))</f>
        <v/>
      </c>
      <c r="AC134" s="9">
        <f>IF(A134="","",IF(AND(E134&lt;&gt;"",H134&lt;&gt;'الإعدادات'!$M$17),IF(F134="","",F134),IF(AND(A134=A133,AA133&gt;0),AC133,"")))</f>
        <v/>
      </c>
      <c r="AD134" s="9">
        <f>IF(A134="","",IF(AND(E134&lt;&gt;"",H134&lt;&gt;'الإعدادات'!$M$17),IF(G134="","",G134),IF(AND(A134=A133,AA133&gt;0),AD133,"")))</f>
        <v/>
      </c>
      <c r="AE134" s="7">
        <f>IF(A134="","",IF(AND(L134&lt;&gt;"",O134&lt;&gt;'الإعدادات'!$M$17),MAX(1,ROUND(IFERROR(INDEX(SvcMinutes,MATCH(L134,Services,0)),SlotLen)/SlotLen,0))-1,IF(AND(A134=A133,AE133&gt;0),AE133-1,0)))</f>
        <v/>
      </c>
      <c r="AF134" s="7">
        <f>IF(A134="","",IF(OR(AND(L134&lt;&gt;"",O134&lt;&gt;'الإعدادات'!$M$17),AND(A134=A133,AE133&gt;0)),1,0))</f>
        <v/>
      </c>
      <c r="AG134" s="9">
        <f>IF(A134="","",IF(AND(L134&lt;&gt;"",O134&lt;&gt;'الإعدادات'!$M$17),IF(M134="","",M134),IF(AND(A134=A133,AE133&gt;0),AG133,"")))</f>
        <v/>
      </c>
      <c r="AH134" s="9">
        <f>IF(A134="","",IF(AND(L134&lt;&gt;"",O134&lt;&gt;'الإعدادات'!$M$17),IF(N134="","",N134),IF(AND(A134=A133,AE133&gt;0),AH133,"")))</f>
        <v/>
      </c>
      <c r="AI134" s="7">
        <f>IF(A134="","",IF(AND(S134&lt;&gt;"",V134&lt;&gt;'الإعدادات'!$M$17),MAX(1,ROUND(IFERROR(INDEX(SvcMinutes,MATCH(S134,Services,0)),SlotLen)/SlotLen,0))-1,IF(AND(A134=A133,AI133&gt;0),AI133-1,0)))</f>
        <v/>
      </c>
      <c r="AJ134" s="7">
        <f>IF(A134="","",IF(OR(AND(S134&lt;&gt;"",V134&lt;&gt;'الإعدادات'!$M$17),AND(A134=A133,AI133&gt;0)),1,0))</f>
        <v/>
      </c>
      <c r="AK134" s="9">
        <f>IF(A134="","",IF(AND(S134&lt;&gt;"",V134&lt;&gt;'الإعدادات'!$M$17),IF(T134="","",T134),IF(AND(A134=A133,AI133&gt;0),AK133,"")))</f>
        <v/>
      </c>
      <c r="AL134" s="9">
        <f>IF(A134="","",IF(AND(S134&lt;&gt;"",V134&lt;&gt;'الإعدادات'!$M$17),IF(U134="","",U134),IF(AND(A134=A133,AI133&gt;0),AL133,"")))</f>
        <v/>
      </c>
    </row>
    <row r="135">
      <c r="A135" s="23">
        <f>IF(Y135&gt;=7*SlotsPerDay,"",$B$2+INT(Y135/SlotsPerDay))</f>
        <v/>
      </c>
      <c r="B135" s="24">
        <f>IF(A135="","",DayStart+(Y135-INT(Y135/SlotsPerDay)*SlotsPerDay)*SlotLen/1440)</f>
        <v/>
      </c>
      <c r="C135" s="4" t="n"/>
      <c r="D135" s="4" t="n"/>
      <c r="E135" s="4" t="n"/>
      <c r="F135" s="4" t="n"/>
      <c r="G135" s="4" t="n"/>
      <c r="H135" s="4" t="n"/>
      <c r="I135" s="25">
        <f>IF(A135="","",IF(AND(AND(AC135&lt;&gt;"",OR(AC135=AG135,AC135=AK135)),AND(AD135&lt;&gt;"",OR(AD135=AH135,AD135=AL135))),"غرفة وجهاز",IF(AND(AC135&lt;&gt;"",OR(AC135=AG135,AC135=AK135)),"غرفة",IF(AND(AD135&lt;&gt;"",OR(AD135=AH135,AD135=AL135)),"جهاز",""))))</f>
        <v/>
      </c>
      <c r="J135" s="4" t="n"/>
      <c r="K135" s="4" t="n"/>
      <c r="L135" s="4" t="n"/>
      <c r="M135" s="4" t="n"/>
      <c r="N135" s="4" t="n"/>
      <c r="O135" s="4" t="n"/>
      <c r="P135" s="25">
        <f>IF(A135="","",IF(AND(AND(AG135&lt;&gt;"",OR(AG135=AC135,AG135=AK135)),AND(AH135&lt;&gt;"",OR(AH135=AD135,AH135=AL135))),"غرفة وجهاز",IF(AND(AG135&lt;&gt;"",OR(AG135=AC135,AG135=AK135)),"غرفة",IF(AND(AH135&lt;&gt;"",OR(AH135=AD135,AH135=AL135)),"جهاز",""))))</f>
        <v/>
      </c>
      <c r="Q135" s="4" t="n"/>
      <c r="R135" s="4" t="n"/>
      <c r="S135" s="4" t="n"/>
      <c r="T135" s="4" t="n"/>
      <c r="U135" s="4" t="n"/>
      <c r="V135" s="4" t="n"/>
      <c r="W135" s="25">
        <f>IF(A135="","",IF(AND(AND(AK135&lt;&gt;"",OR(AK135=AC135,AK135=AG135)),AND(AL135&lt;&gt;"",OR(AL135=AD135,AL135=AH135))),"غرفة وجهاز",IF(AND(AK135&lt;&gt;"",OR(AK135=AC135,AK135=AG135)),"غرفة",IF(AND(AL135&lt;&gt;"",OR(AL135=AD135,AL135=AH135)),"جهاز",""))))</f>
        <v/>
      </c>
      <c r="Y135" s="7" t="n">
        <v>129</v>
      </c>
      <c r="Z135" s="7">
        <f>IF(A135="","",IF(INDEX(OpenDays,WEEKDAY(A135,2))="لا",0,1))</f>
        <v/>
      </c>
      <c r="AA135" s="7">
        <f>IF(A135="","",IF(AND(E135&lt;&gt;"",H135&lt;&gt;'الإعدادات'!$M$17),MAX(1,ROUND(IFERROR(INDEX(SvcMinutes,MATCH(E135,Services,0)),SlotLen)/SlotLen,0))-1,IF(AND(A135=A134,AA134&gt;0),AA134-1,0)))</f>
        <v/>
      </c>
      <c r="AB135" s="7">
        <f>IF(A135="","",IF(OR(AND(E135&lt;&gt;"",H135&lt;&gt;'الإعدادات'!$M$17),AND(A135=A134,AA134&gt;0)),1,0))</f>
        <v/>
      </c>
      <c r="AC135" s="9">
        <f>IF(A135="","",IF(AND(E135&lt;&gt;"",H135&lt;&gt;'الإعدادات'!$M$17),IF(F135="","",F135),IF(AND(A135=A134,AA134&gt;0),AC134,"")))</f>
        <v/>
      </c>
      <c r="AD135" s="9">
        <f>IF(A135="","",IF(AND(E135&lt;&gt;"",H135&lt;&gt;'الإعدادات'!$M$17),IF(G135="","",G135),IF(AND(A135=A134,AA134&gt;0),AD134,"")))</f>
        <v/>
      </c>
      <c r="AE135" s="7">
        <f>IF(A135="","",IF(AND(L135&lt;&gt;"",O135&lt;&gt;'الإعدادات'!$M$17),MAX(1,ROUND(IFERROR(INDEX(SvcMinutes,MATCH(L135,Services,0)),SlotLen)/SlotLen,0))-1,IF(AND(A135=A134,AE134&gt;0),AE134-1,0)))</f>
        <v/>
      </c>
      <c r="AF135" s="7">
        <f>IF(A135="","",IF(OR(AND(L135&lt;&gt;"",O135&lt;&gt;'الإعدادات'!$M$17),AND(A135=A134,AE134&gt;0)),1,0))</f>
        <v/>
      </c>
      <c r="AG135" s="9">
        <f>IF(A135="","",IF(AND(L135&lt;&gt;"",O135&lt;&gt;'الإعدادات'!$M$17),IF(M135="","",M135),IF(AND(A135=A134,AE134&gt;0),AG134,"")))</f>
        <v/>
      </c>
      <c r="AH135" s="9">
        <f>IF(A135="","",IF(AND(L135&lt;&gt;"",O135&lt;&gt;'الإعدادات'!$M$17),IF(N135="","",N135),IF(AND(A135=A134,AE134&gt;0),AH134,"")))</f>
        <v/>
      </c>
      <c r="AI135" s="7">
        <f>IF(A135="","",IF(AND(S135&lt;&gt;"",V135&lt;&gt;'الإعدادات'!$M$17),MAX(1,ROUND(IFERROR(INDEX(SvcMinutes,MATCH(S135,Services,0)),SlotLen)/SlotLen,0))-1,IF(AND(A135=A134,AI134&gt;0),AI134-1,0)))</f>
        <v/>
      </c>
      <c r="AJ135" s="7">
        <f>IF(A135="","",IF(OR(AND(S135&lt;&gt;"",V135&lt;&gt;'الإعدادات'!$M$17),AND(A135=A134,AI134&gt;0)),1,0))</f>
        <v/>
      </c>
      <c r="AK135" s="9">
        <f>IF(A135="","",IF(AND(S135&lt;&gt;"",V135&lt;&gt;'الإعدادات'!$M$17),IF(T135="","",T135),IF(AND(A135=A134,AI134&gt;0),AK134,"")))</f>
        <v/>
      </c>
      <c r="AL135" s="9">
        <f>IF(A135="","",IF(AND(S135&lt;&gt;"",V135&lt;&gt;'الإعدادات'!$M$17),IF(U135="","",U135),IF(AND(A135=A134,AI134&gt;0),AL134,"")))</f>
        <v/>
      </c>
    </row>
    <row r="136">
      <c r="A136" s="23">
        <f>IF(Y136&gt;=7*SlotsPerDay,"",$B$2+INT(Y136/SlotsPerDay))</f>
        <v/>
      </c>
      <c r="B136" s="24">
        <f>IF(A136="","",DayStart+(Y136-INT(Y136/SlotsPerDay)*SlotsPerDay)*SlotLen/1440)</f>
        <v/>
      </c>
      <c r="C136" s="4" t="n"/>
      <c r="D136" s="4" t="n"/>
      <c r="E136" s="4" t="n"/>
      <c r="F136" s="4" t="n"/>
      <c r="G136" s="4" t="n"/>
      <c r="H136" s="4" t="n"/>
      <c r="I136" s="25">
        <f>IF(A136="","",IF(AND(AND(AC136&lt;&gt;"",OR(AC136=AG136,AC136=AK136)),AND(AD136&lt;&gt;"",OR(AD136=AH136,AD136=AL136))),"غرفة وجهاز",IF(AND(AC136&lt;&gt;"",OR(AC136=AG136,AC136=AK136)),"غرفة",IF(AND(AD136&lt;&gt;"",OR(AD136=AH136,AD136=AL136)),"جهاز",""))))</f>
        <v/>
      </c>
      <c r="J136" s="4" t="n"/>
      <c r="K136" s="4" t="n"/>
      <c r="L136" s="4" t="n"/>
      <c r="M136" s="4" t="n"/>
      <c r="N136" s="4" t="n"/>
      <c r="O136" s="4" t="n"/>
      <c r="P136" s="25">
        <f>IF(A136="","",IF(AND(AND(AG136&lt;&gt;"",OR(AG136=AC136,AG136=AK136)),AND(AH136&lt;&gt;"",OR(AH136=AD136,AH136=AL136))),"غرفة وجهاز",IF(AND(AG136&lt;&gt;"",OR(AG136=AC136,AG136=AK136)),"غرفة",IF(AND(AH136&lt;&gt;"",OR(AH136=AD136,AH136=AL136)),"جهاز",""))))</f>
        <v/>
      </c>
      <c r="Q136" s="4" t="n"/>
      <c r="R136" s="4" t="n"/>
      <c r="S136" s="4" t="n"/>
      <c r="T136" s="4" t="n"/>
      <c r="U136" s="4" t="n"/>
      <c r="V136" s="4" t="n"/>
      <c r="W136" s="25">
        <f>IF(A136="","",IF(AND(AND(AK136&lt;&gt;"",OR(AK136=AC136,AK136=AG136)),AND(AL136&lt;&gt;"",OR(AL136=AD136,AL136=AH136))),"غرفة وجهاز",IF(AND(AK136&lt;&gt;"",OR(AK136=AC136,AK136=AG136)),"غرفة",IF(AND(AL136&lt;&gt;"",OR(AL136=AD136,AL136=AH136)),"جهاز",""))))</f>
        <v/>
      </c>
      <c r="Y136" s="7" t="n">
        <v>130</v>
      </c>
      <c r="Z136" s="7">
        <f>IF(A136="","",IF(INDEX(OpenDays,WEEKDAY(A136,2))="لا",0,1))</f>
        <v/>
      </c>
      <c r="AA136" s="7">
        <f>IF(A136="","",IF(AND(E136&lt;&gt;"",H136&lt;&gt;'الإعدادات'!$M$17),MAX(1,ROUND(IFERROR(INDEX(SvcMinutes,MATCH(E136,Services,0)),SlotLen)/SlotLen,0))-1,IF(AND(A136=A135,AA135&gt;0),AA135-1,0)))</f>
        <v/>
      </c>
      <c r="AB136" s="7">
        <f>IF(A136="","",IF(OR(AND(E136&lt;&gt;"",H136&lt;&gt;'الإعدادات'!$M$17),AND(A136=A135,AA135&gt;0)),1,0))</f>
        <v/>
      </c>
      <c r="AC136" s="9">
        <f>IF(A136="","",IF(AND(E136&lt;&gt;"",H136&lt;&gt;'الإعدادات'!$M$17),IF(F136="","",F136),IF(AND(A136=A135,AA135&gt;0),AC135,"")))</f>
        <v/>
      </c>
      <c r="AD136" s="9">
        <f>IF(A136="","",IF(AND(E136&lt;&gt;"",H136&lt;&gt;'الإعدادات'!$M$17),IF(G136="","",G136),IF(AND(A136=A135,AA135&gt;0),AD135,"")))</f>
        <v/>
      </c>
      <c r="AE136" s="7">
        <f>IF(A136="","",IF(AND(L136&lt;&gt;"",O136&lt;&gt;'الإعدادات'!$M$17),MAX(1,ROUND(IFERROR(INDEX(SvcMinutes,MATCH(L136,Services,0)),SlotLen)/SlotLen,0))-1,IF(AND(A136=A135,AE135&gt;0),AE135-1,0)))</f>
        <v/>
      </c>
      <c r="AF136" s="7">
        <f>IF(A136="","",IF(OR(AND(L136&lt;&gt;"",O136&lt;&gt;'الإعدادات'!$M$17),AND(A136=A135,AE135&gt;0)),1,0))</f>
        <v/>
      </c>
      <c r="AG136" s="9">
        <f>IF(A136="","",IF(AND(L136&lt;&gt;"",O136&lt;&gt;'الإعدادات'!$M$17),IF(M136="","",M136),IF(AND(A136=A135,AE135&gt;0),AG135,"")))</f>
        <v/>
      </c>
      <c r="AH136" s="9">
        <f>IF(A136="","",IF(AND(L136&lt;&gt;"",O136&lt;&gt;'الإعدادات'!$M$17),IF(N136="","",N136),IF(AND(A136=A135,AE135&gt;0),AH135,"")))</f>
        <v/>
      </c>
      <c r="AI136" s="7">
        <f>IF(A136="","",IF(AND(S136&lt;&gt;"",V136&lt;&gt;'الإعدادات'!$M$17),MAX(1,ROUND(IFERROR(INDEX(SvcMinutes,MATCH(S136,Services,0)),SlotLen)/SlotLen,0))-1,IF(AND(A136=A135,AI135&gt;0),AI135-1,0)))</f>
        <v/>
      </c>
      <c r="AJ136" s="7">
        <f>IF(A136="","",IF(OR(AND(S136&lt;&gt;"",V136&lt;&gt;'الإعدادات'!$M$17),AND(A136=A135,AI135&gt;0)),1,0))</f>
        <v/>
      </c>
      <c r="AK136" s="9">
        <f>IF(A136="","",IF(AND(S136&lt;&gt;"",V136&lt;&gt;'الإعدادات'!$M$17),IF(T136="","",T136),IF(AND(A136=A135,AI135&gt;0),AK135,"")))</f>
        <v/>
      </c>
      <c r="AL136" s="9">
        <f>IF(A136="","",IF(AND(S136&lt;&gt;"",V136&lt;&gt;'الإعدادات'!$M$17),IF(U136="","",U136),IF(AND(A136=A135,AI135&gt;0),AL135,"")))</f>
        <v/>
      </c>
    </row>
    <row r="137">
      <c r="A137" s="23">
        <f>IF(Y137&gt;=7*SlotsPerDay,"",$B$2+INT(Y137/SlotsPerDay))</f>
        <v/>
      </c>
      <c r="B137" s="24">
        <f>IF(A137="","",DayStart+(Y137-INT(Y137/SlotsPerDay)*SlotsPerDay)*SlotLen/1440)</f>
        <v/>
      </c>
      <c r="C137" s="4" t="n"/>
      <c r="D137" s="4" t="n"/>
      <c r="E137" s="4" t="n"/>
      <c r="F137" s="4" t="n"/>
      <c r="G137" s="4" t="n"/>
      <c r="H137" s="4" t="n"/>
      <c r="I137" s="25">
        <f>IF(A137="","",IF(AND(AND(AC137&lt;&gt;"",OR(AC137=AG137,AC137=AK137)),AND(AD137&lt;&gt;"",OR(AD137=AH137,AD137=AL137))),"غرفة وجهاز",IF(AND(AC137&lt;&gt;"",OR(AC137=AG137,AC137=AK137)),"غرفة",IF(AND(AD137&lt;&gt;"",OR(AD137=AH137,AD137=AL137)),"جهاز",""))))</f>
        <v/>
      </c>
      <c r="J137" s="4" t="n"/>
      <c r="K137" s="4" t="n"/>
      <c r="L137" s="4" t="n"/>
      <c r="M137" s="4" t="n"/>
      <c r="N137" s="4" t="n"/>
      <c r="O137" s="4" t="n"/>
      <c r="P137" s="25">
        <f>IF(A137="","",IF(AND(AND(AG137&lt;&gt;"",OR(AG137=AC137,AG137=AK137)),AND(AH137&lt;&gt;"",OR(AH137=AD137,AH137=AL137))),"غرفة وجهاز",IF(AND(AG137&lt;&gt;"",OR(AG137=AC137,AG137=AK137)),"غرفة",IF(AND(AH137&lt;&gt;"",OR(AH137=AD137,AH137=AL137)),"جهاز",""))))</f>
        <v/>
      </c>
      <c r="Q137" s="4" t="n"/>
      <c r="R137" s="4" t="n"/>
      <c r="S137" s="4" t="n"/>
      <c r="T137" s="4" t="n"/>
      <c r="U137" s="4" t="n"/>
      <c r="V137" s="4" t="n"/>
      <c r="W137" s="25">
        <f>IF(A137="","",IF(AND(AND(AK137&lt;&gt;"",OR(AK137=AC137,AK137=AG137)),AND(AL137&lt;&gt;"",OR(AL137=AD137,AL137=AH137))),"غرفة وجهاز",IF(AND(AK137&lt;&gt;"",OR(AK137=AC137,AK137=AG137)),"غرفة",IF(AND(AL137&lt;&gt;"",OR(AL137=AD137,AL137=AH137)),"جهاز",""))))</f>
        <v/>
      </c>
      <c r="Y137" s="7" t="n">
        <v>131</v>
      </c>
      <c r="Z137" s="7">
        <f>IF(A137="","",IF(INDEX(OpenDays,WEEKDAY(A137,2))="لا",0,1))</f>
        <v/>
      </c>
      <c r="AA137" s="7">
        <f>IF(A137="","",IF(AND(E137&lt;&gt;"",H137&lt;&gt;'الإعدادات'!$M$17),MAX(1,ROUND(IFERROR(INDEX(SvcMinutes,MATCH(E137,Services,0)),SlotLen)/SlotLen,0))-1,IF(AND(A137=A136,AA136&gt;0),AA136-1,0)))</f>
        <v/>
      </c>
      <c r="AB137" s="7">
        <f>IF(A137="","",IF(OR(AND(E137&lt;&gt;"",H137&lt;&gt;'الإعدادات'!$M$17),AND(A137=A136,AA136&gt;0)),1,0))</f>
        <v/>
      </c>
      <c r="AC137" s="9">
        <f>IF(A137="","",IF(AND(E137&lt;&gt;"",H137&lt;&gt;'الإعدادات'!$M$17),IF(F137="","",F137),IF(AND(A137=A136,AA136&gt;0),AC136,"")))</f>
        <v/>
      </c>
      <c r="AD137" s="9">
        <f>IF(A137="","",IF(AND(E137&lt;&gt;"",H137&lt;&gt;'الإعدادات'!$M$17),IF(G137="","",G137),IF(AND(A137=A136,AA136&gt;0),AD136,"")))</f>
        <v/>
      </c>
      <c r="AE137" s="7">
        <f>IF(A137="","",IF(AND(L137&lt;&gt;"",O137&lt;&gt;'الإعدادات'!$M$17),MAX(1,ROUND(IFERROR(INDEX(SvcMinutes,MATCH(L137,Services,0)),SlotLen)/SlotLen,0))-1,IF(AND(A137=A136,AE136&gt;0),AE136-1,0)))</f>
        <v/>
      </c>
      <c r="AF137" s="7">
        <f>IF(A137="","",IF(OR(AND(L137&lt;&gt;"",O137&lt;&gt;'الإعدادات'!$M$17),AND(A137=A136,AE136&gt;0)),1,0))</f>
        <v/>
      </c>
      <c r="AG137" s="9">
        <f>IF(A137="","",IF(AND(L137&lt;&gt;"",O137&lt;&gt;'الإعدادات'!$M$17),IF(M137="","",M137),IF(AND(A137=A136,AE136&gt;0),AG136,"")))</f>
        <v/>
      </c>
      <c r="AH137" s="9">
        <f>IF(A137="","",IF(AND(L137&lt;&gt;"",O137&lt;&gt;'الإعدادات'!$M$17),IF(N137="","",N137),IF(AND(A137=A136,AE136&gt;0),AH136,"")))</f>
        <v/>
      </c>
      <c r="AI137" s="7">
        <f>IF(A137="","",IF(AND(S137&lt;&gt;"",V137&lt;&gt;'الإعدادات'!$M$17),MAX(1,ROUND(IFERROR(INDEX(SvcMinutes,MATCH(S137,Services,0)),SlotLen)/SlotLen,0))-1,IF(AND(A137=A136,AI136&gt;0),AI136-1,0)))</f>
        <v/>
      </c>
      <c r="AJ137" s="7">
        <f>IF(A137="","",IF(OR(AND(S137&lt;&gt;"",V137&lt;&gt;'الإعدادات'!$M$17),AND(A137=A136,AI136&gt;0)),1,0))</f>
        <v/>
      </c>
      <c r="AK137" s="9">
        <f>IF(A137="","",IF(AND(S137&lt;&gt;"",V137&lt;&gt;'الإعدادات'!$M$17),IF(T137="","",T137),IF(AND(A137=A136,AI136&gt;0),AK136,"")))</f>
        <v/>
      </c>
      <c r="AL137" s="9">
        <f>IF(A137="","",IF(AND(S137&lt;&gt;"",V137&lt;&gt;'الإعدادات'!$M$17),IF(U137="","",U137),IF(AND(A137=A136,AI136&gt;0),AL136,"")))</f>
        <v/>
      </c>
    </row>
    <row r="138">
      <c r="A138" s="23">
        <f>IF(Y138&gt;=7*SlotsPerDay,"",$B$2+INT(Y138/SlotsPerDay))</f>
        <v/>
      </c>
      <c r="B138" s="24">
        <f>IF(A138="","",DayStart+(Y138-INT(Y138/SlotsPerDay)*SlotsPerDay)*SlotLen/1440)</f>
        <v/>
      </c>
      <c r="C138" s="4" t="n"/>
      <c r="D138" s="4" t="n"/>
      <c r="E138" s="4" t="n"/>
      <c r="F138" s="4" t="n"/>
      <c r="G138" s="4" t="n"/>
      <c r="H138" s="4" t="n"/>
      <c r="I138" s="25">
        <f>IF(A138="","",IF(AND(AND(AC138&lt;&gt;"",OR(AC138=AG138,AC138=AK138)),AND(AD138&lt;&gt;"",OR(AD138=AH138,AD138=AL138))),"غرفة وجهاز",IF(AND(AC138&lt;&gt;"",OR(AC138=AG138,AC138=AK138)),"غرفة",IF(AND(AD138&lt;&gt;"",OR(AD138=AH138,AD138=AL138)),"جهاز",""))))</f>
        <v/>
      </c>
      <c r="J138" s="4" t="n"/>
      <c r="K138" s="4" t="n"/>
      <c r="L138" s="4" t="n"/>
      <c r="M138" s="4" t="n"/>
      <c r="N138" s="4" t="n"/>
      <c r="O138" s="4" t="n"/>
      <c r="P138" s="25">
        <f>IF(A138="","",IF(AND(AND(AG138&lt;&gt;"",OR(AG138=AC138,AG138=AK138)),AND(AH138&lt;&gt;"",OR(AH138=AD138,AH138=AL138))),"غرفة وجهاز",IF(AND(AG138&lt;&gt;"",OR(AG138=AC138,AG138=AK138)),"غرفة",IF(AND(AH138&lt;&gt;"",OR(AH138=AD138,AH138=AL138)),"جهاز",""))))</f>
        <v/>
      </c>
      <c r="Q138" s="4" t="n"/>
      <c r="R138" s="4" t="n"/>
      <c r="S138" s="4" t="n"/>
      <c r="T138" s="4" t="n"/>
      <c r="U138" s="4" t="n"/>
      <c r="V138" s="4" t="n"/>
      <c r="W138" s="25">
        <f>IF(A138="","",IF(AND(AND(AK138&lt;&gt;"",OR(AK138=AC138,AK138=AG138)),AND(AL138&lt;&gt;"",OR(AL138=AD138,AL138=AH138))),"غرفة وجهاز",IF(AND(AK138&lt;&gt;"",OR(AK138=AC138,AK138=AG138)),"غرفة",IF(AND(AL138&lt;&gt;"",OR(AL138=AD138,AL138=AH138)),"جهاز",""))))</f>
        <v/>
      </c>
      <c r="Y138" s="7" t="n">
        <v>132</v>
      </c>
      <c r="Z138" s="7">
        <f>IF(A138="","",IF(INDEX(OpenDays,WEEKDAY(A138,2))="لا",0,1))</f>
        <v/>
      </c>
      <c r="AA138" s="7">
        <f>IF(A138="","",IF(AND(E138&lt;&gt;"",H138&lt;&gt;'الإعدادات'!$M$17),MAX(1,ROUND(IFERROR(INDEX(SvcMinutes,MATCH(E138,Services,0)),SlotLen)/SlotLen,0))-1,IF(AND(A138=A137,AA137&gt;0),AA137-1,0)))</f>
        <v/>
      </c>
      <c r="AB138" s="7">
        <f>IF(A138="","",IF(OR(AND(E138&lt;&gt;"",H138&lt;&gt;'الإعدادات'!$M$17),AND(A138=A137,AA137&gt;0)),1,0))</f>
        <v/>
      </c>
      <c r="AC138" s="9">
        <f>IF(A138="","",IF(AND(E138&lt;&gt;"",H138&lt;&gt;'الإعدادات'!$M$17),IF(F138="","",F138),IF(AND(A138=A137,AA137&gt;0),AC137,"")))</f>
        <v/>
      </c>
      <c r="AD138" s="9">
        <f>IF(A138="","",IF(AND(E138&lt;&gt;"",H138&lt;&gt;'الإعدادات'!$M$17),IF(G138="","",G138),IF(AND(A138=A137,AA137&gt;0),AD137,"")))</f>
        <v/>
      </c>
      <c r="AE138" s="7">
        <f>IF(A138="","",IF(AND(L138&lt;&gt;"",O138&lt;&gt;'الإعدادات'!$M$17),MAX(1,ROUND(IFERROR(INDEX(SvcMinutes,MATCH(L138,Services,0)),SlotLen)/SlotLen,0))-1,IF(AND(A138=A137,AE137&gt;0),AE137-1,0)))</f>
        <v/>
      </c>
      <c r="AF138" s="7">
        <f>IF(A138="","",IF(OR(AND(L138&lt;&gt;"",O138&lt;&gt;'الإعدادات'!$M$17),AND(A138=A137,AE137&gt;0)),1,0))</f>
        <v/>
      </c>
      <c r="AG138" s="9">
        <f>IF(A138="","",IF(AND(L138&lt;&gt;"",O138&lt;&gt;'الإعدادات'!$M$17),IF(M138="","",M138),IF(AND(A138=A137,AE137&gt;0),AG137,"")))</f>
        <v/>
      </c>
      <c r="AH138" s="9">
        <f>IF(A138="","",IF(AND(L138&lt;&gt;"",O138&lt;&gt;'الإعدادات'!$M$17),IF(N138="","",N138),IF(AND(A138=A137,AE137&gt;0),AH137,"")))</f>
        <v/>
      </c>
      <c r="AI138" s="7">
        <f>IF(A138="","",IF(AND(S138&lt;&gt;"",V138&lt;&gt;'الإعدادات'!$M$17),MAX(1,ROUND(IFERROR(INDEX(SvcMinutes,MATCH(S138,Services,0)),SlotLen)/SlotLen,0))-1,IF(AND(A138=A137,AI137&gt;0),AI137-1,0)))</f>
        <v/>
      </c>
      <c r="AJ138" s="7">
        <f>IF(A138="","",IF(OR(AND(S138&lt;&gt;"",V138&lt;&gt;'الإعدادات'!$M$17),AND(A138=A137,AI137&gt;0)),1,0))</f>
        <v/>
      </c>
      <c r="AK138" s="9">
        <f>IF(A138="","",IF(AND(S138&lt;&gt;"",V138&lt;&gt;'الإعدادات'!$M$17),IF(T138="","",T138),IF(AND(A138=A137,AI137&gt;0),AK137,"")))</f>
        <v/>
      </c>
      <c r="AL138" s="9">
        <f>IF(A138="","",IF(AND(S138&lt;&gt;"",V138&lt;&gt;'الإعدادات'!$M$17),IF(U138="","",U138),IF(AND(A138=A137,AI137&gt;0),AL137,"")))</f>
        <v/>
      </c>
    </row>
    <row r="139">
      <c r="A139" s="23">
        <f>IF(Y139&gt;=7*SlotsPerDay,"",$B$2+INT(Y139/SlotsPerDay))</f>
        <v/>
      </c>
      <c r="B139" s="24">
        <f>IF(A139="","",DayStart+(Y139-INT(Y139/SlotsPerDay)*SlotsPerDay)*SlotLen/1440)</f>
        <v/>
      </c>
      <c r="C139" s="4" t="n"/>
      <c r="D139" s="4" t="n"/>
      <c r="E139" s="4" t="n"/>
      <c r="F139" s="4" t="n"/>
      <c r="G139" s="4" t="n"/>
      <c r="H139" s="4" t="n"/>
      <c r="I139" s="25">
        <f>IF(A139="","",IF(AND(AND(AC139&lt;&gt;"",OR(AC139=AG139,AC139=AK139)),AND(AD139&lt;&gt;"",OR(AD139=AH139,AD139=AL139))),"غرفة وجهاز",IF(AND(AC139&lt;&gt;"",OR(AC139=AG139,AC139=AK139)),"غرفة",IF(AND(AD139&lt;&gt;"",OR(AD139=AH139,AD139=AL139)),"جهاز",""))))</f>
        <v/>
      </c>
      <c r="J139" s="4" t="n"/>
      <c r="K139" s="4" t="n"/>
      <c r="L139" s="4" t="n"/>
      <c r="M139" s="4" t="n"/>
      <c r="N139" s="4" t="n"/>
      <c r="O139" s="4" t="n"/>
      <c r="P139" s="25">
        <f>IF(A139="","",IF(AND(AND(AG139&lt;&gt;"",OR(AG139=AC139,AG139=AK139)),AND(AH139&lt;&gt;"",OR(AH139=AD139,AH139=AL139))),"غرفة وجهاز",IF(AND(AG139&lt;&gt;"",OR(AG139=AC139,AG139=AK139)),"غرفة",IF(AND(AH139&lt;&gt;"",OR(AH139=AD139,AH139=AL139)),"جهاز",""))))</f>
        <v/>
      </c>
      <c r="Q139" s="4" t="n"/>
      <c r="R139" s="4" t="n"/>
      <c r="S139" s="4" t="n"/>
      <c r="T139" s="4" t="n"/>
      <c r="U139" s="4" t="n"/>
      <c r="V139" s="4" t="n"/>
      <c r="W139" s="25">
        <f>IF(A139="","",IF(AND(AND(AK139&lt;&gt;"",OR(AK139=AC139,AK139=AG139)),AND(AL139&lt;&gt;"",OR(AL139=AD139,AL139=AH139))),"غرفة وجهاز",IF(AND(AK139&lt;&gt;"",OR(AK139=AC139,AK139=AG139)),"غرفة",IF(AND(AL139&lt;&gt;"",OR(AL139=AD139,AL139=AH139)),"جهاز",""))))</f>
        <v/>
      </c>
      <c r="Y139" s="7" t="n">
        <v>133</v>
      </c>
      <c r="Z139" s="7">
        <f>IF(A139="","",IF(INDEX(OpenDays,WEEKDAY(A139,2))="لا",0,1))</f>
        <v/>
      </c>
      <c r="AA139" s="7">
        <f>IF(A139="","",IF(AND(E139&lt;&gt;"",H139&lt;&gt;'الإعدادات'!$M$17),MAX(1,ROUND(IFERROR(INDEX(SvcMinutes,MATCH(E139,Services,0)),SlotLen)/SlotLen,0))-1,IF(AND(A139=A138,AA138&gt;0),AA138-1,0)))</f>
        <v/>
      </c>
      <c r="AB139" s="7">
        <f>IF(A139="","",IF(OR(AND(E139&lt;&gt;"",H139&lt;&gt;'الإعدادات'!$M$17),AND(A139=A138,AA138&gt;0)),1,0))</f>
        <v/>
      </c>
      <c r="AC139" s="9">
        <f>IF(A139="","",IF(AND(E139&lt;&gt;"",H139&lt;&gt;'الإعدادات'!$M$17),IF(F139="","",F139),IF(AND(A139=A138,AA138&gt;0),AC138,"")))</f>
        <v/>
      </c>
      <c r="AD139" s="9">
        <f>IF(A139="","",IF(AND(E139&lt;&gt;"",H139&lt;&gt;'الإعدادات'!$M$17),IF(G139="","",G139),IF(AND(A139=A138,AA138&gt;0),AD138,"")))</f>
        <v/>
      </c>
      <c r="AE139" s="7">
        <f>IF(A139="","",IF(AND(L139&lt;&gt;"",O139&lt;&gt;'الإعدادات'!$M$17),MAX(1,ROUND(IFERROR(INDEX(SvcMinutes,MATCH(L139,Services,0)),SlotLen)/SlotLen,0))-1,IF(AND(A139=A138,AE138&gt;0),AE138-1,0)))</f>
        <v/>
      </c>
      <c r="AF139" s="7">
        <f>IF(A139="","",IF(OR(AND(L139&lt;&gt;"",O139&lt;&gt;'الإعدادات'!$M$17),AND(A139=A138,AE138&gt;0)),1,0))</f>
        <v/>
      </c>
      <c r="AG139" s="9">
        <f>IF(A139="","",IF(AND(L139&lt;&gt;"",O139&lt;&gt;'الإعدادات'!$M$17),IF(M139="","",M139),IF(AND(A139=A138,AE138&gt;0),AG138,"")))</f>
        <v/>
      </c>
      <c r="AH139" s="9">
        <f>IF(A139="","",IF(AND(L139&lt;&gt;"",O139&lt;&gt;'الإعدادات'!$M$17),IF(N139="","",N139),IF(AND(A139=A138,AE138&gt;0),AH138,"")))</f>
        <v/>
      </c>
      <c r="AI139" s="7">
        <f>IF(A139="","",IF(AND(S139&lt;&gt;"",V139&lt;&gt;'الإعدادات'!$M$17),MAX(1,ROUND(IFERROR(INDEX(SvcMinutes,MATCH(S139,Services,0)),SlotLen)/SlotLen,0))-1,IF(AND(A139=A138,AI138&gt;0),AI138-1,0)))</f>
        <v/>
      </c>
      <c r="AJ139" s="7">
        <f>IF(A139="","",IF(OR(AND(S139&lt;&gt;"",V139&lt;&gt;'الإعدادات'!$M$17),AND(A139=A138,AI138&gt;0)),1,0))</f>
        <v/>
      </c>
      <c r="AK139" s="9">
        <f>IF(A139="","",IF(AND(S139&lt;&gt;"",V139&lt;&gt;'الإعدادات'!$M$17),IF(T139="","",T139),IF(AND(A139=A138,AI138&gt;0),AK138,"")))</f>
        <v/>
      </c>
      <c r="AL139" s="9">
        <f>IF(A139="","",IF(AND(S139&lt;&gt;"",V139&lt;&gt;'الإعدادات'!$M$17),IF(U139="","",U139),IF(AND(A139=A138,AI138&gt;0),AL138,"")))</f>
        <v/>
      </c>
    </row>
    <row r="140">
      <c r="A140" s="23">
        <f>IF(Y140&gt;=7*SlotsPerDay,"",$B$2+INT(Y140/SlotsPerDay))</f>
        <v/>
      </c>
      <c r="B140" s="24">
        <f>IF(A140="","",DayStart+(Y140-INT(Y140/SlotsPerDay)*SlotsPerDay)*SlotLen/1440)</f>
        <v/>
      </c>
      <c r="C140" s="4" t="n"/>
      <c r="D140" s="4" t="n"/>
      <c r="E140" s="4" t="n"/>
      <c r="F140" s="4" t="n"/>
      <c r="G140" s="4" t="n"/>
      <c r="H140" s="4" t="n"/>
      <c r="I140" s="25">
        <f>IF(A140="","",IF(AND(AND(AC140&lt;&gt;"",OR(AC140=AG140,AC140=AK140)),AND(AD140&lt;&gt;"",OR(AD140=AH140,AD140=AL140))),"غرفة وجهاز",IF(AND(AC140&lt;&gt;"",OR(AC140=AG140,AC140=AK140)),"غرفة",IF(AND(AD140&lt;&gt;"",OR(AD140=AH140,AD140=AL140)),"جهاز",""))))</f>
        <v/>
      </c>
      <c r="J140" s="4" t="n"/>
      <c r="K140" s="4" t="n"/>
      <c r="L140" s="4" t="n"/>
      <c r="M140" s="4" t="n"/>
      <c r="N140" s="4" t="n"/>
      <c r="O140" s="4" t="n"/>
      <c r="P140" s="25">
        <f>IF(A140="","",IF(AND(AND(AG140&lt;&gt;"",OR(AG140=AC140,AG140=AK140)),AND(AH140&lt;&gt;"",OR(AH140=AD140,AH140=AL140))),"غرفة وجهاز",IF(AND(AG140&lt;&gt;"",OR(AG140=AC140,AG140=AK140)),"غرفة",IF(AND(AH140&lt;&gt;"",OR(AH140=AD140,AH140=AL140)),"جهاز",""))))</f>
        <v/>
      </c>
      <c r="Q140" s="4" t="n"/>
      <c r="R140" s="4" t="n"/>
      <c r="S140" s="4" t="n"/>
      <c r="T140" s="4" t="n"/>
      <c r="U140" s="4" t="n"/>
      <c r="V140" s="4" t="n"/>
      <c r="W140" s="25">
        <f>IF(A140="","",IF(AND(AND(AK140&lt;&gt;"",OR(AK140=AC140,AK140=AG140)),AND(AL140&lt;&gt;"",OR(AL140=AD140,AL140=AH140))),"غرفة وجهاز",IF(AND(AK140&lt;&gt;"",OR(AK140=AC140,AK140=AG140)),"غرفة",IF(AND(AL140&lt;&gt;"",OR(AL140=AD140,AL140=AH140)),"جهاز",""))))</f>
        <v/>
      </c>
      <c r="Y140" s="7" t="n">
        <v>134</v>
      </c>
      <c r="Z140" s="7">
        <f>IF(A140="","",IF(INDEX(OpenDays,WEEKDAY(A140,2))="لا",0,1))</f>
        <v/>
      </c>
      <c r="AA140" s="7">
        <f>IF(A140="","",IF(AND(E140&lt;&gt;"",H140&lt;&gt;'الإعدادات'!$M$17),MAX(1,ROUND(IFERROR(INDEX(SvcMinutes,MATCH(E140,Services,0)),SlotLen)/SlotLen,0))-1,IF(AND(A140=A139,AA139&gt;0),AA139-1,0)))</f>
        <v/>
      </c>
      <c r="AB140" s="7">
        <f>IF(A140="","",IF(OR(AND(E140&lt;&gt;"",H140&lt;&gt;'الإعدادات'!$M$17),AND(A140=A139,AA139&gt;0)),1,0))</f>
        <v/>
      </c>
      <c r="AC140" s="9">
        <f>IF(A140="","",IF(AND(E140&lt;&gt;"",H140&lt;&gt;'الإعدادات'!$M$17),IF(F140="","",F140),IF(AND(A140=A139,AA139&gt;0),AC139,"")))</f>
        <v/>
      </c>
      <c r="AD140" s="9">
        <f>IF(A140="","",IF(AND(E140&lt;&gt;"",H140&lt;&gt;'الإعدادات'!$M$17),IF(G140="","",G140),IF(AND(A140=A139,AA139&gt;0),AD139,"")))</f>
        <v/>
      </c>
      <c r="AE140" s="7">
        <f>IF(A140="","",IF(AND(L140&lt;&gt;"",O140&lt;&gt;'الإعدادات'!$M$17),MAX(1,ROUND(IFERROR(INDEX(SvcMinutes,MATCH(L140,Services,0)),SlotLen)/SlotLen,0))-1,IF(AND(A140=A139,AE139&gt;0),AE139-1,0)))</f>
        <v/>
      </c>
      <c r="AF140" s="7">
        <f>IF(A140="","",IF(OR(AND(L140&lt;&gt;"",O140&lt;&gt;'الإعدادات'!$M$17),AND(A140=A139,AE139&gt;0)),1,0))</f>
        <v/>
      </c>
      <c r="AG140" s="9">
        <f>IF(A140="","",IF(AND(L140&lt;&gt;"",O140&lt;&gt;'الإعدادات'!$M$17),IF(M140="","",M140),IF(AND(A140=A139,AE139&gt;0),AG139,"")))</f>
        <v/>
      </c>
      <c r="AH140" s="9">
        <f>IF(A140="","",IF(AND(L140&lt;&gt;"",O140&lt;&gt;'الإعدادات'!$M$17),IF(N140="","",N140),IF(AND(A140=A139,AE139&gt;0),AH139,"")))</f>
        <v/>
      </c>
      <c r="AI140" s="7">
        <f>IF(A140="","",IF(AND(S140&lt;&gt;"",V140&lt;&gt;'الإعدادات'!$M$17),MAX(1,ROUND(IFERROR(INDEX(SvcMinutes,MATCH(S140,Services,0)),SlotLen)/SlotLen,0))-1,IF(AND(A140=A139,AI139&gt;0),AI139-1,0)))</f>
        <v/>
      </c>
      <c r="AJ140" s="7">
        <f>IF(A140="","",IF(OR(AND(S140&lt;&gt;"",V140&lt;&gt;'الإعدادات'!$M$17),AND(A140=A139,AI139&gt;0)),1,0))</f>
        <v/>
      </c>
      <c r="AK140" s="9">
        <f>IF(A140="","",IF(AND(S140&lt;&gt;"",V140&lt;&gt;'الإعدادات'!$M$17),IF(T140="","",T140),IF(AND(A140=A139,AI139&gt;0),AK139,"")))</f>
        <v/>
      </c>
      <c r="AL140" s="9">
        <f>IF(A140="","",IF(AND(S140&lt;&gt;"",V140&lt;&gt;'الإعدادات'!$M$17),IF(U140="","",U140),IF(AND(A140=A139,AI139&gt;0),AL139,"")))</f>
        <v/>
      </c>
    </row>
    <row r="141">
      <c r="A141" s="23">
        <f>IF(Y141&gt;=7*SlotsPerDay,"",$B$2+INT(Y141/SlotsPerDay))</f>
        <v/>
      </c>
      <c r="B141" s="24">
        <f>IF(A141="","",DayStart+(Y141-INT(Y141/SlotsPerDay)*SlotsPerDay)*SlotLen/1440)</f>
        <v/>
      </c>
      <c r="C141" s="4" t="n"/>
      <c r="D141" s="4" t="n"/>
      <c r="E141" s="4" t="n"/>
      <c r="F141" s="4" t="n"/>
      <c r="G141" s="4" t="n"/>
      <c r="H141" s="4" t="n"/>
      <c r="I141" s="25">
        <f>IF(A141="","",IF(AND(AND(AC141&lt;&gt;"",OR(AC141=AG141,AC141=AK141)),AND(AD141&lt;&gt;"",OR(AD141=AH141,AD141=AL141))),"غرفة وجهاز",IF(AND(AC141&lt;&gt;"",OR(AC141=AG141,AC141=AK141)),"غرفة",IF(AND(AD141&lt;&gt;"",OR(AD141=AH141,AD141=AL141)),"جهاز",""))))</f>
        <v/>
      </c>
      <c r="J141" s="4" t="n"/>
      <c r="K141" s="4" t="n"/>
      <c r="L141" s="4" t="n"/>
      <c r="M141" s="4" t="n"/>
      <c r="N141" s="4" t="n"/>
      <c r="O141" s="4" t="n"/>
      <c r="P141" s="25">
        <f>IF(A141="","",IF(AND(AND(AG141&lt;&gt;"",OR(AG141=AC141,AG141=AK141)),AND(AH141&lt;&gt;"",OR(AH141=AD141,AH141=AL141))),"غرفة وجهاز",IF(AND(AG141&lt;&gt;"",OR(AG141=AC141,AG141=AK141)),"غرفة",IF(AND(AH141&lt;&gt;"",OR(AH141=AD141,AH141=AL141)),"جهاز",""))))</f>
        <v/>
      </c>
      <c r="Q141" s="4" t="n"/>
      <c r="R141" s="4" t="n"/>
      <c r="S141" s="4" t="n"/>
      <c r="T141" s="4" t="n"/>
      <c r="U141" s="4" t="n"/>
      <c r="V141" s="4" t="n"/>
      <c r="W141" s="25">
        <f>IF(A141="","",IF(AND(AND(AK141&lt;&gt;"",OR(AK141=AC141,AK141=AG141)),AND(AL141&lt;&gt;"",OR(AL141=AD141,AL141=AH141))),"غرفة وجهاز",IF(AND(AK141&lt;&gt;"",OR(AK141=AC141,AK141=AG141)),"غرفة",IF(AND(AL141&lt;&gt;"",OR(AL141=AD141,AL141=AH141)),"جهاز",""))))</f>
        <v/>
      </c>
      <c r="Y141" s="7" t="n">
        <v>135</v>
      </c>
      <c r="Z141" s="7">
        <f>IF(A141="","",IF(INDEX(OpenDays,WEEKDAY(A141,2))="لا",0,1))</f>
        <v/>
      </c>
      <c r="AA141" s="7">
        <f>IF(A141="","",IF(AND(E141&lt;&gt;"",H141&lt;&gt;'الإعدادات'!$M$17),MAX(1,ROUND(IFERROR(INDEX(SvcMinutes,MATCH(E141,Services,0)),SlotLen)/SlotLen,0))-1,IF(AND(A141=A140,AA140&gt;0),AA140-1,0)))</f>
        <v/>
      </c>
      <c r="AB141" s="7">
        <f>IF(A141="","",IF(OR(AND(E141&lt;&gt;"",H141&lt;&gt;'الإعدادات'!$M$17),AND(A141=A140,AA140&gt;0)),1,0))</f>
        <v/>
      </c>
      <c r="AC141" s="9">
        <f>IF(A141="","",IF(AND(E141&lt;&gt;"",H141&lt;&gt;'الإعدادات'!$M$17),IF(F141="","",F141),IF(AND(A141=A140,AA140&gt;0),AC140,"")))</f>
        <v/>
      </c>
      <c r="AD141" s="9">
        <f>IF(A141="","",IF(AND(E141&lt;&gt;"",H141&lt;&gt;'الإعدادات'!$M$17),IF(G141="","",G141),IF(AND(A141=A140,AA140&gt;0),AD140,"")))</f>
        <v/>
      </c>
      <c r="AE141" s="7">
        <f>IF(A141="","",IF(AND(L141&lt;&gt;"",O141&lt;&gt;'الإعدادات'!$M$17),MAX(1,ROUND(IFERROR(INDEX(SvcMinutes,MATCH(L141,Services,0)),SlotLen)/SlotLen,0))-1,IF(AND(A141=A140,AE140&gt;0),AE140-1,0)))</f>
        <v/>
      </c>
      <c r="AF141" s="7">
        <f>IF(A141="","",IF(OR(AND(L141&lt;&gt;"",O141&lt;&gt;'الإعدادات'!$M$17),AND(A141=A140,AE140&gt;0)),1,0))</f>
        <v/>
      </c>
      <c r="AG141" s="9">
        <f>IF(A141="","",IF(AND(L141&lt;&gt;"",O141&lt;&gt;'الإعدادات'!$M$17),IF(M141="","",M141),IF(AND(A141=A140,AE140&gt;0),AG140,"")))</f>
        <v/>
      </c>
      <c r="AH141" s="9">
        <f>IF(A141="","",IF(AND(L141&lt;&gt;"",O141&lt;&gt;'الإعدادات'!$M$17),IF(N141="","",N141),IF(AND(A141=A140,AE140&gt;0),AH140,"")))</f>
        <v/>
      </c>
      <c r="AI141" s="7">
        <f>IF(A141="","",IF(AND(S141&lt;&gt;"",V141&lt;&gt;'الإعدادات'!$M$17),MAX(1,ROUND(IFERROR(INDEX(SvcMinutes,MATCH(S141,Services,0)),SlotLen)/SlotLen,0))-1,IF(AND(A141=A140,AI140&gt;0),AI140-1,0)))</f>
        <v/>
      </c>
      <c r="AJ141" s="7">
        <f>IF(A141="","",IF(OR(AND(S141&lt;&gt;"",V141&lt;&gt;'الإعدادات'!$M$17),AND(A141=A140,AI140&gt;0)),1,0))</f>
        <v/>
      </c>
      <c r="AK141" s="9">
        <f>IF(A141="","",IF(AND(S141&lt;&gt;"",V141&lt;&gt;'الإعدادات'!$M$17),IF(T141="","",T141),IF(AND(A141=A140,AI140&gt;0),AK140,"")))</f>
        <v/>
      </c>
      <c r="AL141" s="9">
        <f>IF(A141="","",IF(AND(S141&lt;&gt;"",V141&lt;&gt;'الإعدادات'!$M$17),IF(U141="","",U141),IF(AND(A141=A140,AI140&gt;0),AL140,"")))</f>
        <v/>
      </c>
    </row>
    <row r="142">
      <c r="A142" s="23">
        <f>IF(Y142&gt;=7*SlotsPerDay,"",$B$2+INT(Y142/SlotsPerDay))</f>
        <v/>
      </c>
      <c r="B142" s="24">
        <f>IF(A142="","",DayStart+(Y142-INT(Y142/SlotsPerDay)*SlotsPerDay)*SlotLen/1440)</f>
        <v/>
      </c>
      <c r="C142" s="4" t="n"/>
      <c r="D142" s="4" t="n"/>
      <c r="E142" s="4" t="n"/>
      <c r="F142" s="4" t="n"/>
      <c r="G142" s="4" t="n"/>
      <c r="H142" s="4" t="n"/>
      <c r="I142" s="25">
        <f>IF(A142="","",IF(AND(AND(AC142&lt;&gt;"",OR(AC142=AG142,AC142=AK142)),AND(AD142&lt;&gt;"",OR(AD142=AH142,AD142=AL142))),"غرفة وجهاز",IF(AND(AC142&lt;&gt;"",OR(AC142=AG142,AC142=AK142)),"غرفة",IF(AND(AD142&lt;&gt;"",OR(AD142=AH142,AD142=AL142)),"جهاز",""))))</f>
        <v/>
      </c>
      <c r="J142" s="4" t="n"/>
      <c r="K142" s="4" t="n"/>
      <c r="L142" s="4" t="n"/>
      <c r="M142" s="4" t="n"/>
      <c r="N142" s="4" t="n"/>
      <c r="O142" s="4" t="n"/>
      <c r="P142" s="25">
        <f>IF(A142="","",IF(AND(AND(AG142&lt;&gt;"",OR(AG142=AC142,AG142=AK142)),AND(AH142&lt;&gt;"",OR(AH142=AD142,AH142=AL142))),"غرفة وجهاز",IF(AND(AG142&lt;&gt;"",OR(AG142=AC142,AG142=AK142)),"غرفة",IF(AND(AH142&lt;&gt;"",OR(AH142=AD142,AH142=AL142)),"جهاز",""))))</f>
        <v/>
      </c>
      <c r="Q142" s="4" t="n"/>
      <c r="R142" s="4" t="n"/>
      <c r="S142" s="4" t="n"/>
      <c r="T142" s="4" t="n"/>
      <c r="U142" s="4" t="n"/>
      <c r="V142" s="4" t="n"/>
      <c r="W142" s="25">
        <f>IF(A142="","",IF(AND(AND(AK142&lt;&gt;"",OR(AK142=AC142,AK142=AG142)),AND(AL142&lt;&gt;"",OR(AL142=AD142,AL142=AH142))),"غرفة وجهاز",IF(AND(AK142&lt;&gt;"",OR(AK142=AC142,AK142=AG142)),"غرفة",IF(AND(AL142&lt;&gt;"",OR(AL142=AD142,AL142=AH142)),"جهاز",""))))</f>
        <v/>
      </c>
      <c r="Y142" s="7" t="n">
        <v>136</v>
      </c>
      <c r="Z142" s="7">
        <f>IF(A142="","",IF(INDEX(OpenDays,WEEKDAY(A142,2))="لا",0,1))</f>
        <v/>
      </c>
      <c r="AA142" s="7">
        <f>IF(A142="","",IF(AND(E142&lt;&gt;"",H142&lt;&gt;'الإعدادات'!$M$17),MAX(1,ROUND(IFERROR(INDEX(SvcMinutes,MATCH(E142,Services,0)),SlotLen)/SlotLen,0))-1,IF(AND(A142=A141,AA141&gt;0),AA141-1,0)))</f>
        <v/>
      </c>
      <c r="AB142" s="7">
        <f>IF(A142="","",IF(OR(AND(E142&lt;&gt;"",H142&lt;&gt;'الإعدادات'!$M$17),AND(A142=A141,AA141&gt;0)),1,0))</f>
        <v/>
      </c>
      <c r="AC142" s="9">
        <f>IF(A142="","",IF(AND(E142&lt;&gt;"",H142&lt;&gt;'الإعدادات'!$M$17),IF(F142="","",F142),IF(AND(A142=A141,AA141&gt;0),AC141,"")))</f>
        <v/>
      </c>
      <c r="AD142" s="9">
        <f>IF(A142="","",IF(AND(E142&lt;&gt;"",H142&lt;&gt;'الإعدادات'!$M$17),IF(G142="","",G142),IF(AND(A142=A141,AA141&gt;0),AD141,"")))</f>
        <v/>
      </c>
      <c r="AE142" s="7">
        <f>IF(A142="","",IF(AND(L142&lt;&gt;"",O142&lt;&gt;'الإعدادات'!$M$17),MAX(1,ROUND(IFERROR(INDEX(SvcMinutes,MATCH(L142,Services,0)),SlotLen)/SlotLen,0))-1,IF(AND(A142=A141,AE141&gt;0),AE141-1,0)))</f>
        <v/>
      </c>
      <c r="AF142" s="7">
        <f>IF(A142="","",IF(OR(AND(L142&lt;&gt;"",O142&lt;&gt;'الإعدادات'!$M$17),AND(A142=A141,AE141&gt;0)),1,0))</f>
        <v/>
      </c>
      <c r="AG142" s="9">
        <f>IF(A142="","",IF(AND(L142&lt;&gt;"",O142&lt;&gt;'الإعدادات'!$M$17),IF(M142="","",M142),IF(AND(A142=A141,AE141&gt;0),AG141,"")))</f>
        <v/>
      </c>
      <c r="AH142" s="9">
        <f>IF(A142="","",IF(AND(L142&lt;&gt;"",O142&lt;&gt;'الإعدادات'!$M$17),IF(N142="","",N142),IF(AND(A142=A141,AE141&gt;0),AH141,"")))</f>
        <v/>
      </c>
      <c r="AI142" s="7">
        <f>IF(A142="","",IF(AND(S142&lt;&gt;"",V142&lt;&gt;'الإعدادات'!$M$17),MAX(1,ROUND(IFERROR(INDEX(SvcMinutes,MATCH(S142,Services,0)),SlotLen)/SlotLen,0))-1,IF(AND(A142=A141,AI141&gt;0),AI141-1,0)))</f>
        <v/>
      </c>
      <c r="AJ142" s="7">
        <f>IF(A142="","",IF(OR(AND(S142&lt;&gt;"",V142&lt;&gt;'الإعدادات'!$M$17),AND(A142=A141,AI141&gt;0)),1,0))</f>
        <v/>
      </c>
      <c r="AK142" s="9">
        <f>IF(A142="","",IF(AND(S142&lt;&gt;"",V142&lt;&gt;'الإعدادات'!$M$17),IF(T142="","",T142),IF(AND(A142=A141,AI141&gt;0),AK141,"")))</f>
        <v/>
      </c>
      <c r="AL142" s="9">
        <f>IF(A142="","",IF(AND(S142&lt;&gt;"",V142&lt;&gt;'الإعدادات'!$M$17),IF(U142="","",U142),IF(AND(A142=A141,AI141&gt;0),AL141,"")))</f>
        <v/>
      </c>
    </row>
    <row r="143">
      <c r="A143" s="23">
        <f>IF(Y143&gt;=7*SlotsPerDay,"",$B$2+INT(Y143/SlotsPerDay))</f>
        <v/>
      </c>
      <c r="B143" s="24">
        <f>IF(A143="","",DayStart+(Y143-INT(Y143/SlotsPerDay)*SlotsPerDay)*SlotLen/1440)</f>
        <v/>
      </c>
      <c r="C143" s="4" t="n"/>
      <c r="D143" s="4" t="n"/>
      <c r="E143" s="4" t="n"/>
      <c r="F143" s="4" t="n"/>
      <c r="G143" s="4" t="n"/>
      <c r="H143" s="4" t="n"/>
      <c r="I143" s="25">
        <f>IF(A143="","",IF(AND(AND(AC143&lt;&gt;"",OR(AC143=AG143,AC143=AK143)),AND(AD143&lt;&gt;"",OR(AD143=AH143,AD143=AL143))),"غرفة وجهاز",IF(AND(AC143&lt;&gt;"",OR(AC143=AG143,AC143=AK143)),"غرفة",IF(AND(AD143&lt;&gt;"",OR(AD143=AH143,AD143=AL143)),"جهاز",""))))</f>
        <v/>
      </c>
      <c r="J143" s="4" t="n"/>
      <c r="K143" s="4" t="n"/>
      <c r="L143" s="4" t="n"/>
      <c r="M143" s="4" t="n"/>
      <c r="N143" s="4" t="n"/>
      <c r="O143" s="4" t="n"/>
      <c r="P143" s="25">
        <f>IF(A143="","",IF(AND(AND(AG143&lt;&gt;"",OR(AG143=AC143,AG143=AK143)),AND(AH143&lt;&gt;"",OR(AH143=AD143,AH143=AL143))),"غرفة وجهاز",IF(AND(AG143&lt;&gt;"",OR(AG143=AC143,AG143=AK143)),"غرفة",IF(AND(AH143&lt;&gt;"",OR(AH143=AD143,AH143=AL143)),"جهاز",""))))</f>
        <v/>
      </c>
      <c r="Q143" s="4" t="n"/>
      <c r="R143" s="4" t="n"/>
      <c r="S143" s="4" t="n"/>
      <c r="T143" s="4" t="n"/>
      <c r="U143" s="4" t="n"/>
      <c r="V143" s="4" t="n"/>
      <c r="W143" s="25">
        <f>IF(A143="","",IF(AND(AND(AK143&lt;&gt;"",OR(AK143=AC143,AK143=AG143)),AND(AL143&lt;&gt;"",OR(AL143=AD143,AL143=AH143))),"غرفة وجهاز",IF(AND(AK143&lt;&gt;"",OR(AK143=AC143,AK143=AG143)),"غرفة",IF(AND(AL143&lt;&gt;"",OR(AL143=AD143,AL143=AH143)),"جهاز",""))))</f>
        <v/>
      </c>
      <c r="Y143" s="7" t="n">
        <v>137</v>
      </c>
      <c r="Z143" s="7">
        <f>IF(A143="","",IF(INDEX(OpenDays,WEEKDAY(A143,2))="لا",0,1))</f>
        <v/>
      </c>
      <c r="AA143" s="7">
        <f>IF(A143="","",IF(AND(E143&lt;&gt;"",H143&lt;&gt;'الإعدادات'!$M$17),MAX(1,ROUND(IFERROR(INDEX(SvcMinutes,MATCH(E143,Services,0)),SlotLen)/SlotLen,0))-1,IF(AND(A143=A142,AA142&gt;0),AA142-1,0)))</f>
        <v/>
      </c>
      <c r="AB143" s="7">
        <f>IF(A143="","",IF(OR(AND(E143&lt;&gt;"",H143&lt;&gt;'الإعدادات'!$M$17),AND(A143=A142,AA142&gt;0)),1,0))</f>
        <v/>
      </c>
      <c r="AC143" s="9">
        <f>IF(A143="","",IF(AND(E143&lt;&gt;"",H143&lt;&gt;'الإعدادات'!$M$17),IF(F143="","",F143),IF(AND(A143=A142,AA142&gt;0),AC142,"")))</f>
        <v/>
      </c>
      <c r="AD143" s="9">
        <f>IF(A143="","",IF(AND(E143&lt;&gt;"",H143&lt;&gt;'الإعدادات'!$M$17),IF(G143="","",G143),IF(AND(A143=A142,AA142&gt;0),AD142,"")))</f>
        <v/>
      </c>
      <c r="AE143" s="7">
        <f>IF(A143="","",IF(AND(L143&lt;&gt;"",O143&lt;&gt;'الإعدادات'!$M$17),MAX(1,ROUND(IFERROR(INDEX(SvcMinutes,MATCH(L143,Services,0)),SlotLen)/SlotLen,0))-1,IF(AND(A143=A142,AE142&gt;0),AE142-1,0)))</f>
        <v/>
      </c>
      <c r="AF143" s="7">
        <f>IF(A143="","",IF(OR(AND(L143&lt;&gt;"",O143&lt;&gt;'الإعدادات'!$M$17),AND(A143=A142,AE142&gt;0)),1,0))</f>
        <v/>
      </c>
      <c r="AG143" s="9">
        <f>IF(A143="","",IF(AND(L143&lt;&gt;"",O143&lt;&gt;'الإعدادات'!$M$17),IF(M143="","",M143),IF(AND(A143=A142,AE142&gt;0),AG142,"")))</f>
        <v/>
      </c>
      <c r="AH143" s="9">
        <f>IF(A143="","",IF(AND(L143&lt;&gt;"",O143&lt;&gt;'الإعدادات'!$M$17),IF(N143="","",N143),IF(AND(A143=A142,AE142&gt;0),AH142,"")))</f>
        <v/>
      </c>
      <c r="AI143" s="7">
        <f>IF(A143="","",IF(AND(S143&lt;&gt;"",V143&lt;&gt;'الإعدادات'!$M$17),MAX(1,ROUND(IFERROR(INDEX(SvcMinutes,MATCH(S143,Services,0)),SlotLen)/SlotLen,0))-1,IF(AND(A143=A142,AI142&gt;0),AI142-1,0)))</f>
        <v/>
      </c>
      <c r="AJ143" s="7">
        <f>IF(A143="","",IF(OR(AND(S143&lt;&gt;"",V143&lt;&gt;'الإعدادات'!$M$17),AND(A143=A142,AI142&gt;0)),1,0))</f>
        <v/>
      </c>
      <c r="AK143" s="9">
        <f>IF(A143="","",IF(AND(S143&lt;&gt;"",V143&lt;&gt;'الإعدادات'!$M$17),IF(T143="","",T143),IF(AND(A143=A142,AI142&gt;0),AK142,"")))</f>
        <v/>
      </c>
      <c r="AL143" s="9">
        <f>IF(A143="","",IF(AND(S143&lt;&gt;"",V143&lt;&gt;'الإعدادات'!$M$17),IF(U143="","",U143),IF(AND(A143=A142,AI142&gt;0),AL142,"")))</f>
        <v/>
      </c>
    </row>
    <row r="144">
      <c r="A144" s="23">
        <f>IF(Y144&gt;=7*SlotsPerDay,"",$B$2+INT(Y144/SlotsPerDay))</f>
        <v/>
      </c>
      <c r="B144" s="24">
        <f>IF(A144="","",DayStart+(Y144-INT(Y144/SlotsPerDay)*SlotsPerDay)*SlotLen/1440)</f>
        <v/>
      </c>
      <c r="C144" s="4" t="n"/>
      <c r="D144" s="4" t="n"/>
      <c r="E144" s="4" t="n"/>
      <c r="F144" s="4" t="n"/>
      <c r="G144" s="4" t="n"/>
      <c r="H144" s="4" t="n"/>
      <c r="I144" s="25">
        <f>IF(A144="","",IF(AND(AND(AC144&lt;&gt;"",OR(AC144=AG144,AC144=AK144)),AND(AD144&lt;&gt;"",OR(AD144=AH144,AD144=AL144))),"غرفة وجهاز",IF(AND(AC144&lt;&gt;"",OR(AC144=AG144,AC144=AK144)),"غرفة",IF(AND(AD144&lt;&gt;"",OR(AD144=AH144,AD144=AL144)),"جهاز",""))))</f>
        <v/>
      </c>
      <c r="J144" s="4" t="n"/>
      <c r="K144" s="4" t="n"/>
      <c r="L144" s="4" t="n"/>
      <c r="M144" s="4" t="n"/>
      <c r="N144" s="4" t="n"/>
      <c r="O144" s="4" t="n"/>
      <c r="P144" s="25">
        <f>IF(A144="","",IF(AND(AND(AG144&lt;&gt;"",OR(AG144=AC144,AG144=AK144)),AND(AH144&lt;&gt;"",OR(AH144=AD144,AH144=AL144))),"غرفة وجهاز",IF(AND(AG144&lt;&gt;"",OR(AG144=AC144,AG144=AK144)),"غرفة",IF(AND(AH144&lt;&gt;"",OR(AH144=AD144,AH144=AL144)),"جهاز",""))))</f>
        <v/>
      </c>
      <c r="Q144" s="4" t="n"/>
      <c r="R144" s="4" t="n"/>
      <c r="S144" s="4" t="n"/>
      <c r="T144" s="4" t="n"/>
      <c r="U144" s="4" t="n"/>
      <c r="V144" s="4" t="n"/>
      <c r="W144" s="25">
        <f>IF(A144="","",IF(AND(AND(AK144&lt;&gt;"",OR(AK144=AC144,AK144=AG144)),AND(AL144&lt;&gt;"",OR(AL144=AD144,AL144=AH144))),"غرفة وجهاز",IF(AND(AK144&lt;&gt;"",OR(AK144=AC144,AK144=AG144)),"غرفة",IF(AND(AL144&lt;&gt;"",OR(AL144=AD144,AL144=AH144)),"جهاز",""))))</f>
        <v/>
      </c>
      <c r="Y144" s="7" t="n">
        <v>138</v>
      </c>
      <c r="Z144" s="7">
        <f>IF(A144="","",IF(INDEX(OpenDays,WEEKDAY(A144,2))="لا",0,1))</f>
        <v/>
      </c>
      <c r="AA144" s="7">
        <f>IF(A144="","",IF(AND(E144&lt;&gt;"",H144&lt;&gt;'الإعدادات'!$M$17),MAX(1,ROUND(IFERROR(INDEX(SvcMinutes,MATCH(E144,Services,0)),SlotLen)/SlotLen,0))-1,IF(AND(A144=A143,AA143&gt;0),AA143-1,0)))</f>
        <v/>
      </c>
      <c r="AB144" s="7">
        <f>IF(A144="","",IF(OR(AND(E144&lt;&gt;"",H144&lt;&gt;'الإعدادات'!$M$17),AND(A144=A143,AA143&gt;0)),1,0))</f>
        <v/>
      </c>
      <c r="AC144" s="9">
        <f>IF(A144="","",IF(AND(E144&lt;&gt;"",H144&lt;&gt;'الإعدادات'!$M$17),IF(F144="","",F144),IF(AND(A144=A143,AA143&gt;0),AC143,"")))</f>
        <v/>
      </c>
      <c r="AD144" s="9">
        <f>IF(A144="","",IF(AND(E144&lt;&gt;"",H144&lt;&gt;'الإعدادات'!$M$17),IF(G144="","",G144),IF(AND(A144=A143,AA143&gt;0),AD143,"")))</f>
        <v/>
      </c>
      <c r="AE144" s="7">
        <f>IF(A144="","",IF(AND(L144&lt;&gt;"",O144&lt;&gt;'الإعدادات'!$M$17),MAX(1,ROUND(IFERROR(INDEX(SvcMinutes,MATCH(L144,Services,0)),SlotLen)/SlotLen,0))-1,IF(AND(A144=A143,AE143&gt;0),AE143-1,0)))</f>
        <v/>
      </c>
      <c r="AF144" s="7">
        <f>IF(A144="","",IF(OR(AND(L144&lt;&gt;"",O144&lt;&gt;'الإعدادات'!$M$17),AND(A144=A143,AE143&gt;0)),1,0))</f>
        <v/>
      </c>
      <c r="AG144" s="9">
        <f>IF(A144="","",IF(AND(L144&lt;&gt;"",O144&lt;&gt;'الإعدادات'!$M$17),IF(M144="","",M144),IF(AND(A144=A143,AE143&gt;0),AG143,"")))</f>
        <v/>
      </c>
      <c r="AH144" s="9">
        <f>IF(A144="","",IF(AND(L144&lt;&gt;"",O144&lt;&gt;'الإعدادات'!$M$17),IF(N144="","",N144),IF(AND(A144=A143,AE143&gt;0),AH143,"")))</f>
        <v/>
      </c>
      <c r="AI144" s="7">
        <f>IF(A144="","",IF(AND(S144&lt;&gt;"",V144&lt;&gt;'الإعدادات'!$M$17),MAX(1,ROUND(IFERROR(INDEX(SvcMinutes,MATCH(S144,Services,0)),SlotLen)/SlotLen,0))-1,IF(AND(A144=A143,AI143&gt;0),AI143-1,0)))</f>
        <v/>
      </c>
      <c r="AJ144" s="7">
        <f>IF(A144="","",IF(OR(AND(S144&lt;&gt;"",V144&lt;&gt;'الإعدادات'!$M$17),AND(A144=A143,AI143&gt;0)),1,0))</f>
        <v/>
      </c>
      <c r="AK144" s="9">
        <f>IF(A144="","",IF(AND(S144&lt;&gt;"",V144&lt;&gt;'الإعدادات'!$M$17),IF(T144="","",T144),IF(AND(A144=A143,AI143&gt;0),AK143,"")))</f>
        <v/>
      </c>
      <c r="AL144" s="9">
        <f>IF(A144="","",IF(AND(S144&lt;&gt;"",V144&lt;&gt;'الإعدادات'!$M$17),IF(U144="","",U144),IF(AND(A144=A143,AI143&gt;0),AL143,"")))</f>
        <v/>
      </c>
    </row>
    <row r="145">
      <c r="A145" s="23">
        <f>IF(Y145&gt;=7*SlotsPerDay,"",$B$2+INT(Y145/SlotsPerDay))</f>
        <v/>
      </c>
      <c r="B145" s="24">
        <f>IF(A145="","",DayStart+(Y145-INT(Y145/SlotsPerDay)*SlotsPerDay)*SlotLen/1440)</f>
        <v/>
      </c>
      <c r="C145" s="4" t="n"/>
      <c r="D145" s="4" t="n"/>
      <c r="E145" s="4" t="n"/>
      <c r="F145" s="4" t="n"/>
      <c r="G145" s="4" t="n"/>
      <c r="H145" s="4" t="n"/>
      <c r="I145" s="25">
        <f>IF(A145="","",IF(AND(AND(AC145&lt;&gt;"",OR(AC145=AG145,AC145=AK145)),AND(AD145&lt;&gt;"",OR(AD145=AH145,AD145=AL145))),"غرفة وجهاز",IF(AND(AC145&lt;&gt;"",OR(AC145=AG145,AC145=AK145)),"غرفة",IF(AND(AD145&lt;&gt;"",OR(AD145=AH145,AD145=AL145)),"جهاز",""))))</f>
        <v/>
      </c>
      <c r="J145" s="4" t="n"/>
      <c r="K145" s="4" t="n"/>
      <c r="L145" s="4" t="n"/>
      <c r="M145" s="4" t="n"/>
      <c r="N145" s="4" t="n"/>
      <c r="O145" s="4" t="n"/>
      <c r="P145" s="25">
        <f>IF(A145="","",IF(AND(AND(AG145&lt;&gt;"",OR(AG145=AC145,AG145=AK145)),AND(AH145&lt;&gt;"",OR(AH145=AD145,AH145=AL145))),"غرفة وجهاز",IF(AND(AG145&lt;&gt;"",OR(AG145=AC145,AG145=AK145)),"غرفة",IF(AND(AH145&lt;&gt;"",OR(AH145=AD145,AH145=AL145)),"جهاز",""))))</f>
        <v/>
      </c>
      <c r="Q145" s="4" t="n"/>
      <c r="R145" s="4" t="n"/>
      <c r="S145" s="4" t="n"/>
      <c r="T145" s="4" t="n"/>
      <c r="U145" s="4" t="n"/>
      <c r="V145" s="4" t="n"/>
      <c r="W145" s="25">
        <f>IF(A145="","",IF(AND(AND(AK145&lt;&gt;"",OR(AK145=AC145,AK145=AG145)),AND(AL145&lt;&gt;"",OR(AL145=AD145,AL145=AH145))),"غرفة وجهاز",IF(AND(AK145&lt;&gt;"",OR(AK145=AC145,AK145=AG145)),"غرفة",IF(AND(AL145&lt;&gt;"",OR(AL145=AD145,AL145=AH145)),"جهاز",""))))</f>
        <v/>
      </c>
      <c r="Y145" s="7" t="n">
        <v>139</v>
      </c>
      <c r="Z145" s="7">
        <f>IF(A145="","",IF(INDEX(OpenDays,WEEKDAY(A145,2))="لا",0,1))</f>
        <v/>
      </c>
      <c r="AA145" s="7">
        <f>IF(A145="","",IF(AND(E145&lt;&gt;"",H145&lt;&gt;'الإعدادات'!$M$17),MAX(1,ROUND(IFERROR(INDEX(SvcMinutes,MATCH(E145,Services,0)),SlotLen)/SlotLen,0))-1,IF(AND(A145=A144,AA144&gt;0),AA144-1,0)))</f>
        <v/>
      </c>
      <c r="AB145" s="7">
        <f>IF(A145="","",IF(OR(AND(E145&lt;&gt;"",H145&lt;&gt;'الإعدادات'!$M$17),AND(A145=A144,AA144&gt;0)),1,0))</f>
        <v/>
      </c>
      <c r="AC145" s="9">
        <f>IF(A145="","",IF(AND(E145&lt;&gt;"",H145&lt;&gt;'الإعدادات'!$M$17),IF(F145="","",F145),IF(AND(A145=A144,AA144&gt;0),AC144,"")))</f>
        <v/>
      </c>
      <c r="AD145" s="9">
        <f>IF(A145="","",IF(AND(E145&lt;&gt;"",H145&lt;&gt;'الإعدادات'!$M$17),IF(G145="","",G145),IF(AND(A145=A144,AA144&gt;0),AD144,"")))</f>
        <v/>
      </c>
      <c r="AE145" s="7">
        <f>IF(A145="","",IF(AND(L145&lt;&gt;"",O145&lt;&gt;'الإعدادات'!$M$17),MAX(1,ROUND(IFERROR(INDEX(SvcMinutes,MATCH(L145,Services,0)),SlotLen)/SlotLen,0))-1,IF(AND(A145=A144,AE144&gt;0),AE144-1,0)))</f>
        <v/>
      </c>
      <c r="AF145" s="7">
        <f>IF(A145="","",IF(OR(AND(L145&lt;&gt;"",O145&lt;&gt;'الإعدادات'!$M$17),AND(A145=A144,AE144&gt;0)),1,0))</f>
        <v/>
      </c>
      <c r="AG145" s="9">
        <f>IF(A145="","",IF(AND(L145&lt;&gt;"",O145&lt;&gt;'الإعدادات'!$M$17),IF(M145="","",M145),IF(AND(A145=A144,AE144&gt;0),AG144,"")))</f>
        <v/>
      </c>
      <c r="AH145" s="9">
        <f>IF(A145="","",IF(AND(L145&lt;&gt;"",O145&lt;&gt;'الإعدادات'!$M$17),IF(N145="","",N145),IF(AND(A145=A144,AE144&gt;0),AH144,"")))</f>
        <v/>
      </c>
      <c r="AI145" s="7">
        <f>IF(A145="","",IF(AND(S145&lt;&gt;"",V145&lt;&gt;'الإعدادات'!$M$17),MAX(1,ROUND(IFERROR(INDEX(SvcMinutes,MATCH(S145,Services,0)),SlotLen)/SlotLen,0))-1,IF(AND(A145=A144,AI144&gt;0),AI144-1,0)))</f>
        <v/>
      </c>
      <c r="AJ145" s="7">
        <f>IF(A145="","",IF(OR(AND(S145&lt;&gt;"",V145&lt;&gt;'الإعدادات'!$M$17),AND(A145=A144,AI144&gt;0)),1,0))</f>
        <v/>
      </c>
      <c r="AK145" s="9">
        <f>IF(A145="","",IF(AND(S145&lt;&gt;"",V145&lt;&gt;'الإعدادات'!$M$17),IF(T145="","",T145),IF(AND(A145=A144,AI144&gt;0),AK144,"")))</f>
        <v/>
      </c>
      <c r="AL145" s="9">
        <f>IF(A145="","",IF(AND(S145&lt;&gt;"",V145&lt;&gt;'الإعدادات'!$M$17),IF(U145="","",U145),IF(AND(A145=A144,AI144&gt;0),AL144,"")))</f>
        <v/>
      </c>
    </row>
    <row r="146">
      <c r="A146" s="23">
        <f>IF(Y146&gt;=7*SlotsPerDay,"",$B$2+INT(Y146/SlotsPerDay))</f>
        <v/>
      </c>
      <c r="B146" s="24">
        <f>IF(A146="","",DayStart+(Y146-INT(Y146/SlotsPerDay)*SlotsPerDay)*SlotLen/1440)</f>
        <v/>
      </c>
      <c r="C146" s="4" t="n"/>
      <c r="D146" s="4" t="n"/>
      <c r="E146" s="4" t="n"/>
      <c r="F146" s="4" t="n"/>
      <c r="G146" s="4" t="n"/>
      <c r="H146" s="4" t="n"/>
      <c r="I146" s="25">
        <f>IF(A146="","",IF(AND(AND(AC146&lt;&gt;"",OR(AC146=AG146,AC146=AK146)),AND(AD146&lt;&gt;"",OR(AD146=AH146,AD146=AL146))),"غرفة وجهاز",IF(AND(AC146&lt;&gt;"",OR(AC146=AG146,AC146=AK146)),"غرفة",IF(AND(AD146&lt;&gt;"",OR(AD146=AH146,AD146=AL146)),"جهاز",""))))</f>
        <v/>
      </c>
      <c r="J146" s="4" t="n"/>
      <c r="K146" s="4" t="n"/>
      <c r="L146" s="4" t="n"/>
      <c r="M146" s="4" t="n"/>
      <c r="N146" s="4" t="n"/>
      <c r="O146" s="4" t="n"/>
      <c r="P146" s="25">
        <f>IF(A146="","",IF(AND(AND(AG146&lt;&gt;"",OR(AG146=AC146,AG146=AK146)),AND(AH146&lt;&gt;"",OR(AH146=AD146,AH146=AL146))),"غرفة وجهاز",IF(AND(AG146&lt;&gt;"",OR(AG146=AC146,AG146=AK146)),"غرفة",IF(AND(AH146&lt;&gt;"",OR(AH146=AD146,AH146=AL146)),"جهاز",""))))</f>
        <v/>
      </c>
      <c r="Q146" s="4" t="n"/>
      <c r="R146" s="4" t="n"/>
      <c r="S146" s="4" t="n"/>
      <c r="T146" s="4" t="n"/>
      <c r="U146" s="4" t="n"/>
      <c r="V146" s="4" t="n"/>
      <c r="W146" s="25">
        <f>IF(A146="","",IF(AND(AND(AK146&lt;&gt;"",OR(AK146=AC146,AK146=AG146)),AND(AL146&lt;&gt;"",OR(AL146=AD146,AL146=AH146))),"غرفة وجهاز",IF(AND(AK146&lt;&gt;"",OR(AK146=AC146,AK146=AG146)),"غرفة",IF(AND(AL146&lt;&gt;"",OR(AL146=AD146,AL146=AH146)),"جهاز",""))))</f>
        <v/>
      </c>
      <c r="Y146" s="7" t="n">
        <v>140</v>
      </c>
      <c r="Z146" s="7">
        <f>IF(A146="","",IF(INDEX(OpenDays,WEEKDAY(A146,2))="لا",0,1))</f>
        <v/>
      </c>
      <c r="AA146" s="7">
        <f>IF(A146="","",IF(AND(E146&lt;&gt;"",H146&lt;&gt;'الإعدادات'!$M$17),MAX(1,ROUND(IFERROR(INDEX(SvcMinutes,MATCH(E146,Services,0)),SlotLen)/SlotLen,0))-1,IF(AND(A146=A145,AA145&gt;0),AA145-1,0)))</f>
        <v/>
      </c>
      <c r="AB146" s="7">
        <f>IF(A146="","",IF(OR(AND(E146&lt;&gt;"",H146&lt;&gt;'الإعدادات'!$M$17),AND(A146=A145,AA145&gt;0)),1,0))</f>
        <v/>
      </c>
      <c r="AC146" s="9">
        <f>IF(A146="","",IF(AND(E146&lt;&gt;"",H146&lt;&gt;'الإعدادات'!$M$17),IF(F146="","",F146),IF(AND(A146=A145,AA145&gt;0),AC145,"")))</f>
        <v/>
      </c>
      <c r="AD146" s="9">
        <f>IF(A146="","",IF(AND(E146&lt;&gt;"",H146&lt;&gt;'الإعدادات'!$M$17),IF(G146="","",G146),IF(AND(A146=A145,AA145&gt;0),AD145,"")))</f>
        <v/>
      </c>
      <c r="AE146" s="7">
        <f>IF(A146="","",IF(AND(L146&lt;&gt;"",O146&lt;&gt;'الإعدادات'!$M$17),MAX(1,ROUND(IFERROR(INDEX(SvcMinutes,MATCH(L146,Services,0)),SlotLen)/SlotLen,0))-1,IF(AND(A146=A145,AE145&gt;0),AE145-1,0)))</f>
        <v/>
      </c>
      <c r="AF146" s="7">
        <f>IF(A146="","",IF(OR(AND(L146&lt;&gt;"",O146&lt;&gt;'الإعدادات'!$M$17),AND(A146=A145,AE145&gt;0)),1,0))</f>
        <v/>
      </c>
      <c r="AG146" s="9">
        <f>IF(A146="","",IF(AND(L146&lt;&gt;"",O146&lt;&gt;'الإعدادات'!$M$17),IF(M146="","",M146),IF(AND(A146=A145,AE145&gt;0),AG145,"")))</f>
        <v/>
      </c>
      <c r="AH146" s="9">
        <f>IF(A146="","",IF(AND(L146&lt;&gt;"",O146&lt;&gt;'الإعدادات'!$M$17),IF(N146="","",N146),IF(AND(A146=A145,AE145&gt;0),AH145,"")))</f>
        <v/>
      </c>
      <c r="AI146" s="7">
        <f>IF(A146="","",IF(AND(S146&lt;&gt;"",V146&lt;&gt;'الإعدادات'!$M$17),MAX(1,ROUND(IFERROR(INDEX(SvcMinutes,MATCH(S146,Services,0)),SlotLen)/SlotLen,0))-1,IF(AND(A146=A145,AI145&gt;0),AI145-1,0)))</f>
        <v/>
      </c>
      <c r="AJ146" s="7">
        <f>IF(A146="","",IF(OR(AND(S146&lt;&gt;"",V146&lt;&gt;'الإعدادات'!$M$17),AND(A146=A145,AI145&gt;0)),1,0))</f>
        <v/>
      </c>
      <c r="AK146" s="9">
        <f>IF(A146="","",IF(AND(S146&lt;&gt;"",V146&lt;&gt;'الإعدادات'!$M$17),IF(T146="","",T146),IF(AND(A146=A145,AI145&gt;0),AK145,"")))</f>
        <v/>
      </c>
      <c r="AL146" s="9">
        <f>IF(A146="","",IF(AND(S146&lt;&gt;"",V146&lt;&gt;'الإعدادات'!$M$17),IF(U146="","",U146),IF(AND(A146=A145,AI145&gt;0),AL145,"")))</f>
        <v/>
      </c>
    </row>
    <row r="147">
      <c r="A147" s="23">
        <f>IF(Y147&gt;=7*SlotsPerDay,"",$B$2+INT(Y147/SlotsPerDay))</f>
        <v/>
      </c>
      <c r="B147" s="24">
        <f>IF(A147="","",DayStart+(Y147-INT(Y147/SlotsPerDay)*SlotsPerDay)*SlotLen/1440)</f>
        <v/>
      </c>
      <c r="C147" s="4" t="n"/>
      <c r="D147" s="4" t="n"/>
      <c r="E147" s="4" t="n"/>
      <c r="F147" s="4" t="n"/>
      <c r="G147" s="4" t="n"/>
      <c r="H147" s="4" t="n"/>
      <c r="I147" s="25">
        <f>IF(A147="","",IF(AND(AND(AC147&lt;&gt;"",OR(AC147=AG147,AC147=AK147)),AND(AD147&lt;&gt;"",OR(AD147=AH147,AD147=AL147))),"غرفة وجهاز",IF(AND(AC147&lt;&gt;"",OR(AC147=AG147,AC147=AK147)),"غرفة",IF(AND(AD147&lt;&gt;"",OR(AD147=AH147,AD147=AL147)),"جهاز",""))))</f>
        <v/>
      </c>
      <c r="J147" s="4" t="n"/>
      <c r="K147" s="4" t="n"/>
      <c r="L147" s="4" t="n"/>
      <c r="M147" s="4" t="n"/>
      <c r="N147" s="4" t="n"/>
      <c r="O147" s="4" t="n"/>
      <c r="P147" s="25">
        <f>IF(A147="","",IF(AND(AND(AG147&lt;&gt;"",OR(AG147=AC147,AG147=AK147)),AND(AH147&lt;&gt;"",OR(AH147=AD147,AH147=AL147))),"غرفة وجهاز",IF(AND(AG147&lt;&gt;"",OR(AG147=AC147,AG147=AK147)),"غرفة",IF(AND(AH147&lt;&gt;"",OR(AH147=AD147,AH147=AL147)),"جهاز",""))))</f>
        <v/>
      </c>
      <c r="Q147" s="4" t="n"/>
      <c r="R147" s="4" t="n"/>
      <c r="S147" s="4" t="n"/>
      <c r="T147" s="4" t="n"/>
      <c r="U147" s="4" t="n"/>
      <c r="V147" s="4" t="n"/>
      <c r="W147" s="25">
        <f>IF(A147="","",IF(AND(AND(AK147&lt;&gt;"",OR(AK147=AC147,AK147=AG147)),AND(AL147&lt;&gt;"",OR(AL147=AD147,AL147=AH147))),"غرفة وجهاز",IF(AND(AK147&lt;&gt;"",OR(AK147=AC147,AK147=AG147)),"غرفة",IF(AND(AL147&lt;&gt;"",OR(AL147=AD147,AL147=AH147)),"جهاز",""))))</f>
        <v/>
      </c>
      <c r="Y147" s="7" t="n">
        <v>141</v>
      </c>
      <c r="Z147" s="7">
        <f>IF(A147="","",IF(INDEX(OpenDays,WEEKDAY(A147,2))="لا",0,1))</f>
        <v/>
      </c>
      <c r="AA147" s="7">
        <f>IF(A147="","",IF(AND(E147&lt;&gt;"",H147&lt;&gt;'الإعدادات'!$M$17),MAX(1,ROUND(IFERROR(INDEX(SvcMinutes,MATCH(E147,Services,0)),SlotLen)/SlotLen,0))-1,IF(AND(A147=A146,AA146&gt;0),AA146-1,0)))</f>
        <v/>
      </c>
      <c r="AB147" s="7">
        <f>IF(A147="","",IF(OR(AND(E147&lt;&gt;"",H147&lt;&gt;'الإعدادات'!$M$17),AND(A147=A146,AA146&gt;0)),1,0))</f>
        <v/>
      </c>
      <c r="AC147" s="9">
        <f>IF(A147="","",IF(AND(E147&lt;&gt;"",H147&lt;&gt;'الإعدادات'!$M$17),IF(F147="","",F147),IF(AND(A147=A146,AA146&gt;0),AC146,"")))</f>
        <v/>
      </c>
      <c r="AD147" s="9">
        <f>IF(A147="","",IF(AND(E147&lt;&gt;"",H147&lt;&gt;'الإعدادات'!$M$17),IF(G147="","",G147),IF(AND(A147=A146,AA146&gt;0),AD146,"")))</f>
        <v/>
      </c>
      <c r="AE147" s="7">
        <f>IF(A147="","",IF(AND(L147&lt;&gt;"",O147&lt;&gt;'الإعدادات'!$M$17),MAX(1,ROUND(IFERROR(INDEX(SvcMinutes,MATCH(L147,Services,0)),SlotLen)/SlotLen,0))-1,IF(AND(A147=A146,AE146&gt;0),AE146-1,0)))</f>
        <v/>
      </c>
      <c r="AF147" s="7">
        <f>IF(A147="","",IF(OR(AND(L147&lt;&gt;"",O147&lt;&gt;'الإعدادات'!$M$17),AND(A147=A146,AE146&gt;0)),1,0))</f>
        <v/>
      </c>
      <c r="AG147" s="9">
        <f>IF(A147="","",IF(AND(L147&lt;&gt;"",O147&lt;&gt;'الإعدادات'!$M$17),IF(M147="","",M147),IF(AND(A147=A146,AE146&gt;0),AG146,"")))</f>
        <v/>
      </c>
      <c r="AH147" s="9">
        <f>IF(A147="","",IF(AND(L147&lt;&gt;"",O147&lt;&gt;'الإعدادات'!$M$17),IF(N147="","",N147),IF(AND(A147=A146,AE146&gt;0),AH146,"")))</f>
        <v/>
      </c>
      <c r="AI147" s="7">
        <f>IF(A147="","",IF(AND(S147&lt;&gt;"",V147&lt;&gt;'الإعدادات'!$M$17),MAX(1,ROUND(IFERROR(INDEX(SvcMinutes,MATCH(S147,Services,0)),SlotLen)/SlotLen,0))-1,IF(AND(A147=A146,AI146&gt;0),AI146-1,0)))</f>
        <v/>
      </c>
      <c r="AJ147" s="7">
        <f>IF(A147="","",IF(OR(AND(S147&lt;&gt;"",V147&lt;&gt;'الإعدادات'!$M$17),AND(A147=A146,AI146&gt;0)),1,0))</f>
        <v/>
      </c>
      <c r="AK147" s="9">
        <f>IF(A147="","",IF(AND(S147&lt;&gt;"",V147&lt;&gt;'الإعدادات'!$M$17),IF(T147="","",T147),IF(AND(A147=A146,AI146&gt;0),AK146,"")))</f>
        <v/>
      </c>
      <c r="AL147" s="9">
        <f>IF(A147="","",IF(AND(S147&lt;&gt;"",V147&lt;&gt;'الإعدادات'!$M$17),IF(U147="","",U147),IF(AND(A147=A146,AI146&gt;0),AL146,"")))</f>
        <v/>
      </c>
    </row>
    <row r="148">
      <c r="A148" s="23">
        <f>IF(Y148&gt;=7*SlotsPerDay,"",$B$2+INT(Y148/SlotsPerDay))</f>
        <v/>
      </c>
      <c r="B148" s="24">
        <f>IF(A148="","",DayStart+(Y148-INT(Y148/SlotsPerDay)*SlotsPerDay)*SlotLen/1440)</f>
        <v/>
      </c>
      <c r="C148" s="4" t="n"/>
      <c r="D148" s="4" t="n"/>
      <c r="E148" s="4" t="n"/>
      <c r="F148" s="4" t="n"/>
      <c r="G148" s="4" t="n"/>
      <c r="H148" s="4" t="n"/>
      <c r="I148" s="25">
        <f>IF(A148="","",IF(AND(AND(AC148&lt;&gt;"",OR(AC148=AG148,AC148=AK148)),AND(AD148&lt;&gt;"",OR(AD148=AH148,AD148=AL148))),"غرفة وجهاز",IF(AND(AC148&lt;&gt;"",OR(AC148=AG148,AC148=AK148)),"غرفة",IF(AND(AD148&lt;&gt;"",OR(AD148=AH148,AD148=AL148)),"جهاز",""))))</f>
        <v/>
      </c>
      <c r="J148" s="4" t="n"/>
      <c r="K148" s="4" t="n"/>
      <c r="L148" s="4" t="n"/>
      <c r="M148" s="4" t="n"/>
      <c r="N148" s="4" t="n"/>
      <c r="O148" s="4" t="n"/>
      <c r="P148" s="25">
        <f>IF(A148="","",IF(AND(AND(AG148&lt;&gt;"",OR(AG148=AC148,AG148=AK148)),AND(AH148&lt;&gt;"",OR(AH148=AD148,AH148=AL148))),"غرفة وجهاز",IF(AND(AG148&lt;&gt;"",OR(AG148=AC148,AG148=AK148)),"غرفة",IF(AND(AH148&lt;&gt;"",OR(AH148=AD148,AH148=AL148)),"جهاز",""))))</f>
        <v/>
      </c>
      <c r="Q148" s="4" t="n"/>
      <c r="R148" s="4" t="n"/>
      <c r="S148" s="4" t="n"/>
      <c r="T148" s="4" t="n"/>
      <c r="U148" s="4" t="n"/>
      <c r="V148" s="4" t="n"/>
      <c r="W148" s="25">
        <f>IF(A148="","",IF(AND(AND(AK148&lt;&gt;"",OR(AK148=AC148,AK148=AG148)),AND(AL148&lt;&gt;"",OR(AL148=AD148,AL148=AH148))),"غرفة وجهاز",IF(AND(AK148&lt;&gt;"",OR(AK148=AC148,AK148=AG148)),"غرفة",IF(AND(AL148&lt;&gt;"",OR(AL148=AD148,AL148=AH148)),"جهاز",""))))</f>
        <v/>
      </c>
      <c r="Y148" s="7" t="n">
        <v>142</v>
      </c>
      <c r="Z148" s="7">
        <f>IF(A148="","",IF(INDEX(OpenDays,WEEKDAY(A148,2))="لا",0,1))</f>
        <v/>
      </c>
      <c r="AA148" s="7">
        <f>IF(A148="","",IF(AND(E148&lt;&gt;"",H148&lt;&gt;'الإعدادات'!$M$17),MAX(1,ROUND(IFERROR(INDEX(SvcMinutes,MATCH(E148,Services,0)),SlotLen)/SlotLen,0))-1,IF(AND(A148=A147,AA147&gt;0),AA147-1,0)))</f>
        <v/>
      </c>
      <c r="AB148" s="7">
        <f>IF(A148="","",IF(OR(AND(E148&lt;&gt;"",H148&lt;&gt;'الإعدادات'!$M$17),AND(A148=A147,AA147&gt;0)),1,0))</f>
        <v/>
      </c>
      <c r="AC148" s="9">
        <f>IF(A148="","",IF(AND(E148&lt;&gt;"",H148&lt;&gt;'الإعدادات'!$M$17),IF(F148="","",F148),IF(AND(A148=A147,AA147&gt;0),AC147,"")))</f>
        <v/>
      </c>
      <c r="AD148" s="9">
        <f>IF(A148="","",IF(AND(E148&lt;&gt;"",H148&lt;&gt;'الإعدادات'!$M$17),IF(G148="","",G148),IF(AND(A148=A147,AA147&gt;0),AD147,"")))</f>
        <v/>
      </c>
      <c r="AE148" s="7">
        <f>IF(A148="","",IF(AND(L148&lt;&gt;"",O148&lt;&gt;'الإعدادات'!$M$17),MAX(1,ROUND(IFERROR(INDEX(SvcMinutes,MATCH(L148,Services,0)),SlotLen)/SlotLen,0))-1,IF(AND(A148=A147,AE147&gt;0),AE147-1,0)))</f>
        <v/>
      </c>
      <c r="AF148" s="7">
        <f>IF(A148="","",IF(OR(AND(L148&lt;&gt;"",O148&lt;&gt;'الإعدادات'!$M$17),AND(A148=A147,AE147&gt;0)),1,0))</f>
        <v/>
      </c>
      <c r="AG148" s="9">
        <f>IF(A148="","",IF(AND(L148&lt;&gt;"",O148&lt;&gt;'الإعدادات'!$M$17),IF(M148="","",M148),IF(AND(A148=A147,AE147&gt;0),AG147,"")))</f>
        <v/>
      </c>
      <c r="AH148" s="9">
        <f>IF(A148="","",IF(AND(L148&lt;&gt;"",O148&lt;&gt;'الإعدادات'!$M$17),IF(N148="","",N148),IF(AND(A148=A147,AE147&gt;0),AH147,"")))</f>
        <v/>
      </c>
      <c r="AI148" s="7">
        <f>IF(A148="","",IF(AND(S148&lt;&gt;"",V148&lt;&gt;'الإعدادات'!$M$17),MAX(1,ROUND(IFERROR(INDEX(SvcMinutes,MATCH(S148,Services,0)),SlotLen)/SlotLen,0))-1,IF(AND(A148=A147,AI147&gt;0),AI147-1,0)))</f>
        <v/>
      </c>
      <c r="AJ148" s="7">
        <f>IF(A148="","",IF(OR(AND(S148&lt;&gt;"",V148&lt;&gt;'الإعدادات'!$M$17),AND(A148=A147,AI147&gt;0)),1,0))</f>
        <v/>
      </c>
      <c r="AK148" s="9">
        <f>IF(A148="","",IF(AND(S148&lt;&gt;"",V148&lt;&gt;'الإعدادات'!$M$17),IF(T148="","",T148),IF(AND(A148=A147,AI147&gt;0),AK147,"")))</f>
        <v/>
      </c>
      <c r="AL148" s="9">
        <f>IF(A148="","",IF(AND(S148&lt;&gt;"",V148&lt;&gt;'الإعدادات'!$M$17),IF(U148="","",U148),IF(AND(A148=A147,AI147&gt;0),AL147,"")))</f>
        <v/>
      </c>
    </row>
    <row r="149">
      <c r="A149" s="23">
        <f>IF(Y149&gt;=7*SlotsPerDay,"",$B$2+INT(Y149/SlotsPerDay))</f>
        <v/>
      </c>
      <c r="B149" s="24">
        <f>IF(A149="","",DayStart+(Y149-INT(Y149/SlotsPerDay)*SlotsPerDay)*SlotLen/1440)</f>
        <v/>
      </c>
      <c r="C149" s="4" t="n"/>
      <c r="D149" s="4" t="n"/>
      <c r="E149" s="4" t="n"/>
      <c r="F149" s="4" t="n"/>
      <c r="G149" s="4" t="n"/>
      <c r="H149" s="4" t="n"/>
      <c r="I149" s="25">
        <f>IF(A149="","",IF(AND(AND(AC149&lt;&gt;"",OR(AC149=AG149,AC149=AK149)),AND(AD149&lt;&gt;"",OR(AD149=AH149,AD149=AL149))),"غرفة وجهاز",IF(AND(AC149&lt;&gt;"",OR(AC149=AG149,AC149=AK149)),"غرفة",IF(AND(AD149&lt;&gt;"",OR(AD149=AH149,AD149=AL149)),"جهاز",""))))</f>
        <v/>
      </c>
      <c r="J149" s="4" t="n"/>
      <c r="K149" s="4" t="n"/>
      <c r="L149" s="4" t="n"/>
      <c r="M149" s="4" t="n"/>
      <c r="N149" s="4" t="n"/>
      <c r="O149" s="4" t="n"/>
      <c r="P149" s="25">
        <f>IF(A149="","",IF(AND(AND(AG149&lt;&gt;"",OR(AG149=AC149,AG149=AK149)),AND(AH149&lt;&gt;"",OR(AH149=AD149,AH149=AL149))),"غرفة وجهاز",IF(AND(AG149&lt;&gt;"",OR(AG149=AC149,AG149=AK149)),"غرفة",IF(AND(AH149&lt;&gt;"",OR(AH149=AD149,AH149=AL149)),"جهاز",""))))</f>
        <v/>
      </c>
      <c r="Q149" s="4" t="n"/>
      <c r="R149" s="4" t="n"/>
      <c r="S149" s="4" t="n"/>
      <c r="T149" s="4" t="n"/>
      <c r="U149" s="4" t="n"/>
      <c r="V149" s="4" t="n"/>
      <c r="W149" s="25">
        <f>IF(A149="","",IF(AND(AND(AK149&lt;&gt;"",OR(AK149=AC149,AK149=AG149)),AND(AL149&lt;&gt;"",OR(AL149=AD149,AL149=AH149))),"غرفة وجهاز",IF(AND(AK149&lt;&gt;"",OR(AK149=AC149,AK149=AG149)),"غرفة",IF(AND(AL149&lt;&gt;"",OR(AL149=AD149,AL149=AH149)),"جهاز",""))))</f>
        <v/>
      </c>
      <c r="Y149" s="7" t="n">
        <v>143</v>
      </c>
      <c r="Z149" s="7">
        <f>IF(A149="","",IF(INDEX(OpenDays,WEEKDAY(A149,2))="لا",0,1))</f>
        <v/>
      </c>
      <c r="AA149" s="7">
        <f>IF(A149="","",IF(AND(E149&lt;&gt;"",H149&lt;&gt;'الإعدادات'!$M$17),MAX(1,ROUND(IFERROR(INDEX(SvcMinutes,MATCH(E149,Services,0)),SlotLen)/SlotLen,0))-1,IF(AND(A149=A148,AA148&gt;0),AA148-1,0)))</f>
        <v/>
      </c>
      <c r="AB149" s="7">
        <f>IF(A149="","",IF(OR(AND(E149&lt;&gt;"",H149&lt;&gt;'الإعدادات'!$M$17),AND(A149=A148,AA148&gt;0)),1,0))</f>
        <v/>
      </c>
      <c r="AC149" s="9">
        <f>IF(A149="","",IF(AND(E149&lt;&gt;"",H149&lt;&gt;'الإعدادات'!$M$17),IF(F149="","",F149),IF(AND(A149=A148,AA148&gt;0),AC148,"")))</f>
        <v/>
      </c>
      <c r="AD149" s="9">
        <f>IF(A149="","",IF(AND(E149&lt;&gt;"",H149&lt;&gt;'الإعدادات'!$M$17),IF(G149="","",G149),IF(AND(A149=A148,AA148&gt;0),AD148,"")))</f>
        <v/>
      </c>
      <c r="AE149" s="7">
        <f>IF(A149="","",IF(AND(L149&lt;&gt;"",O149&lt;&gt;'الإعدادات'!$M$17),MAX(1,ROUND(IFERROR(INDEX(SvcMinutes,MATCH(L149,Services,0)),SlotLen)/SlotLen,0))-1,IF(AND(A149=A148,AE148&gt;0),AE148-1,0)))</f>
        <v/>
      </c>
      <c r="AF149" s="7">
        <f>IF(A149="","",IF(OR(AND(L149&lt;&gt;"",O149&lt;&gt;'الإعدادات'!$M$17),AND(A149=A148,AE148&gt;0)),1,0))</f>
        <v/>
      </c>
      <c r="AG149" s="9">
        <f>IF(A149="","",IF(AND(L149&lt;&gt;"",O149&lt;&gt;'الإعدادات'!$M$17),IF(M149="","",M149),IF(AND(A149=A148,AE148&gt;0),AG148,"")))</f>
        <v/>
      </c>
      <c r="AH149" s="9">
        <f>IF(A149="","",IF(AND(L149&lt;&gt;"",O149&lt;&gt;'الإعدادات'!$M$17),IF(N149="","",N149),IF(AND(A149=A148,AE148&gt;0),AH148,"")))</f>
        <v/>
      </c>
      <c r="AI149" s="7">
        <f>IF(A149="","",IF(AND(S149&lt;&gt;"",V149&lt;&gt;'الإعدادات'!$M$17),MAX(1,ROUND(IFERROR(INDEX(SvcMinutes,MATCH(S149,Services,0)),SlotLen)/SlotLen,0))-1,IF(AND(A149=A148,AI148&gt;0),AI148-1,0)))</f>
        <v/>
      </c>
      <c r="AJ149" s="7">
        <f>IF(A149="","",IF(OR(AND(S149&lt;&gt;"",V149&lt;&gt;'الإعدادات'!$M$17),AND(A149=A148,AI148&gt;0)),1,0))</f>
        <v/>
      </c>
      <c r="AK149" s="9">
        <f>IF(A149="","",IF(AND(S149&lt;&gt;"",V149&lt;&gt;'الإعدادات'!$M$17),IF(T149="","",T149),IF(AND(A149=A148,AI148&gt;0),AK148,"")))</f>
        <v/>
      </c>
      <c r="AL149" s="9">
        <f>IF(A149="","",IF(AND(S149&lt;&gt;"",V149&lt;&gt;'الإعدادات'!$M$17),IF(U149="","",U149),IF(AND(A149=A148,AI148&gt;0),AL148,"")))</f>
        <v/>
      </c>
    </row>
    <row r="150">
      <c r="A150" s="23">
        <f>IF(Y150&gt;=7*SlotsPerDay,"",$B$2+INT(Y150/SlotsPerDay))</f>
        <v/>
      </c>
      <c r="B150" s="24">
        <f>IF(A150="","",DayStart+(Y150-INT(Y150/SlotsPerDay)*SlotsPerDay)*SlotLen/1440)</f>
        <v/>
      </c>
      <c r="C150" s="4" t="inlineStr">
        <is>
          <t>منيرة العسيري</t>
        </is>
      </c>
      <c r="D150" s="4" t="inlineStr">
        <is>
          <t>055 122 7946</t>
        </is>
      </c>
      <c r="E150" s="4" t="inlineStr">
        <is>
          <t>كشف</t>
        </is>
      </c>
      <c r="F150" s="4" t="inlineStr">
        <is>
          <t>غرفة 1</t>
        </is>
      </c>
      <c r="G150" s="4" t="n"/>
      <c r="H150" s="4" t="inlineStr">
        <is>
          <t>محجوز</t>
        </is>
      </c>
      <c r="I150" s="25">
        <f>IF(A150="","",IF(AND(AND(AC150&lt;&gt;"",OR(AC150=AG150,AC150=AK150)),AND(AD150&lt;&gt;"",OR(AD150=AH150,AD150=AL150))),"غرفة وجهاز",IF(AND(AC150&lt;&gt;"",OR(AC150=AG150,AC150=AK150)),"غرفة",IF(AND(AD150&lt;&gt;"",OR(AD150=AH150,AD150=AL150)),"جهاز",""))))</f>
        <v/>
      </c>
      <c r="J150" s="4" t="inlineStr">
        <is>
          <t>سعود الجهني</t>
        </is>
      </c>
      <c r="K150" s="4" t="inlineStr">
        <is>
          <t>053 395 2390</t>
        </is>
      </c>
      <c r="L150" s="4" t="inlineStr">
        <is>
          <t>متابعة</t>
        </is>
      </c>
      <c r="M150" s="4" t="inlineStr">
        <is>
          <t>غرفة 2</t>
        </is>
      </c>
      <c r="N150" s="4" t="n"/>
      <c r="O150" s="4" t="inlineStr">
        <is>
          <t>محجوز</t>
        </is>
      </c>
      <c r="P150" s="25">
        <f>IF(A150="","",IF(AND(AND(AG150&lt;&gt;"",OR(AG150=AC150,AG150=AK150)),AND(AH150&lt;&gt;"",OR(AH150=AD150,AH150=AL150))),"غرفة وجهاز",IF(AND(AG150&lt;&gt;"",OR(AG150=AC150,AG150=AK150)),"غرفة",IF(AND(AH150&lt;&gt;"",OR(AH150=AD150,AH150=AL150)),"جهاز",""))))</f>
        <v/>
      </c>
      <c r="Q150" s="4" t="inlineStr">
        <is>
          <t>ماجد القرني</t>
        </is>
      </c>
      <c r="R150" s="4" t="inlineStr">
        <is>
          <t>055 385 5481</t>
        </is>
      </c>
      <c r="S150" s="4" t="inlineStr">
        <is>
          <t>جلسة موجات تصادمية</t>
        </is>
      </c>
      <c r="T150" s="4" t="inlineStr">
        <is>
          <t>غرفة 3</t>
        </is>
      </c>
      <c r="U150" s="4" t="inlineStr">
        <is>
          <t>جهاز الموجات التصادمية</t>
        </is>
      </c>
      <c r="V150" s="4" t="inlineStr">
        <is>
          <t>محجوز</t>
        </is>
      </c>
      <c r="W150" s="25">
        <f>IF(A150="","",IF(AND(AND(AK150&lt;&gt;"",OR(AK150=AC150,AK150=AG150)),AND(AL150&lt;&gt;"",OR(AL150=AD150,AL150=AH150))),"غرفة وجهاز",IF(AND(AK150&lt;&gt;"",OR(AK150=AC150,AK150=AG150)),"غرفة",IF(AND(AL150&lt;&gt;"",OR(AL150=AD150,AL150=AH150)),"جهاز",""))))</f>
        <v/>
      </c>
      <c r="Y150" s="7" t="n">
        <v>144</v>
      </c>
      <c r="Z150" s="7">
        <f>IF(A150="","",IF(INDEX(OpenDays,WEEKDAY(A150,2))="لا",0,1))</f>
        <v/>
      </c>
      <c r="AA150" s="7">
        <f>IF(A150="","",IF(AND(E150&lt;&gt;"",H150&lt;&gt;'الإعدادات'!$M$17),MAX(1,ROUND(IFERROR(INDEX(SvcMinutes,MATCH(E150,Services,0)),SlotLen)/SlotLen,0))-1,IF(AND(A150=A149,AA149&gt;0),AA149-1,0)))</f>
        <v/>
      </c>
      <c r="AB150" s="7">
        <f>IF(A150="","",IF(OR(AND(E150&lt;&gt;"",H150&lt;&gt;'الإعدادات'!$M$17),AND(A150=A149,AA149&gt;0)),1,0))</f>
        <v/>
      </c>
      <c r="AC150" s="9">
        <f>IF(A150="","",IF(AND(E150&lt;&gt;"",H150&lt;&gt;'الإعدادات'!$M$17),IF(F150="","",F150),IF(AND(A150=A149,AA149&gt;0),AC149,"")))</f>
        <v/>
      </c>
      <c r="AD150" s="9">
        <f>IF(A150="","",IF(AND(E150&lt;&gt;"",H150&lt;&gt;'الإعدادات'!$M$17),IF(G150="","",G150),IF(AND(A150=A149,AA149&gt;0),AD149,"")))</f>
        <v/>
      </c>
      <c r="AE150" s="7">
        <f>IF(A150="","",IF(AND(L150&lt;&gt;"",O150&lt;&gt;'الإعدادات'!$M$17),MAX(1,ROUND(IFERROR(INDEX(SvcMinutes,MATCH(L150,Services,0)),SlotLen)/SlotLen,0))-1,IF(AND(A150=A149,AE149&gt;0),AE149-1,0)))</f>
        <v/>
      </c>
      <c r="AF150" s="7">
        <f>IF(A150="","",IF(OR(AND(L150&lt;&gt;"",O150&lt;&gt;'الإعدادات'!$M$17),AND(A150=A149,AE149&gt;0)),1,0))</f>
        <v/>
      </c>
      <c r="AG150" s="9">
        <f>IF(A150="","",IF(AND(L150&lt;&gt;"",O150&lt;&gt;'الإعدادات'!$M$17),IF(M150="","",M150),IF(AND(A150=A149,AE149&gt;0),AG149,"")))</f>
        <v/>
      </c>
      <c r="AH150" s="9">
        <f>IF(A150="","",IF(AND(L150&lt;&gt;"",O150&lt;&gt;'الإعدادات'!$M$17),IF(N150="","",N150),IF(AND(A150=A149,AE149&gt;0),AH149,"")))</f>
        <v/>
      </c>
      <c r="AI150" s="7">
        <f>IF(A150="","",IF(AND(S150&lt;&gt;"",V150&lt;&gt;'الإعدادات'!$M$17),MAX(1,ROUND(IFERROR(INDEX(SvcMinutes,MATCH(S150,Services,0)),SlotLen)/SlotLen,0))-1,IF(AND(A150=A149,AI149&gt;0),AI149-1,0)))</f>
        <v/>
      </c>
      <c r="AJ150" s="7">
        <f>IF(A150="","",IF(OR(AND(S150&lt;&gt;"",V150&lt;&gt;'الإعدادات'!$M$17),AND(A150=A149,AI149&gt;0)),1,0))</f>
        <v/>
      </c>
      <c r="AK150" s="9">
        <f>IF(A150="","",IF(AND(S150&lt;&gt;"",V150&lt;&gt;'الإعدادات'!$M$17),IF(T150="","",T150),IF(AND(A150=A149,AI149&gt;0),AK149,"")))</f>
        <v/>
      </c>
      <c r="AL150" s="9">
        <f>IF(A150="","",IF(AND(S150&lt;&gt;"",V150&lt;&gt;'الإعدادات'!$M$17),IF(U150="","",U150),IF(AND(A150=A149,AI149&gt;0),AL149,"")))</f>
        <v/>
      </c>
    </row>
    <row r="151">
      <c r="A151" s="23">
        <f>IF(Y151&gt;=7*SlotsPerDay,"",$B$2+INT(Y151/SlotsPerDay))</f>
        <v/>
      </c>
      <c r="B151" s="24">
        <f>IF(A151="","",DayStart+(Y151-INT(Y151/SlotsPerDay)*SlotsPerDay)*SlotLen/1440)</f>
        <v/>
      </c>
      <c r="C151" s="4" t="inlineStr">
        <is>
          <t>رهف الشمري</t>
        </is>
      </c>
      <c r="D151" s="4" t="inlineStr">
        <is>
          <t>050 297 9013</t>
        </is>
      </c>
      <c r="E151" s="4" t="inlineStr">
        <is>
          <t>فيلر</t>
        </is>
      </c>
      <c r="F151" s="4" t="inlineStr">
        <is>
          <t>غرفة 1</t>
        </is>
      </c>
      <c r="G151" s="4" t="n"/>
      <c r="H151" s="4" t="inlineStr">
        <is>
          <t>محجوز</t>
        </is>
      </c>
      <c r="I151" s="25">
        <f>IF(A151="","",IF(AND(AND(AC151&lt;&gt;"",OR(AC151=AG151,AC151=AK151)),AND(AD151&lt;&gt;"",OR(AD151=AH151,AD151=AL151))),"غرفة وجهاز",IF(AND(AC151&lt;&gt;"",OR(AC151=AG151,AC151=AK151)),"غرفة",IF(AND(AD151&lt;&gt;"",OR(AD151=AH151,AD151=AL151)),"جهاز",""))))</f>
        <v/>
      </c>
      <c r="J151" s="4" t="inlineStr">
        <is>
          <t>رهف الشمري</t>
        </is>
      </c>
      <c r="K151" s="4" t="inlineStr">
        <is>
          <t>055 521 7585</t>
        </is>
      </c>
      <c r="L151" s="4" t="inlineStr">
        <is>
          <t>هيدرافيشل</t>
        </is>
      </c>
      <c r="M151" s="4" t="inlineStr">
        <is>
          <t>غرفة 2</t>
        </is>
      </c>
      <c r="N151" s="4" t="inlineStr">
        <is>
          <t>هيدرافيشل</t>
        </is>
      </c>
      <c r="O151" s="4" t="inlineStr">
        <is>
          <t>محجوز</t>
        </is>
      </c>
      <c r="P151" s="25">
        <f>IF(A151="","",IF(AND(AND(AG151&lt;&gt;"",OR(AG151=AC151,AG151=AK151)),AND(AH151&lt;&gt;"",OR(AH151=AD151,AH151=AL151))),"غرفة وجهاز",IF(AND(AG151&lt;&gt;"",OR(AG151=AC151,AG151=AK151)),"غرفة",IF(AND(AH151&lt;&gt;"",OR(AH151=AD151,AH151=AL151)),"جهاز",""))))</f>
        <v/>
      </c>
      <c r="Q151" s="4" t="inlineStr">
        <is>
          <t>ريما العمري</t>
        </is>
      </c>
      <c r="R151" s="4" t="inlineStr">
        <is>
          <t>055 522 5800</t>
        </is>
      </c>
      <c r="S151" s="4" t="inlineStr">
        <is>
          <t>كشف</t>
        </is>
      </c>
      <c r="T151" s="4" t="inlineStr">
        <is>
          <t>غرفة 3</t>
        </is>
      </c>
      <c r="U151" s="4" t="n"/>
      <c r="V151" s="4" t="inlineStr">
        <is>
          <t>محجوز</t>
        </is>
      </c>
      <c r="W151" s="25">
        <f>IF(A151="","",IF(AND(AND(AK151&lt;&gt;"",OR(AK151=AC151,AK151=AG151)),AND(AL151&lt;&gt;"",OR(AL151=AD151,AL151=AH151))),"غرفة وجهاز",IF(AND(AK151&lt;&gt;"",OR(AK151=AC151,AK151=AG151)),"غرفة",IF(AND(AL151&lt;&gt;"",OR(AL151=AD151,AL151=AH151)),"جهاز",""))))</f>
        <v/>
      </c>
      <c r="Y151" s="7" t="n">
        <v>145</v>
      </c>
      <c r="Z151" s="7">
        <f>IF(A151="","",IF(INDEX(OpenDays,WEEKDAY(A151,2))="لا",0,1))</f>
        <v/>
      </c>
      <c r="AA151" s="7">
        <f>IF(A151="","",IF(AND(E151&lt;&gt;"",H151&lt;&gt;'الإعدادات'!$M$17),MAX(1,ROUND(IFERROR(INDEX(SvcMinutes,MATCH(E151,Services,0)),SlotLen)/SlotLen,0))-1,IF(AND(A151=A150,AA150&gt;0),AA150-1,0)))</f>
        <v/>
      </c>
      <c r="AB151" s="7">
        <f>IF(A151="","",IF(OR(AND(E151&lt;&gt;"",H151&lt;&gt;'الإعدادات'!$M$17),AND(A151=A150,AA150&gt;0)),1,0))</f>
        <v/>
      </c>
      <c r="AC151" s="9">
        <f>IF(A151="","",IF(AND(E151&lt;&gt;"",H151&lt;&gt;'الإعدادات'!$M$17),IF(F151="","",F151),IF(AND(A151=A150,AA150&gt;0),AC150,"")))</f>
        <v/>
      </c>
      <c r="AD151" s="9">
        <f>IF(A151="","",IF(AND(E151&lt;&gt;"",H151&lt;&gt;'الإعدادات'!$M$17),IF(G151="","",G151),IF(AND(A151=A150,AA150&gt;0),AD150,"")))</f>
        <v/>
      </c>
      <c r="AE151" s="7">
        <f>IF(A151="","",IF(AND(L151&lt;&gt;"",O151&lt;&gt;'الإعدادات'!$M$17),MAX(1,ROUND(IFERROR(INDEX(SvcMinutes,MATCH(L151,Services,0)),SlotLen)/SlotLen,0))-1,IF(AND(A151=A150,AE150&gt;0),AE150-1,0)))</f>
        <v/>
      </c>
      <c r="AF151" s="7">
        <f>IF(A151="","",IF(OR(AND(L151&lt;&gt;"",O151&lt;&gt;'الإعدادات'!$M$17),AND(A151=A150,AE150&gt;0)),1,0))</f>
        <v/>
      </c>
      <c r="AG151" s="9">
        <f>IF(A151="","",IF(AND(L151&lt;&gt;"",O151&lt;&gt;'الإعدادات'!$M$17),IF(M151="","",M151),IF(AND(A151=A150,AE150&gt;0),AG150,"")))</f>
        <v/>
      </c>
      <c r="AH151" s="9">
        <f>IF(A151="","",IF(AND(L151&lt;&gt;"",O151&lt;&gt;'الإعدادات'!$M$17),IF(N151="","",N151),IF(AND(A151=A150,AE150&gt;0),AH150,"")))</f>
        <v/>
      </c>
      <c r="AI151" s="7">
        <f>IF(A151="","",IF(AND(S151&lt;&gt;"",V151&lt;&gt;'الإعدادات'!$M$17),MAX(1,ROUND(IFERROR(INDEX(SvcMinutes,MATCH(S151,Services,0)),SlotLen)/SlotLen,0))-1,IF(AND(A151=A150,AI150&gt;0),AI150-1,0)))</f>
        <v/>
      </c>
      <c r="AJ151" s="7">
        <f>IF(A151="","",IF(OR(AND(S151&lt;&gt;"",V151&lt;&gt;'الإعدادات'!$M$17),AND(A151=A150,AI150&gt;0)),1,0))</f>
        <v/>
      </c>
      <c r="AK151" s="9">
        <f>IF(A151="","",IF(AND(S151&lt;&gt;"",V151&lt;&gt;'الإعدادات'!$M$17),IF(T151="","",T151),IF(AND(A151=A150,AI150&gt;0),AK150,"")))</f>
        <v/>
      </c>
      <c r="AL151" s="9">
        <f>IF(A151="","",IF(AND(S151&lt;&gt;"",V151&lt;&gt;'الإعدادات'!$M$17),IF(U151="","",U151),IF(AND(A151=A150,AI150&gt;0),AL150,"")))</f>
        <v/>
      </c>
    </row>
    <row r="152">
      <c r="A152" s="23">
        <f>IF(Y152&gt;=7*SlotsPerDay,"",$B$2+INT(Y152/SlotsPerDay))</f>
        <v/>
      </c>
      <c r="B152" s="24">
        <f>IF(A152="","",DayStart+(Y152-INT(Y152/SlotsPerDay)*SlotsPerDay)*SlotLen/1440)</f>
        <v/>
      </c>
      <c r="C152" s="4" t="inlineStr">
        <is>
          <t>منيرة العسيري</t>
        </is>
      </c>
      <c r="D152" s="4" t="inlineStr">
        <is>
          <t>050 309 6895</t>
        </is>
      </c>
      <c r="E152" s="4" t="inlineStr">
        <is>
          <t>كشف</t>
        </is>
      </c>
      <c r="F152" s="4" t="inlineStr">
        <is>
          <t>غرفة 1</t>
        </is>
      </c>
      <c r="G152" s="4" t="n"/>
      <c r="H152" s="4" t="inlineStr">
        <is>
          <t>مؤكد</t>
        </is>
      </c>
      <c r="I152" s="25">
        <f>IF(A152="","",IF(AND(AND(AC152&lt;&gt;"",OR(AC152=AG152,AC152=AK152)),AND(AD152&lt;&gt;"",OR(AD152=AH152,AD152=AL152))),"غرفة وجهاز",IF(AND(AC152&lt;&gt;"",OR(AC152=AG152,AC152=AK152)),"غرفة",IF(AND(AD152&lt;&gt;"",OR(AD152=AH152,AD152=AL152)),"جهاز",""))))</f>
        <v/>
      </c>
      <c r="J152" s="4" t="n"/>
      <c r="K152" s="4" t="n"/>
      <c r="L152" s="4" t="n"/>
      <c r="M152" s="4" t="n"/>
      <c r="N152" s="4" t="n"/>
      <c r="O152" s="4" t="n"/>
      <c r="P152" s="25">
        <f>IF(A152="","",IF(AND(AND(AG152&lt;&gt;"",OR(AG152=AC152,AG152=AK152)),AND(AH152&lt;&gt;"",OR(AH152=AD152,AH152=AL152))),"غرفة وجهاز",IF(AND(AG152&lt;&gt;"",OR(AG152=AC152,AG152=AK152)),"غرفة",IF(AND(AH152&lt;&gt;"",OR(AH152=AD152,AH152=AL152)),"جهاز",""))))</f>
        <v/>
      </c>
      <c r="Q152" s="4" t="inlineStr">
        <is>
          <t>نايف السهلي</t>
        </is>
      </c>
      <c r="R152" s="4" t="inlineStr">
        <is>
          <t>050 903 8200</t>
        </is>
      </c>
      <c r="S152" s="4" t="inlineStr">
        <is>
          <t>كشف</t>
        </is>
      </c>
      <c r="T152" s="4" t="inlineStr">
        <is>
          <t>غرفة 3</t>
        </is>
      </c>
      <c r="U152" s="4" t="n"/>
      <c r="V152" s="4" t="inlineStr">
        <is>
          <t>محجوز</t>
        </is>
      </c>
      <c r="W152" s="25">
        <f>IF(A152="","",IF(AND(AND(AK152&lt;&gt;"",OR(AK152=AC152,AK152=AG152)),AND(AL152&lt;&gt;"",OR(AL152=AD152,AL152=AH152))),"غرفة وجهاز",IF(AND(AK152&lt;&gt;"",OR(AK152=AC152,AK152=AG152)),"غرفة",IF(AND(AL152&lt;&gt;"",OR(AL152=AD152,AL152=AH152)),"جهاز",""))))</f>
        <v/>
      </c>
      <c r="Y152" s="7" t="n">
        <v>146</v>
      </c>
      <c r="Z152" s="7">
        <f>IF(A152="","",IF(INDEX(OpenDays,WEEKDAY(A152,2))="لا",0,1))</f>
        <v/>
      </c>
      <c r="AA152" s="7">
        <f>IF(A152="","",IF(AND(E152&lt;&gt;"",H152&lt;&gt;'الإعدادات'!$M$17),MAX(1,ROUND(IFERROR(INDEX(SvcMinutes,MATCH(E152,Services,0)),SlotLen)/SlotLen,0))-1,IF(AND(A152=A151,AA151&gt;0),AA151-1,0)))</f>
        <v/>
      </c>
      <c r="AB152" s="7">
        <f>IF(A152="","",IF(OR(AND(E152&lt;&gt;"",H152&lt;&gt;'الإعدادات'!$M$17),AND(A152=A151,AA151&gt;0)),1,0))</f>
        <v/>
      </c>
      <c r="AC152" s="9">
        <f>IF(A152="","",IF(AND(E152&lt;&gt;"",H152&lt;&gt;'الإعدادات'!$M$17),IF(F152="","",F152),IF(AND(A152=A151,AA151&gt;0),AC151,"")))</f>
        <v/>
      </c>
      <c r="AD152" s="9">
        <f>IF(A152="","",IF(AND(E152&lt;&gt;"",H152&lt;&gt;'الإعدادات'!$M$17),IF(G152="","",G152),IF(AND(A152=A151,AA151&gt;0),AD151,"")))</f>
        <v/>
      </c>
      <c r="AE152" s="7">
        <f>IF(A152="","",IF(AND(L152&lt;&gt;"",O152&lt;&gt;'الإعدادات'!$M$17),MAX(1,ROUND(IFERROR(INDEX(SvcMinutes,MATCH(L152,Services,0)),SlotLen)/SlotLen,0))-1,IF(AND(A152=A151,AE151&gt;0),AE151-1,0)))</f>
        <v/>
      </c>
      <c r="AF152" s="7">
        <f>IF(A152="","",IF(OR(AND(L152&lt;&gt;"",O152&lt;&gt;'الإعدادات'!$M$17),AND(A152=A151,AE151&gt;0)),1,0))</f>
        <v/>
      </c>
      <c r="AG152" s="9">
        <f>IF(A152="","",IF(AND(L152&lt;&gt;"",O152&lt;&gt;'الإعدادات'!$M$17),IF(M152="","",M152),IF(AND(A152=A151,AE151&gt;0),AG151,"")))</f>
        <v/>
      </c>
      <c r="AH152" s="9">
        <f>IF(A152="","",IF(AND(L152&lt;&gt;"",O152&lt;&gt;'الإعدادات'!$M$17),IF(N152="","",N152),IF(AND(A152=A151,AE151&gt;0),AH151,"")))</f>
        <v/>
      </c>
      <c r="AI152" s="7">
        <f>IF(A152="","",IF(AND(S152&lt;&gt;"",V152&lt;&gt;'الإعدادات'!$M$17),MAX(1,ROUND(IFERROR(INDEX(SvcMinutes,MATCH(S152,Services,0)),SlotLen)/SlotLen,0))-1,IF(AND(A152=A151,AI151&gt;0),AI151-1,0)))</f>
        <v/>
      </c>
      <c r="AJ152" s="7">
        <f>IF(A152="","",IF(OR(AND(S152&lt;&gt;"",V152&lt;&gt;'الإعدادات'!$M$17),AND(A152=A151,AI151&gt;0)),1,0))</f>
        <v/>
      </c>
      <c r="AK152" s="9">
        <f>IF(A152="","",IF(AND(S152&lt;&gt;"",V152&lt;&gt;'الإعدادات'!$M$17),IF(T152="","",T152),IF(AND(A152=A151,AI151&gt;0),AK151,"")))</f>
        <v/>
      </c>
      <c r="AL152" s="9">
        <f>IF(A152="","",IF(AND(S152&lt;&gt;"",V152&lt;&gt;'الإعدادات'!$M$17),IF(U152="","",U152),IF(AND(A152=A151,AI151&gt;0),AL151,"")))</f>
        <v/>
      </c>
    </row>
    <row r="153">
      <c r="A153" s="23">
        <f>IF(Y153&gt;=7*SlotsPerDay,"",$B$2+INT(Y153/SlotsPerDay))</f>
        <v/>
      </c>
      <c r="B153" s="24">
        <f>IF(A153="","",DayStart+(Y153-INT(Y153/SlotsPerDay)*SlotsPerDay)*SlotLen/1440)</f>
        <v/>
      </c>
      <c r="C153" s="4" t="inlineStr">
        <is>
          <t>شهد البقمي</t>
        </is>
      </c>
      <c r="D153" s="4" t="inlineStr">
        <is>
          <t>054 464 1945</t>
        </is>
      </c>
      <c r="E153" s="4" t="inlineStr">
        <is>
          <t>كشف</t>
        </is>
      </c>
      <c r="F153" s="4" t="inlineStr">
        <is>
          <t>غرفة 1</t>
        </is>
      </c>
      <c r="G153" s="4" t="n"/>
      <c r="H153" s="4" t="inlineStr">
        <is>
          <t>مؤكد</t>
        </is>
      </c>
      <c r="I153" s="25">
        <f>IF(A153="","",IF(AND(AND(AC153&lt;&gt;"",OR(AC153=AG153,AC153=AK153)),AND(AD153&lt;&gt;"",OR(AD153=AH153,AD153=AL153))),"غرفة وجهاز",IF(AND(AC153&lt;&gt;"",OR(AC153=AG153,AC153=AK153)),"غرفة",IF(AND(AD153&lt;&gt;"",OR(AD153=AH153,AD153=AL153)),"جهاز",""))))</f>
        <v/>
      </c>
      <c r="J153" s="4" t="inlineStr">
        <is>
          <t>عبدالله الرشيد</t>
        </is>
      </c>
      <c r="K153" s="4" t="inlineStr">
        <is>
          <t>050 110 2349</t>
        </is>
      </c>
      <c r="L153" s="4" t="inlineStr">
        <is>
          <t>ليزر وجه</t>
        </is>
      </c>
      <c r="M153" s="4" t="inlineStr">
        <is>
          <t>غرفة 2</t>
        </is>
      </c>
      <c r="N153" s="4" t="inlineStr">
        <is>
          <t>جهاز الليزر</t>
        </is>
      </c>
      <c r="O153" s="4" t="inlineStr">
        <is>
          <t>محجوز</t>
        </is>
      </c>
      <c r="P153" s="25">
        <f>IF(A153="","",IF(AND(AND(AG153&lt;&gt;"",OR(AG153=AC153,AG153=AK153)),AND(AH153&lt;&gt;"",OR(AH153=AD153,AH153=AL153))),"غرفة وجهاز",IF(AND(AG153&lt;&gt;"",OR(AG153=AC153,AG153=AK153)),"غرفة",IF(AND(AH153&lt;&gt;"",OR(AH153=AD153,AH153=AL153)),"جهاز",""))))</f>
        <v/>
      </c>
      <c r="Q153" s="4" t="inlineStr">
        <is>
          <t>سارا الفيفي</t>
        </is>
      </c>
      <c r="R153" s="4" t="inlineStr">
        <is>
          <t>053 616 4961</t>
        </is>
      </c>
      <c r="S153" s="4" t="inlineStr">
        <is>
          <t>متابعة</t>
        </is>
      </c>
      <c r="T153" s="4" t="inlineStr">
        <is>
          <t>غرفة 3</t>
        </is>
      </c>
      <c r="U153" s="4" t="n"/>
      <c r="V153" s="4" t="inlineStr">
        <is>
          <t>مؤكد</t>
        </is>
      </c>
      <c r="W153" s="25">
        <f>IF(A153="","",IF(AND(AND(AK153&lt;&gt;"",OR(AK153=AC153,AK153=AG153)),AND(AL153&lt;&gt;"",OR(AL153=AD153,AL153=AH153))),"غرفة وجهاز",IF(AND(AK153&lt;&gt;"",OR(AK153=AC153,AK153=AG153)),"غرفة",IF(AND(AL153&lt;&gt;"",OR(AL153=AD153,AL153=AH153)),"جهاز",""))))</f>
        <v/>
      </c>
      <c r="Y153" s="7" t="n">
        <v>147</v>
      </c>
      <c r="Z153" s="7">
        <f>IF(A153="","",IF(INDEX(OpenDays,WEEKDAY(A153,2))="لا",0,1))</f>
        <v/>
      </c>
      <c r="AA153" s="7">
        <f>IF(A153="","",IF(AND(E153&lt;&gt;"",H153&lt;&gt;'الإعدادات'!$M$17),MAX(1,ROUND(IFERROR(INDEX(SvcMinutes,MATCH(E153,Services,0)),SlotLen)/SlotLen,0))-1,IF(AND(A153=A152,AA152&gt;0),AA152-1,0)))</f>
        <v/>
      </c>
      <c r="AB153" s="7">
        <f>IF(A153="","",IF(OR(AND(E153&lt;&gt;"",H153&lt;&gt;'الإعدادات'!$M$17),AND(A153=A152,AA152&gt;0)),1,0))</f>
        <v/>
      </c>
      <c r="AC153" s="9">
        <f>IF(A153="","",IF(AND(E153&lt;&gt;"",H153&lt;&gt;'الإعدادات'!$M$17),IF(F153="","",F153),IF(AND(A153=A152,AA152&gt;0),AC152,"")))</f>
        <v/>
      </c>
      <c r="AD153" s="9">
        <f>IF(A153="","",IF(AND(E153&lt;&gt;"",H153&lt;&gt;'الإعدادات'!$M$17),IF(G153="","",G153),IF(AND(A153=A152,AA152&gt;0),AD152,"")))</f>
        <v/>
      </c>
      <c r="AE153" s="7">
        <f>IF(A153="","",IF(AND(L153&lt;&gt;"",O153&lt;&gt;'الإعدادات'!$M$17),MAX(1,ROUND(IFERROR(INDEX(SvcMinutes,MATCH(L153,Services,0)),SlotLen)/SlotLen,0))-1,IF(AND(A153=A152,AE152&gt;0),AE152-1,0)))</f>
        <v/>
      </c>
      <c r="AF153" s="7">
        <f>IF(A153="","",IF(OR(AND(L153&lt;&gt;"",O153&lt;&gt;'الإعدادات'!$M$17),AND(A153=A152,AE152&gt;0)),1,0))</f>
        <v/>
      </c>
      <c r="AG153" s="9">
        <f>IF(A153="","",IF(AND(L153&lt;&gt;"",O153&lt;&gt;'الإعدادات'!$M$17),IF(M153="","",M153),IF(AND(A153=A152,AE152&gt;0),AG152,"")))</f>
        <v/>
      </c>
      <c r="AH153" s="9">
        <f>IF(A153="","",IF(AND(L153&lt;&gt;"",O153&lt;&gt;'الإعدادات'!$M$17),IF(N153="","",N153),IF(AND(A153=A152,AE152&gt;0),AH152,"")))</f>
        <v/>
      </c>
      <c r="AI153" s="7">
        <f>IF(A153="","",IF(AND(S153&lt;&gt;"",V153&lt;&gt;'الإعدادات'!$M$17),MAX(1,ROUND(IFERROR(INDEX(SvcMinutes,MATCH(S153,Services,0)),SlotLen)/SlotLen,0))-1,IF(AND(A153=A152,AI152&gt;0),AI152-1,0)))</f>
        <v/>
      </c>
      <c r="AJ153" s="7">
        <f>IF(A153="","",IF(OR(AND(S153&lt;&gt;"",V153&lt;&gt;'الإعدادات'!$M$17),AND(A153=A152,AI152&gt;0)),1,0))</f>
        <v/>
      </c>
      <c r="AK153" s="9">
        <f>IF(A153="","",IF(AND(S153&lt;&gt;"",V153&lt;&gt;'الإعدادات'!$M$17),IF(T153="","",T153),IF(AND(A153=A152,AI152&gt;0),AK152,"")))</f>
        <v/>
      </c>
      <c r="AL153" s="9">
        <f>IF(A153="","",IF(AND(S153&lt;&gt;"",V153&lt;&gt;'الإعدادات'!$M$17),IF(U153="","",U153),IF(AND(A153=A152,AI152&gt;0),AL152,"")))</f>
        <v/>
      </c>
    </row>
    <row r="154">
      <c r="A154" s="23">
        <f>IF(Y154&gt;=7*SlotsPerDay,"",$B$2+INT(Y154/SlotsPerDay))</f>
        <v/>
      </c>
      <c r="B154" s="24">
        <f>IF(A154="","",DayStart+(Y154-INT(Y154/SlotsPerDay)*SlotsPerDay)*SlotLen/1440)</f>
        <v/>
      </c>
      <c r="C154" s="4" t="n"/>
      <c r="D154" s="4" t="n"/>
      <c r="E154" s="4" t="n"/>
      <c r="F154" s="4" t="n"/>
      <c r="G154" s="4" t="n"/>
      <c r="H154" s="4" t="n"/>
      <c r="I154" s="25">
        <f>IF(A154="","",IF(AND(AND(AC154&lt;&gt;"",OR(AC154=AG154,AC154=AK154)),AND(AD154&lt;&gt;"",OR(AD154=AH154,AD154=AL154))),"غرفة وجهاز",IF(AND(AC154&lt;&gt;"",OR(AC154=AG154,AC154=AK154)),"غرفة",IF(AND(AD154&lt;&gt;"",OR(AD154=AH154,AD154=AL154)),"جهاز",""))))</f>
        <v/>
      </c>
      <c r="J154" s="4" t="n"/>
      <c r="K154" s="4" t="n"/>
      <c r="L154" s="4" t="n"/>
      <c r="M154" s="4" t="n"/>
      <c r="N154" s="4" t="n"/>
      <c r="O154" s="4" t="n"/>
      <c r="P154" s="25">
        <f>IF(A154="","",IF(AND(AND(AG154&lt;&gt;"",OR(AG154=AC154,AG154=AK154)),AND(AH154&lt;&gt;"",OR(AH154=AD154,AH154=AL154))),"غرفة وجهاز",IF(AND(AG154&lt;&gt;"",OR(AG154=AC154,AG154=AK154)),"غرفة",IF(AND(AH154&lt;&gt;"",OR(AH154=AD154,AH154=AL154)),"جهاز",""))))</f>
        <v/>
      </c>
      <c r="Q154" s="4" t="inlineStr">
        <is>
          <t>ياسر البلوي</t>
        </is>
      </c>
      <c r="R154" s="4" t="inlineStr">
        <is>
          <t>055 459 7558</t>
        </is>
      </c>
      <c r="S154" s="4" t="inlineStr">
        <is>
          <t>متابعة</t>
        </is>
      </c>
      <c r="T154" s="4" t="inlineStr">
        <is>
          <t>غرفة 3</t>
        </is>
      </c>
      <c r="U154" s="4" t="n"/>
      <c r="V154" s="4" t="inlineStr">
        <is>
          <t>مؤكد</t>
        </is>
      </c>
      <c r="W154" s="25">
        <f>IF(A154="","",IF(AND(AND(AK154&lt;&gt;"",OR(AK154=AC154,AK154=AG154)),AND(AL154&lt;&gt;"",OR(AL154=AD154,AL154=AH154))),"غرفة وجهاز",IF(AND(AK154&lt;&gt;"",OR(AK154=AC154,AK154=AG154)),"غرفة",IF(AND(AL154&lt;&gt;"",OR(AL154=AD154,AL154=AH154)),"جهاز",""))))</f>
        <v/>
      </c>
      <c r="Y154" s="7" t="n">
        <v>148</v>
      </c>
      <c r="Z154" s="7">
        <f>IF(A154="","",IF(INDEX(OpenDays,WEEKDAY(A154,2))="لا",0,1))</f>
        <v/>
      </c>
      <c r="AA154" s="7">
        <f>IF(A154="","",IF(AND(E154&lt;&gt;"",H154&lt;&gt;'الإعدادات'!$M$17),MAX(1,ROUND(IFERROR(INDEX(SvcMinutes,MATCH(E154,Services,0)),SlotLen)/SlotLen,0))-1,IF(AND(A154=A153,AA153&gt;0),AA153-1,0)))</f>
        <v/>
      </c>
      <c r="AB154" s="7">
        <f>IF(A154="","",IF(OR(AND(E154&lt;&gt;"",H154&lt;&gt;'الإعدادات'!$M$17),AND(A154=A153,AA153&gt;0)),1,0))</f>
        <v/>
      </c>
      <c r="AC154" s="9">
        <f>IF(A154="","",IF(AND(E154&lt;&gt;"",H154&lt;&gt;'الإعدادات'!$M$17),IF(F154="","",F154),IF(AND(A154=A153,AA153&gt;0),AC153,"")))</f>
        <v/>
      </c>
      <c r="AD154" s="9">
        <f>IF(A154="","",IF(AND(E154&lt;&gt;"",H154&lt;&gt;'الإعدادات'!$M$17),IF(G154="","",G154),IF(AND(A154=A153,AA153&gt;0),AD153,"")))</f>
        <v/>
      </c>
      <c r="AE154" s="7">
        <f>IF(A154="","",IF(AND(L154&lt;&gt;"",O154&lt;&gt;'الإعدادات'!$M$17),MAX(1,ROUND(IFERROR(INDEX(SvcMinutes,MATCH(L154,Services,0)),SlotLen)/SlotLen,0))-1,IF(AND(A154=A153,AE153&gt;0),AE153-1,0)))</f>
        <v/>
      </c>
      <c r="AF154" s="7">
        <f>IF(A154="","",IF(OR(AND(L154&lt;&gt;"",O154&lt;&gt;'الإعدادات'!$M$17),AND(A154=A153,AE153&gt;0)),1,0))</f>
        <v/>
      </c>
      <c r="AG154" s="9">
        <f>IF(A154="","",IF(AND(L154&lt;&gt;"",O154&lt;&gt;'الإعدادات'!$M$17),IF(M154="","",M154),IF(AND(A154=A153,AE153&gt;0),AG153,"")))</f>
        <v/>
      </c>
      <c r="AH154" s="9">
        <f>IF(A154="","",IF(AND(L154&lt;&gt;"",O154&lt;&gt;'الإعدادات'!$M$17),IF(N154="","",N154),IF(AND(A154=A153,AE153&gt;0),AH153,"")))</f>
        <v/>
      </c>
      <c r="AI154" s="7">
        <f>IF(A154="","",IF(AND(S154&lt;&gt;"",V154&lt;&gt;'الإعدادات'!$M$17),MAX(1,ROUND(IFERROR(INDEX(SvcMinutes,MATCH(S154,Services,0)),SlotLen)/SlotLen,0))-1,IF(AND(A154=A153,AI153&gt;0),AI153-1,0)))</f>
        <v/>
      </c>
      <c r="AJ154" s="7">
        <f>IF(A154="","",IF(OR(AND(S154&lt;&gt;"",V154&lt;&gt;'الإعدادات'!$M$17),AND(A154=A153,AI153&gt;0)),1,0))</f>
        <v/>
      </c>
      <c r="AK154" s="9">
        <f>IF(A154="","",IF(AND(S154&lt;&gt;"",V154&lt;&gt;'الإعدادات'!$M$17),IF(T154="","",T154),IF(AND(A154=A153,AI153&gt;0),AK153,"")))</f>
        <v/>
      </c>
      <c r="AL154" s="9">
        <f>IF(A154="","",IF(AND(S154&lt;&gt;"",V154&lt;&gt;'الإعدادات'!$M$17),IF(U154="","",U154),IF(AND(A154=A153,AI153&gt;0),AL153,"")))</f>
        <v/>
      </c>
    </row>
    <row r="155">
      <c r="A155" s="23">
        <f>IF(Y155&gt;=7*SlotsPerDay,"",$B$2+INT(Y155/SlotsPerDay))</f>
        <v/>
      </c>
      <c r="B155" s="24">
        <f>IF(A155="","",DayStart+(Y155-INT(Y155/SlotsPerDay)*SlotsPerDay)*SlotLen/1440)</f>
        <v/>
      </c>
      <c r="C155" s="4" t="inlineStr">
        <is>
          <t>عمر باوزير</t>
        </is>
      </c>
      <c r="D155" s="4" t="inlineStr">
        <is>
          <t>055 492 8979</t>
        </is>
      </c>
      <c r="E155" s="4" t="inlineStr">
        <is>
          <t>متابعة</t>
        </is>
      </c>
      <c r="F155" s="4" t="inlineStr">
        <is>
          <t>غرفة 1</t>
        </is>
      </c>
      <c r="G155" s="4" t="n"/>
      <c r="H155" s="4" t="inlineStr">
        <is>
          <t>مؤكد</t>
        </is>
      </c>
      <c r="I155" s="25">
        <f>IF(A155="","",IF(AND(AND(AC155&lt;&gt;"",OR(AC155=AG155,AC155=AK155)),AND(AD155&lt;&gt;"",OR(AD155=AH155,AD155=AL155))),"غرفة وجهاز",IF(AND(AC155&lt;&gt;"",OR(AC155=AG155,AC155=AK155)),"غرفة",IF(AND(AD155&lt;&gt;"",OR(AD155=AH155,AD155=AL155)),"جهاز",""))))</f>
        <v/>
      </c>
      <c r="J155" s="4" t="inlineStr">
        <is>
          <t>عمر باوزير</t>
        </is>
      </c>
      <c r="K155" s="4" t="inlineStr">
        <is>
          <t>055 993 4362</t>
        </is>
      </c>
      <c r="L155" s="4" t="inlineStr">
        <is>
          <t>كشف</t>
        </is>
      </c>
      <c r="M155" s="4" t="inlineStr">
        <is>
          <t>غرفة 2</t>
        </is>
      </c>
      <c r="N155" s="4" t="n"/>
      <c r="O155" s="4" t="inlineStr">
        <is>
          <t>محجوز</t>
        </is>
      </c>
      <c r="P155" s="25">
        <f>IF(A155="","",IF(AND(AND(AG155&lt;&gt;"",OR(AG155=AC155,AG155=AK155)),AND(AH155&lt;&gt;"",OR(AH155=AD155,AH155=AL155))),"غرفة وجهاز",IF(AND(AG155&lt;&gt;"",OR(AG155=AC155,AG155=AK155)),"غرفة",IF(AND(AH155&lt;&gt;"",OR(AH155=AD155,AH155=AL155)),"جهاز",""))))</f>
        <v/>
      </c>
      <c r="Q155" s="4" t="inlineStr">
        <is>
          <t>رهف الشمري</t>
        </is>
      </c>
      <c r="R155" s="4" t="inlineStr">
        <is>
          <t>053 528 5143</t>
        </is>
      </c>
      <c r="S155" s="4" t="inlineStr">
        <is>
          <t>جلسة موجات تصادمية</t>
        </is>
      </c>
      <c r="T155" s="4" t="inlineStr">
        <is>
          <t>غرفة 3</t>
        </is>
      </c>
      <c r="U155" s="4" t="inlineStr">
        <is>
          <t>جهاز الموجات التصادمية</t>
        </is>
      </c>
      <c r="V155" s="4" t="inlineStr">
        <is>
          <t>محجوز</t>
        </is>
      </c>
      <c r="W155" s="25">
        <f>IF(A155="","",IF(AND(AND(AK155&lt;&gt;"",OR(AK155=AC155,AK155=AG155)),AND(AL155&lt;&gt;"",OR(AL155=AD155,AL155=AH155))),"غرفة وجهاز",IF(AND(AK155&lt;&gt;"",OR(AK155=AC155,AK155=AG155)),"غرفة",IF(AND(AL155&lt;&gt;"",OR(AL155=AD155,AL155=AH155)),"جهاز",""))))</f>
        <v/>
      </c>
      <c r="Y155" s="7" t="n">
        <v>149</v>
      </c>
      <c r="Z155" s="7">
        <f>IF(A155="","",IF(INDEX(OpenDays,WEEKDAY(A155,2))="لا",0,1))</f>
        <v/>
      </c>
      <c r="AA155" s="7">
        <f>IF(A155="","",IF(AND(E155&lt;&gt;"",H155&lt;&gt;'الإعدادات'!$M$17),MAX(1,ROUND(IFERROR(INDEX(SvcMinutes,MATCH(E155,Services,0)),SlotLen)/SlotLen,0))-1,IF(AND(A155=A154,AA154&gt;0),AA154-1,0)))</f>
        <v/>
      </c>
      <c r="AB155" s="7">
        <f>IF(A155="","",IF(OR(AND(E155&lt;&gt;"",H155&lt;&gt;'الإعدادات'!$M$17),AND(A155=A154,AA154&gt;0)),1,0))</f>
        <v/>
      </c>
      <c r="AC155" s="9">
        <f>IF(A155="","",IF(AND(E155&lt;&gt;"",H155&lt;&gt;'الإعدادات'!$M$17),IF(F155="","",F155),IF(AND(A155=A154,AA154&gt;0),AC154,"")))</f>
        <v/>
      </c>
      <c r="AD155" s="9">
        <f>IF(A155="","",IF(AND(E155&lt;&gt;"",H155&lt;&gt;'الإعدادات'!$M$17),IF(G155="","",G155),IF(AND(A155=A154,AA154&gt;0),AD154,"")))</f>
        <v/>
      </c>
      <c r="AE155" s="7">
        <f>IF(A155="","",IF(AND(L155&lt;&gt;"",O155&lt;&gt;'الإعدادات'!$M$17),MAX(1,ROUND(IFERROR(INDEX(SvcMinutes,MATCH(L155,Services,0)),SlotLen)/SlotLen,0))-1,IF(AND(A155=A154,AE154&gt;0),AE154-1,0)))</f>
        <v/>
      </c>
      <c r="AF155" s="7">
        <f>IF(A155="","",IF(OR(AND(L155&lt;&gt;"",O155&lt;&gt;'الإعدادات'!$M$17),AND(A155=A154,AE154&gt;0)),1,0))</f>
        <v/>
      </c>
      <c r="AG155" s="9">
        <f>IF(A155="","",IF(AND(L155&lt;&gt;"",O155&lt;&gt;'الإعدادات'!$M$17),IF(M155="","",M155),IF(AND(A155=A154,AE154&gt;0),AG154,"")))</f>
        <v/>
      </c>
      <c r="AH155" s="9">
        <f>IF(A155="","",IF(AND(L155&lt;&gt;"",O155&lt;&gt;'الإعدادات'!$M$17),IF(N155="","",N155),IF(AND(A155=A154,AE154&gt;0),AH154,"")))</f>
        <v/>
      </c>
      <c r="AI155" s="7">
        <f>IF(A155="","",IF(AND(S155&lt;&gt;"",V155&lt;&gt;'الإعدادات'!$M$17),MAX(1,ROUND(IFERROR(INDEX(SvcMinutes,MATCH(S155,Services,0)),SlotLen)/SlotLen,0))-1,IF(AND(A155=A154,AI154&gt;0),AI154-1,0)))</f>
        <v/>
      </c>
      <c r="AJ155" s="7">
        <f>IF(A155="","",IF(OR(AND(S155&lt;&gt;"",V155&lt;&gt;'الإعدادات'!$M$17),AND(A155=A154,AI154&gt;0)),1,0))</f>
        <v/>
      </c>
      <c r="AK155" s="9">
        <f>IF(A155="","",IF(AND(S155&lt;&gt;"",V155&lt;&gt;'الإعدادات'!$M$17),IF(T155="","",T155),IF(AND(A155=A154,AI154&gt;0),AK154,"")))</f>
        <v/>
      </c>
      <c r="AL155" s="9">
        <f>IF(A155="","",IF(AND(S155&lt;&gt;"",V155&lt;&gt;'الإعدادات'!$M$17),IF(U155="","",U155),IF(AND(A155=A154,AI154&gt;0),AL154,"")))</f>
        <v/>
      </c>
    </row>
    <row r="156">
      <c r="A156" s="23">
        <f>IF(Y156&gt;=7*SlotsPerDay,"",$B$2+INT(Y156/SlotsPerDay))</f>
        <v/>
      </c>
      <c r="B156" s="24">
        <f>IF(A156="","",DayStart+(Y156-INT(Y156/SlotsPerDay)*SlotsPerDay)*SlotLen/1440)</f>
        <v/>
      </c>
      <c r="C156" s="4" t="inlineStr">
        <is>
          <t>سارا الفيفي</t>
        </is>
      </c>
      <c r="D156" s="4" t="inlineStr">
        <is>
          <t>054 415 9327</t>
        </is>
      </c>
      <c r="E156" s="4" t="inlineStr">
        <is>
          <t>متابعة</t>
        </is>
      </c>
      <c r="F156" s="4" t="inlineStr">
        <is>
          <t>غرفة 1</t>
        </is>
      </c>
      <c r="G156" s="4" t="n"/>
      <c r="H156" s="4" t="inlineStr">
        <is>
          <t>مؤكد</t>
        </is>
      </c>
      <c r="I156" s="25">
        <f>IF(A156="","",IF(AND(AND(AC156&lt;&gt;"",OR(AC156=AG156,AC156=AK156)),AND(AD156&lt;&gt;"",OR(AD156=AH156,AD156=AL156))),"غرفة وجهاز",IF(AND(AC156&lt;&gt;"",OR(AC156=AG156,AC156=AK156)),"غرفة",IF(AND(AD156&lt;&gt;"",OR(AD156=AH156,AD156=AL156)),"جهاز",""))))</f>
        <v/>
      </c>
      <c r="J156" s="4" t="inlineStr">
        <is>
          <t>سلطان الزهراني</t>
        </is>
      </c>
      <c r="K156" s="4" t="inlineStr">
        <is>
          <t>050 643 3685</t>
        </is>
      </c>
      <c r="L156" s="4" t="inlineStr">
        <is>
          <t>تقشير كيميائي</t>
        </is>
      </c>
      <c r="M156" s="4" t="inlineStr">
        <is>
          <t>غرفة 2</t>
        </is>
      </c>
      <c r="N156" s="4" t="n"/>
      <c r="O156" s="4" t="inlineStr">
        <is>
          <t>محجوز</t>
        </is>
      </c>
      <c r="P156" s="25">
        <f>IF(A156="","",IF(AND(AND(AG156&lt;&gt;"",OR(AG156=AC156,AG156=AK156)),AND(AH156&lt;&gt;"",OR(AH156=AD156,AH156=AL156))),"غرفة وجهاز",IF(AND(AG156&lt;&gt;"",OR(AG156=AC156,AG156=AK156)),"غرفة",IF(AND(AH156&lt;&gt;"",OR(AH156=AD156,AH156=AL156)),"جهاز",""))))</f>
        <v/>
      </c>
      <c r="Q156" s="4" t="inlineStr">
        <is>
          <t>جود العنزي</t>
        </is>
      </c>
      <c r="R156" s="4" t="inlineStr">
        <is>
          <t>054 457 7626</t>
        </is>
      </c>
      <c r="S156" s="4" t="inlineStr">
        <is>
          <t>كشف</t>
        </is>
      </c>
      <c r="T156" s="4" t="inlineStr">
        <is>
          <t>غرفة 3</t>
        </is>
      </c>
      <c r="U156" s="4" t="n"/>
      <c r="V156" s="4" t="inlineStr">
        <is>
          <t>مؤكد</t>
        </is>
      </c>
      <c r="W156" s="25">
        <f>IF(A156="","",IF(AND(AND(AK156&lt;&gt;"",OR(AK156=AC156,AK156=AG156)),AND(AL156&lt;&gt;"",OR(AL156=AD156,AL156=AH156))),"غرفة وجهاز",IF(AND(AK156&lt;&gt;"",OR(AK156=AC156,AK156=AG156)),"غرفة",IF(AND(AL156&lt;&gt;"",OR(AL156=AD156,AL156=AH156)),"جهاز",""))))</f>
        <v/>
      </c>
      <c r="Y156" s="7" t="n">
        <v>150</v>
      </c>
      <c r="Z156" s="7">
        <f>IF(A156="","",IF(INDEX(OpenDays,WEEKDAY(A156,2))="لا",0,1))</f>
        <v/>
      </c>
      <c r="AA156" s="7">
        <f>IF(A156="","",IF(AND(E156&lt;&gt;"",H156&lt;&gt;'الإعدادات'!$M$17),MAX(1,ROUND(IFERROR(INDEX(SvcMinutes,MATCH(E156,Services,0)),SlotLen)/SlotLen,0))-1,IF(AND(A156=A155,AA155&gt;0),AA155-1,0)))</f>
        <v/>
      </c>
      <c r="AB156" s="7">
        <f>IF(A156="","",IF(OR(AND(E156&lt;&gt;"",H156&lt;&gt;'الإعدادات'!$M$17),AND(A156=A155,AA155&gt;0)),1,0))</f>
        <v/>
      </c>
      <c r="AC156" s="9">
        <f>IF(A156="","",IF(AND(E156&lt;&gt;"",H156&lt;&gt;'الإعدادات'!$M$17),IF(F156="","",F156),IF(AND(A156=A155,AA155&gt;0),AC155,"")))</f>
        <v/>
      </c>
      <c r="AD156" s="9">
        <f>IF(A156="","",IF(AND(E156&lt;&gt;"",H156&lt;&gt;'الإعدادات'!$M$17),IF(G156="","",G156),IF(AND(A156=A155,AA155&gt;0),AD155,"")))</f>
        <v/>
      </c>
      <c r="AE156" s="7">
        <f>IF(A156="","",IF(AND(L156&lt;&gt;"",O156&lt;&gt;'الإعدادات'!$M$17),MAX(1,ROUND(IFERROR(INDEX(SvcMinutes,MATCH(L156,Services,0)),SlotLen)/SlotLen,0))-1,IF(AND(A156=A155,AE155&gt;0),AE155-1,0)))</f>
        <v/>
      </c>
      <c r="AF156" s="7">
        <f>IF(A156="","",IF(OR(AND(L156&lt;&gt;"",O156&lt;&gt;'الإعدادات'!$M$17),AND(A156=A155,AE155&gt;0)),1,0))</f>
        <v/>
      </c>
      <c r="AG156" s="9">
        <f>IF(A156="","",IF(AND(L156&lt;&gt;"",O156&lt;&gt;'الإعدادات'!$M$17),IF(M156="","",M156),IF(AND(A156=A155,AE155&gt;0),AG155,"")))</f>
        <v/>
      </c>
      <c r="AH156" s="9">
        <f>IF(A156="","",IF(AND(L156&lt;&gt;"",O156&lt;&gt;'الإعدادات'!$M$17),IF(N156="","",N156),IF(AND(A156=A155,AE155&gt;0),AH155,"")))</f>
        <v/>
      </c>
      <c r="AI156" s="7">
        <f>IF(A156="","",IF(AND(S156&lt;&gt;"",V156&lt;&gt;'الإعدادات'!$M$17),MAX(1,ROUND(IFERROR(INDEX(SvcMinutes,MATCH(S156,Services,0)),SlotLen)/SlotLen,0))-1,IF(AND(A156=A155,AI155&gt;0),AI155-1,0)))</f>
        <v/>
      </c>
      <c r="AJ156" s="7">
        <f>IF(A156="","",IF(OR(AND(S156&lt;&gt;"",V156&lt;&gt;'الإعدادات'!$M$17),AND(A156=A155,AI155&gt;0)),1,0))</f>
        <v/>
      </c>
      <c r="AK156" s="9">
        <f>IF(A156="","",IF(AND(S156&lt;&gt;"",V156&lt;&gt;'الإعدادات'!$M$17),IF(T156="","",T156),IF(AND(A156=A155,AI155&gt;0),AK155,"")))</f>
        <v/>
      </c>
      <c r="AL156" s="9">
        <f>IF(A156="","",IF(AND(S156&lt;&gt;"",V156&lt;&gt;'الإعدادات'!$M$17),IF(U156="","",U156),IF(AND(A156=A155,AI155&gt;0),AL155,"")))</f>
        <v/>
      </c>
    </row>
    <row r="157">
      <c r="A157" s="23">
        <f>IF(Y157&gt;=7*SlotsPerDay,"",$B$2+INT(Y157/SlotsPerDay))</f>
        <v/>
      </c>
      <c r="B157" s="24">
        <f>IF(A157="","",DayStart+(Y157-INT(Y157/SlotsPerDay)*SlotsPerDay)*SlotLen/1440)</f>
        <v/>
      </c>
      <c r="C157" s="4" t="inlineStr">
        <is>
          <t>جود العنزي</t>
        </is>
      </c>
      <c r="D157" s="4" t="inlineStr">
        <is>
          <t>053 474 3043</t>
        </is>
      </c>
      <c r="E157" s="4" t="inlineStr">
        <is>
          <t>فيلر</t>
        </is>
      </c>
      <c r="F157" s="4" t="inlineStr">
        <is>
          <t>غرفة 1</t>
        </is>
      </c>
      <c r="G157" s="4" t="n"/>
      <c r="H157" s="4" t="inlineStr">
        <is>
          <t>محجوز</t>
        </is>
      </c>
      <c r="I157" s="25">
        <f>IF(A157="","",IF(AND(AND(AC157&lt;&gt;"",OR(AC157=AG157,AC157=AK157)),AND(AD157&lt;&gt;"",OR(AD157=AH157,AD157=AL157))),"غرفة وجهاز",IF(AND(AC157&lt;&gt;"",OR(AC157=AG157,AC157=AK157)),"غرفة",IF(AND(AD157&lt;&gt;"",OR(AD157=AH157,AD157=AL157)),"جهاز",""))))</f>
        <v/>
      </c>
      <c r="J157" s="4" t="inlineStr">
        <is>
          <t>منيرة العسيري</t>
        </is>
      </c>
      <c r="K157" s="4" t="inlineStr">
        <is>
          <t>050 961 3856</t>
        </is>
      </c>
      <c r="L157" s="4" t="inlineStr">
        <is>
          <t>هيدرافيشل</t>
        </is>
      </c>
      <c r="M157" s="4" t="inlineStr">
        <is>
          <t>غرفة 2</t>
        </is>
      </c>
      <c r="N157" s="4" t="inlineStr">
        <is>
          <t>هيدرافيشل</t>
        </is>
      </c>
      <c r="O157" s="4" t="inlineStr">
        <is>
          <t>مؤكد</t>
        </is>
      </c>
      <c r="P157" s="25">
        <f>IF(A157="","",IF(AND(AND(AG157&lt;&gt;"",OR(AG157=AC157,AG157=AK157)),AND(AH157&lt;&gt;"",OR(AH157=AD157,AH157=AL157))),"غرفة وجهاز",IF(AND(AG157&lt;&gt;"",OR(AG157=AC157,AG157=AK157)),"غرفة",IF(AND(AH157&lt;&gt;"",OR(AH157=AD157,AH157=AL157)),"جهاز",""))))</f>
        <v/>
      </c>
      <c r="Q157" s="4" t="n"/>
      <c r="R157" s="4" t="n"/>
      <c r="S157" s="4" t="n"/>
      <c r="T157" s="4" t="n"/>
      <c r="U157" s="4" t="n"/>
      <c r="V157" s="4" t="n"/>
      <c r="W157" s="25">
        <f>IF(A157="","",IF(AND(AND(AK157&lt;&gt;"",OR(AK157=AC157,AK157=AG157)),AND(AL157&lt;&gt;"",OR(AL157=AD157,AL157=AH157))),"غرفة وجهاز",IF(AND(AK157&lt;&gt;"",OR(AK157=AC157,AK157=AG157)),"غرفة",IF(AND(AL157&lt;&gt;"",OR(AL157=AD157,AL157=AH157)),"جهاز",""))))</f>
        <v/>
      </c>
      <c r="Y157" s="7" t="n">
        <v>151</v>
      </c>
      <c r="Z157" s="7">
        <f>IF(A157="","",IF(INDEX(OpenDays,WEEKDAY(A157,2))="لا",0,1))</f>
        <v/>
      </c>
      <c r="AA157" s="7">
        <f>IF(A157="","",IF(AND(E157&lt;&gt;"",H157&lt;&gt;'الإعدادات'!$M$17),MAX(1,ROUND(IFERROR(INDEX(SvcMinutes,MATCH(E157,Services,0)),SlotLen)/SlotLen,0))-1,IF(AND(A157=A156,AA156&gt;0),AA156-1,0)))</f>
        <v/>
      </c>
      <c r="AB157" s="7">
        <f>IF(A157="","",IF(OR(AND(E157&lt;&gt;"",H157&lt;&gt;'الإعدادات'!$M$17),AND(A157=A156,AA156&gt;0)),1,0))</f>
        <v/>
      </c>
      <c r="AC157" s="9">
        <f>IF(A157="","",IF(AND(E157&lt;&gt;"",H157&lt;&gt;'الإعدادات'!$M$17),IF(F157="","",F157),IF(AND(A157=A156,AA156&gt;0),AC156,"")))</f>
        <v/>
      </c>
      <c r="AD157" s="9">
        <f>IF(A157="","",IF(AND(E157&lt;&gt;"",H157&lt;&gt;'الإعدادات'!$M$17),IF(G157="","",G157),IF(AND(A157=A156,AA156&gt;0),AD156,"")))</f>
        <v/>
      </c>
      <c r="AE157" s="7">
        <f>IF(A157="","",IF(AND(L157&lt;&gt;"",O157&lt;&gt;'الإعدادات'!$M$17),MAX(1,ROUND(IFERROR(INDEX(SvcMinutes,MATCH(L157,Services,0)),SlotLen)/SlotLen,0))-1,IF(AND(A157=A156,AE156&gt;0),AE156-1,0)))</f>
        <v/>
      </c>
      <c r="AF157" s="7">
        <f>IF(A157="","",IF(OR(AND(L157&lt;&gt;"",O157&lt;&gt;'الإعدادات'!$M$17),AND(A157=A156,AE156&gt;0)),1,0))</f>
        <v/>
      </c>
      <c r="AG157" s="9">
        <f>IF(A157="","",IF(AND(L157&lt;&gt;"",O157&lt;&gt;'الإعدادات'!$M$17),IF(M157="","",M157),IF(AND(A157=A156,AE156&gt;0),AG156,"")))</f>
        <v/>
      </c>
      <c r="AH157" s="9">
        <f>IF(A157="","",IF(AND(L157&lt;&gt;"",O157&lt;&gt;'الإعدادات'!$M$17),IF(N157="","",N157),IF(AND(A157=A156,AE156&gt;0),AH156,"")))</f>
        <v/>
      </c>
      <c r="AI157" s="7">
        <f>IF(A157="","",IF(AND(S157&lt;&gt;"",V157&lt;&gt;'الإعدادات'!$M$17),MAX(1,ROUND(IFERROR(INDEX(SvcMinutes,MATCH(S157,Services,0)),SlotLen)/SlotLen,0))-1,IF(AND(A157=A156,AI156&gt;0),AI156-1,0)))</f>
        <v/>
      </c>
      <c r="AJ157" s="7">
        <f>IF(A157="","",IF(OR(AND(S157&lt;&gt;"",V157&lt;&gt;'الإعدادات'!$M$17),AND(A157=A156,AI156&gt;0)),1,0))</f>
        <v/>
      </c>
      <c r="AK157" s="9">
        <f>IF(A157="","",IF(AND(S157&lt;&gt;"",V157&lt;&gt;'الإعدادات'!$M$17),IF(T157="","",T157),IF(AND(A157=A156,AI156&gt;0),AK156,"")))</f>
        <v/>
      </c>
      <c r="AL157" s="9">
        <f>IF(A157="","",IF(AND(S157&lt;&gt;"",V157&lt;&gt;'الإعدادات'!$M$17),IF(U157="","",U157),IF(AND(A157=A156,AI156&gt;0),AL156,"")))</f>
        <v/>
      </c>
    </row>
    <row r="158">
      <c r="A158" s="23">
        <f>IF(Y158&gt;=7*SlotsPerDay,"",$B$2+INT(Y158/SlotsPerDay))</f>
        <v/>
      </c>
      <c r="B158" s="24">
        <f>IF(A158="","",DayStart+(Y158-INT(Y158/SlotsPerDay)*SlotsPerDay)*SlotLen/1440)</f>
        <v/>
      </c>
      <c r="C158" s="4" t="n"/>
      <c r="D158" s="4" t="n"/>
      <c r="E158" s="4" t="n"/>
      <c r="F158" s="4" t="n"/>
      <c r="G158" s="4" t="n"/>
      <c r="H158" s="4" t="n"/>
      <c r="I158" s="25">
        <f>IF(A158="","",IF(AND(AND(AC158&lt;&gt;"",OR(AC158=AG158,AC158=AK158)),AND(AD158&lt;&gt;"",OR(AD158=AH158,AD158=AL158))),"غرفة وجهاز",IF(AND(AC158&lt;&gt;"",OR(AC158=AG158,AC158=AK158)),"غرفة",IF(AND(AD158&lt;&gt;"",OR(AD158=AH158,AD158=AL158)),"جهاز",""))))</f>
        <v/>
      </c>
      <c r="J158" s="4" t="n"/>
      <c r="K158" s="4" t="n"/>
      <c r="L158" s="4" t="n"/>
      <c r="M158" s="4" t="n"/>
      <c r="N158" s="4" t="n"/>
      <c r="O158" s="4" t="n"/>
      <c r="P158" s="25">
        <f>IF(A158="","",IF(AND(AND(AG158&lt;&gt;"",OR(AG158=AC158,AG158=AK158)),AND(AH158&lt;&gt;"",OR(AH158=AD158,AH158=AL158))),"غرفة وجهاز",IF(AND(AG158&lt;&gt;"",OR(AG158=AC158,AG158=AK158)),"غرفة",IF(AND(AH158&lt;&gt;"",OR(AH158=AD158,AH158=AL158)),"جهاز",""))))</f>
        <v/>
      </c>
      <c r="Q158" s="4" t="n"/>
      <c r="R158" s="4" t="n"/>
      <c r="S158" s="4" t="n"/>
      <c r="T158" s="4" t="n"/>
      <c r="U158" s="4" t="n"/>
      <c r="V158" s="4" t="n"/>
      <c r="W158" s="25">
        <f>IF(A158="","",IF(AND(AND(AK158&lt;&gt;"",OR(AK158=AC158,AK158=AG158)),AND(AL158&lt;&gt;"",OR(AL158=AD158,AL158=AH158))),"غرفة وجهاز",IF(AND(AK158&lt;&gt;"",OR(AK158=AC158,AK158=AG158)),"غرفة",IF(AND(AL158&lt;&gt;"",OR(AL158=AD158,AL158=AH158)),"جهاز",""))))</f>
        <v/>
      </c>
      <c r="Y158" s="7" t="n">
        <v>152</v>
      </c>
      <c r="Z158" s="7">
        <f>IF(A158="","",IF(INDEX(OpenDays,WEEKDAY(A158,2))="لا",0,1))</f>
        <v/>
      </c>
      <c r="AA158" s="7">
        <f>IF(A158="","",IF(AND(E158&lt;&gt;"",H158&lt;&gt;'الإعدادات'!$M$17),MAX(1,ROUND(IFERROR(INDEX(SvcMinutes,MATCH(E158,Services,0)),SlotLen)/SlotLen,0))-1,IF(AND(A158=A157,AA157&gt;0),AA157-1,0)))</f>
        <v/>
      </c>
      <c r="AB158" s="7">
        <f>IF(A158="","",IF(OR(AND(E158&lt;&gt;"",H158&lt;&gt;'الإعدادات'!$M$17),AND(A158=A157,AA157&gt;0)),1,0))</f>
        <v/>
      </c>
      <c r="AC158" s="9">
        <f>IF(A158="","",IF(AND(E158&lt;&gt;"",H158&lt;&gt;'الإعدادات'!$M$17),IF(F158="","",F158),IF(AND(A158=A157,AA157&gt;0),AC157,"")))</f>
        <v/>
      </c>
      <c r="AD158" s="9">
        <f>IF(A158="","",IF(AND(E158&lt;&gt;"",H158&lt;&gt;'الإعدادات'!$M$17),IF(G158="","",G158),IF(AND(A158=A157,AA157&gt;0),AD157,"")))</f>
        <v/>
      </c>
      <c r="AE158" s="7">
        <f>IF(A158="","",IF(AND(L158&lt;&gt;"",O158&lt;&gt;'الإعدادات'!$M$17),MAX(1,ROUND(IFERROR(INDEX(SvcMinutes,MATCH(L158,Services,0)),SlotLen)/SlotLen,0))-1,IF(AND(A158=A157,AE157&gt;0),AE157-1,0)))</f>
        <v/>
      </c>
      <c r="AF158" s="7">
        <f>IF(A158="","",IF(OR(AND(L158&lt;&gt;"",O158&lt;&gt;'الإعدادات'!$M$17),AND(A158=A157,AE157&gt;0)),1,0))</f>
        <v/>
      </c>
      <c r="AG158" s="9">
        <f>IF(A158="","",IF(AND(L158&lt;&gt;"",O158&lt;&gt;'الإعدادات'!$M$17),IF(M158="","",M158),IF(AND(A158=A157,AE157&gt;0),AG157,"")))</f>
        <v/>
      </c>
      <c r="AH158" s="9">
        <f>IF(A158="","",IF(AND(L158&lt;&gt;"",O158&lt;&gt;'الإعدادات'!$M$17),IF(N158="","",N158),IF(AND(A158=A157,AE157&gt;0),AH157,"")))</f>
        <v/>
      </c>
      <c r="AI158" s="7">
        <f>IF(A158="","",IF(AND(S158&lt;&gt;"",V158&lt;&gt;'الإعدادات'!$M$17),MAX(1,ROUND(IFERROR(INDEX(SvcMinutes,MATCH(S158,Services,0)),SlotLen)/SlotLen,0))-1,IF(AND(A158=A157,AI157&gt;0),AI157-1,0)))</f>
        <v/>
      </c>
      <c r="AJ158" s="7">
        <f>IF(A158="","",IF(OR(AND(S158&lt;&gt;"",V158&lt;&gt;'الإعدادات'!$M$17),AND(A158=A157,AI157&gt;0)),1,0))</f>
        <v/>
      </c>
      <c r="AK158" s="9">
        <f>IF(A158="","",IF(AND(S158&lt;&gt;"",V158&lt;&gt;'الإعدادات'!$M$17),IF(T158="","",T158),IF(AND(A158=A157,AI157&gt;0),AK157,"")))</f>
        <v/>
      </c>
      <c r="AL158" s="9">
        <f>IF(A158="","",IF(AND(S158&lt;&gt;"",V158&lt;&gt;'الإعدادات'!$M$17),IF(U158="","",U158),IF(AND(A158=A157,AI157&gt;0),AL157,"")))</f>
        <v/>
      </c>
    </row>
    <row r="159">
      <c r="A159" s="23">
        <f>IF(Y159&gt;=7*SlotsPerDay,"",$B$2+INT(Y159/SlotsPerDay))</f>
        <v/>
      </c>
      <c r="B159" s="24">
        <f>IF(A159="","",DayStart+(Y159-INT(Y159/SlotsPerDay)*SlotsPerDay)*SlotLen/1440)</f>
        <v/>
      </c>
      <c r="C159" s="4" t="inlineStr">
        <is>
          <t>رهف الشمري</t>
        </is>
      </c>
      <c r="D159" s="4" t="inlineStr">
        <is>
          <t>055 588 7609</t>
        </is>
      </c>
      <c r="E159" s="4" t="inlineStr">
        <is>
          <t>تقشير كيميائي</t>
        </is>
      </c>
      <c r="F159" s="4" t="inlineStr">
        <is>
          <t>غرفة 1</t>
        </is>
      </c>
      <c r="G159" s="4" t="n"/>
      <c r="H159" s="4" t="inlineStr">
        <is>
          <t>محجوز</t>
        </is>
      </c>
      <c r="I159" s="25">
        <f>IF(A159="","",IF(AND(AND(AC159&lt;&gt;"",OR(AC159=AG159,AC159=AK159)),AND(AD159&lt;&gt;"",OR(AD159=AH159,AD159=AL159))),"غرفة وجهاز",IF(AND(AC159&lt;&gt;"",OR(AC159=AG159,AC159=AK159)),"غرفة",IF(AND(AD159&lt;&gt;"",OR(AD159=AH159,AD159=AL159)),"جهاز",""))))</f>
        <v/>
      </c>
      <c r="J159" s="4" t="inlineStr">
        <is>
          <t>عبدالرحمن السالم</t>
        </is>
      </c>
      <c r="K159" s="4" t="inlineStr">
        <is>
          <t>055 918 9245</t>
        </is>
      </c>
      <c r="L159" s="4" t="inlineStr">
        <is>
          <t>كشف</t>
        </is>
      </c>
      <c r="M159" s="4" t="inlineStr">
        <is>
          <t>غرفة 2</t>
        </is>
      </c>
      <c r="N159" s="4" t="n"/>
      <c r="O159" s="4" t="inlineStr">
        <is>
          <t>محجوز</t>
        </is>
      </c>
      <c r="P159" s="25">
        <f>IF(A159="","",IF(AND(AND(AG159&lt;&gt;"",OR(AG159=AC159,AG159=AK159)),AND(AH159&lt;&gt;"",OR(AH159=AD159,AH159=AL159))),"غرفة وجهاز",IF(AND(AG159&lt;&gt;"",OR(AG159=AC159,AG159=AK159)),"غرفة",IF(AND(AH159&lt;&gt;"",OR(AH159=AD159,AH159=AL159)),"جهاز",""))))</f>
        <v/>
      </c>
      <c r="Q159" s="4" t="inlineStr">
        <is>
          <t>ماجد القرني</t>
        </is>
      </c>
      <c r="R159" s="4" t="inlineStr">
        <is>
          <t>054 468 4306</t>
        </is>
      </c>
      <c r="S159" s="4" t="inlineStr">
        <is>
          <t>جلسة علاج طبيعي</t>
        </is>
      </c>
      <c r="T159" s="4" t="inlineStr">
        <is>
          <t>غرفة 3</t>
        </is>
      </c>
      <c r="U159" s="4" t="n"/>
      <c r="V159" s="4" t="inlineStr">
        <is>
          <t>مؤكد</t>
        </is>
      </c>
      <c r="W159" s="25">
        <f>IF(A159="","",IF(AND(AND(AK159&lt;&gt;"",OR(AK159=AC159,AK159=AG159)),AND(AL159&lt;&gt;"",OR(AL159=AD159,AL159=AH159))),"غرفة وجهاز",IF(AND(AK159&lt;&gt;"",OR(AK159=AC159,AK159=AG159)),"غرفة",IF(AND(AL159&lt;&gt;"",OR(AL159=AD159,AL159=AH159)),"جهاز",""))))</f>
        <v/>
      </c>
      <c r="Y159" s="7" t="n">
        <v>153</v>
      </c>
      <c r="Z159" s="7">
        <f>IF(A159="","",IF(INDEX(OpenDays,WEEKDAY(A159,2))="لا",0,1))</f>
        <v/>
      </c>
      <c r="AA159" s="7">
        <f>IF(A159="","",IF(AND(E159&lt;&gt;"",H159&lt;&gt;'الإعدادات'!$M$17),MAX(1,ROUND(IFERROR(INDEX(SvcMinutes,MATCH(E159,Services,0)),SlotLen)/SlotLen,0))-1,IF(AND(A159=A158,AA158&gt;0),AA158-1,0)))</f>
        <v/>
      </c>
      <c r="AB159" s="7">
        <f>IF(A159="","",IF(OR(AND(E159&lt;&gt;"",H159&lt;&gt;'الإعدادات'!$M$17),AND(A159=A158,AA158&gt;0)),1,0))</f>
        <v/>
      </c>
      <c r="AC159" s="9">
        <f>IF(A159="","",IF(AND(E159&lt;&gt;"",H159&lt;&gt;'الإعدادات'!$M$17),IF(F159="","",F159),IF(AND(A159=A158,AA158&gt;0),AC158,"")))</f>
        <v/>
      </c>
      <c r="AD159" s="9">
        <f>IF(A159="","",IF(AND(E159&lt;&gt;"",H159&lt;&gt;'الإعدادات'!$M$17),IF(G159="","",G159),IF(AND(A159=A158,AA158&gt;0),AD158,"")))</f>
        <v/>
      </c>
      <c r="AE159" s="7">
        <f>IF(A159="","",IF(AND(L159&lt;&gt;"",O159&lt;&gt;'الإعدادات'!$M$17),MAX(1,ROUND(IFERROR(INDEX(SvcMinutes,MATCH(L159,Services,0)),SlotLen)/SlotLen,0))-1,IF(AND(A159=A158,AE158&gt;0),AE158-1,0)))</f>
        <v/>
      </c>
      <c r="AF159" s="7">
        <f>IF(A159="","",IF(OR(AND(L159&lt;&gt;"",O159&lt;&gt;'الإعدادات'!$M$17),AND(A159=A158,AE158&gt;0)),1,0))</f>
        <v/>
      </c>
      <c r="AG159" s="9">
        <f>IF(A159="","",IF(AND(L159&lt;&gt;"",O159&lt;&gt;'الإعدادات'!$M$17),IF(M159="","",M159),IF(AND(A159=A158,AE158&gt;0),AG158,"")))</f>
        <v/>
      </c>
      <c r="AH159" s="9">
        <f>IF(A159="","",IF(AND(L159&lt;&gt;"",O159&lt;&gt;'الإعدادات'!$M$17),IF(N159="","",N159),IF(AND(A159=A158,AE158&gt;0),AH158,"")))</f>
        <v/>
      </c>
      <c r="AI159" s="7">
        <f>IF(A159="","",IF(AND(S159&lt;&gt;"",V159&lt;&gt;'الإعدادات'!$M$17),MAX(1,ROUND(IFERROR(INDEX(SvcMinutes,MATCH(S159,Services,0)),SlotLen)/SlotLen,0))-1,IF(AND(A159=A158,AI158&gt;0),AI158-1,0)))</f>
        <v/>
      </c>
      <c r="AJ159" s="7">
        <f>IF(A159="","",IF(OR(AND(S159&lt;&gt;"",V159&lt;&gt;'الإعدادات'!$M$17),AND(A159=A158,AI158&gt;0)),1,0))</f>
        <v/>
      </c>
      <c r="AK159" s="9">
        <f>IF(A159="","",IF(AND(S159&lt;&gt;"",V159&lt;&gt;'الإعدادات'!$M$17),IF(T159="","",T159),IF(AND(A159=A158,AI158&gt;0),AK158,"")))</f>
        <v/>
      </c>
      <c r="AL159" s="9">
        <f>IF(A159="","",IF(AND(S159&lt;&gt;"",V159&lt;&gt;'الإعدادات'!$M$17),IF(U159="","",U159),IF(AND(A159=A158,AI158&gt;0),AL158,"")))</f>
        <v/>
      </c>
    </row>
    <row r="160">
      <c r="A160" s="23">
        <f>IF(Y160&gt;=7*SlotsPerDay,"",$B$2+INT(Y160/SlotsPerDay))</f>
        <v/>
      </c>
      <c r="B160" s="24">
        <f>IF(A160="","",DayStart+(Y160-INT(Y160/SlotsPerDay)*SlotsPerDay)*SlotLen/1440)</f>
        <v/>
      </c>
      <c r="C160" s="4" t="inlineStr">
        <is>
          <t>دانة الحربي</t>
        </is>
      </c>
      <c r="D160" s="4" t="inlineStr">
        <is>
          <t>053 629 4767</t>
        </is>
      </c>
      <c r="E160" s="4" t="inlineStr">
        <is>
          <t>كشف</t>
        </is>
      </c>
      <c r="F160" s="4" t="inlineStr">
        <is>
          <t>غرفة 1</t>
        </is>
      </c>
      <c r="G160" s="4" t="n"/>
      <c r="H160" s="4" t="inlineStr">
        <is>
          <t>محجوز</t>
        </is>
      </c>
      <c r="I160" s="25">
        <f>IF(A160="","",IF(AND(AND(AC160&lt;&gt;"",OR(AC160=AG160,AC160=AK160)),AND(AD160&lt;&gt;"",OR(AD160=AH160,AD160=AL160))),"غرفة وجهاز",IF(AND(AC160&lt;&gt;"",OR(AC160=AG160,AC160=AK160)),"غرفة",IF(AND(AD160&lt;&gt;"",OR(AD160=AH160,AD160=AL160)),"جهاز",""))))</f>
        <v/>
      </c>
      <c r="J160" s="4" t="inlineStr">
        <is>
          <t>منيرة العسيري</t>
        </is>
      </c>
      <c r="K160" s="4" t="inlineStr">
        <is>
          <t>050 711 7571</t>
        </is>
      </c>
      <c r="L160" s="4" t="inlineStr">
        <is>
          <t>كشف</t>
        </is>
      </c>
      <c r="M160" s="4" t="inlineStr">
        <is>
          <t>غرفة 2</t>
        </is>
      </c>
      <c r="N160" s="4" t="n"/>
      <c r="O160" s="4" t="inlineStr">
        <is>
          <t>محجوز</t>
        </is>
      </c>
      <c r="P160" s="25">
        <f>IF(A160="","",IF(AND(AND(AG160&lt;&gt;"",OR(AG160=AC160,AG160=AK160)),AND(AH160&lt;&gt;"",OR(AH160=AD160,AH160=AL160))),"غرفة وجهاز",IF(AND(AG160&lt;&gt;"",OR(AG160=AC160,AG160=AK160)),"غرفة",IF(AND(AH160&lt;&gt;"",OR(AH160=AD160,AH160=AL160)),"جهاز",""))))</f>
        <v/>
      </c>
      <c r="Q160" s="4" t="n"/>
      <c r="R160" s="4" t="n"/>
      <c r="S160" s="4" t="n"/>
      <c r="T160" s="4" t="n"/>
      <c r="U160" s="4" t="n"/>
      <c r="V160" s="4" t="n"/>
      <c r="W160" s="25">
        <f>IF(A160="","",IF(AND(AND(AK160&lt;&gt;"",OR(AK160=AC160,AK160=AG160)),AND(AL160&lt;&gt;"",OR(AL160=AD160,AL160=AH160))),"غرفة وجهاز",IF(AND(AK160&lt;&gt;"",OR(AK160=AC160,AK160=AG160)),"غرفة",IF(AND(AL160&lt;&gt;"",OR(AL160=AD160,AL160=AH160)),"جهاز",""))))</f>
        <v/>
      </c>
      <c r="Y160" s="7" t="n">
        <v>154</v>
      </c>
      <c r="Z160" s="7">
        <f>IF(A160="","",IF(INDEX(OpenDays,WEEKDAY(A160,2))="لا",0,1))</f>
        <v/>
      </c>
      <c r="AA160" s="7">
        <f>IF(A160="","",IF(AND(E160&lt;&gt;"",H160&lt;&gt;'الإعدادات'!$M$17),MAX(1,ROUND(IFERROR(INDEX(SvcMinutes,MATCH(E160,Services,0)),SlotLen)/SlotLen,0))-1,IF(AND(A160=A159,AA159&gt;0),AA159-1,0)))</f>
        <v/>
      </c>
      <c r="AB160" s="7">
        <f>IF(A160="","",IF(OR(AND(E160&lt;&gt;"",H160&lt;&gt;'الإعدادات'!$M$17),AND(A160=A159,AA159&gt;0)),1,0))</f>
        <v/>
      </c>
      <c r="AC160" s="9">
        <f>IF(A160="","",IF(AND(E160&lt;&gt;"",H160&lt;&gt;'الإعدادات'!$M$17),IF(F160="","",F160),IF(AND(A160=A159,AA159&gt;0),AC159,"")))</f>
        <v/>
      </c>
      <c r="AD160" s="9">
        <f>IF(A160="","",IF(AND(E160&lt;&gt;"",H160&lt;&gt;'الإعدادات'!$M$17),IF(G160="","",G160),IF(AND(A160=A159,AA159&gt;0),AD159,"")))</f>
        <v/>
      </c>
      <c r="AE160" s="7">
        <f>IF(A160="","",IF(AND(L160&lt;&gt;"",O160&lt;&gt;'الإعدادات'!$M$17),MAX(1,ROUND(IFERROR(INDEX(SvcMinutes,MATCH(L160,Services,0)),SlotLen)/SlotLen,0))-1,IF(AND(A160=A159,AE159&gt;0),AE159-1,0)))</f>
        <v/>
      </c>
      <c r="AF160" s="7">
        <f>IF(A160="","",IF(OR(AND(L160&lt;&gt;"",O160&lt;&gt;'الإعدادات'!$M$17),AND(A160=A159,AE159&gt;0)),1,0))</f>
        <v/>
      </c>
      <c r="AG160" s="9">
        <f>IF(A160="","",IF(AND(L160&lt;&gt;"",O160&lt;&gt;'الإعدادات'!$M$17),IF(M160="","",M160),IF(AND(A160=A159,AE159&gt;0),AG159,"")))</f>
        <v/>
      </c>
      <c r="AH160" s="9">
        <f>IF(A160="","",IF(AND(L160&lt;&gt;"",O160&lt;&gt;'الإعدادات'!$M$17),IF(N160="","",N160),IF(AND(A160=A159,AE159&gt;0),AH159,"")))</f>
        <v/>
      </c>
      <c r="AI160" s="7">
        <f>IF(A160="","",IF(AND(S160&lt;&gt;"",V160&lt;&gt;'الإعدادات'!$M$17),MAX(1,ROUND(IFERROR(INDEX(SvcMinutes,MATCH(S160,Services,0)),SlotLen)/SlotLen,0))-1,IF(AND(A160=A159,AI159&gt;0),AI159-1,0)))</f>
        <v/>
      </c>
      <c r="AJ160" s="7">
        <f>IF(A160="","",IF(OR(AND(S160&lt;&gt;"",V160&lt;&gt;'الإعدادات'!$M$17),AND(A160=A159,AI159&gt;0)),1,0))</f>
        <v/>
      </c>
      <c r="AK160" s="9">
        <f>IF(A160="","",IF(AND(S160&lt;&gt;"",V160&lt;&gt;'الإعدادات'!$M$17),IF(T160="","",T160),IF(AND(A160=A159,AI159&gt;0),AK159,"")))</f>
        <v/>
      </c>
      <c r="AL160" s="9">
        <f>IF(A160="","",IF(AND(S160&lt;&gt;"",V160&lt;&gt;'الإعدادات'!$M$17),IF(U160="","",U160),IF(AND(A160=A159,AI159&gt;0),AL159,"")))</f>
        <v/>
      </c>
    </row>
    <row r="161">
      <c r="A161" s="23">
        <f>IF(Y161&gt;=7*SlotsPerDay,"",$B$2+INT(Y161/SlotsPerDay))</f>
        <v/>
      </c>
      <c r="B161" s="24">
        <f>IF(A161="","",DayStart+(Y161-INT(Y161/SlotsPerDay)*SlotsPerDay)*SlotLen/1440)</f>
        <v/>
      </c>
      <c r="C161" s="4" t="inlineStr">
        <is>
          <t>نوف الدوسري</t>
        </is>
      </c>
      <c r="D161" s="4" t="inlineStr">
        <is>
          <t>054 943 6990</t>
        </is>
      </c>
      <c r="E161" s="4" t="inlineStr">
        <is>
          <t>ليزر وجه</t>
        </is>
      </c>
      <c r="F161" s="4" t="inlineStr">
        <is>
          <t>غرفة 1</t>
        </is>
      </c>
      <c r="G161" s="4" t="inlineStr">
        <is>
          <t>جهاز الليزر</t>
        </is>
      </c>
      <c r="H161" s="4" t="inlineStr">
        <is>
          <t>محجوز</t>
        </is>
      </c>
      <c r="I161" s="25">
        <f>IF(A161="","",IF(AND(AND(AC161&lt;&gt;"",OR(AC161=AG161,AC161=AK161)),AND(AD161&lt;&gt;"",OR(AD161=AH161,AD161=AL161))),"غرفة وجهاز",IF(AND(AC161&lt;&gt;"",OR(AC161=AG161,AC161=AK161)),"غرفة",IF(AND(AD161&lt;&gt;"",OR(AD161=AH161,AD161=AL161)),"جهاز",""))))</f>
        <v/>
      </c>
      <c r="J161" s="4" t="n"/>
      <c r="K161" s="4" t="n"/>
      <c r="L161" s="4" t="n"/>
      <c r="M161" s="4" t="n"/>
      <c r="N161" s="4" t="n"/>
      <c r="O161" s="4" t="n"/>
      <c r="P161" s="25">
        <f>IF(A161="","",IF(AND(AND(AG161&lt;&gt;"",OR(AG161=AC161,AG161=AK161)),AND(AH161&lt;&gt;"",OR(AH161=AD161,AH161=AL161))),"غرفة وجهاز",IF(AND(AG161&lt;&gt;"",OR(AG161=AC161,AG161=AK161)),"غرفة",IF(AND(AH161&lt;&gt;"",OR(AH161=AD161,AH161=AL161)),"جهاز",""))))</f>
        <v/>
      </c>
      <c r="Q161" s="4" t="inlineStr">
        <is>
          <t>سارا الفيفي</t>
        </is>
      </c>
      <c r="R161" s="4" t="inlineStr">
        <is>
          <t>050 461 7524</t>
        </is>
      </c>
      <c r="S161" s="4" t="inlineStr">
        <is>
          <t>جلسة علاج طبيعي</t>
        </is>
      </c>
      <c r="T161" s="4" t="inlineStr">
        <is>
          <t>غرفة 3</t>
        </is>
      </c>
      <c r="U161" s="4" t="n"/>
      <c r="V161" s="4" t="inlineStr">
        <is>
          <t>محجوز</t>
        </is>
      </c>
      <c r="W161" s="25">
        <f>IF(A161="","",IF(AND(AND(AK161&lt;&gt;"",OR(AK161=AC161,AK161=AG161)),AND(AL161&lt;&gt;"",OR(AL161=AD161,AL161=AH161))),"غرفة وجهاز",IF(AND(AK161&lt;&gt;"",OR(AK161=AC161,AK161=AG161)),"غرفة",IF(AND(AL161&lt;&gt;"",OR(AL161=AD161,AL161=AH161)),"جهاز",""))))</f>
        <v/>
      </c>
      <c r="Y161" s="7" t="n">
        <v>155</v>
      </c>
      <c r="Z161" s="7">
        <f>IF(A161="","",IF(INDEX(OpenDays,WEEKDAY(A161,2))="لا",0,1))</f>
        <v/>
      </c>
      <c r="AA161" s="7">
        <f>IF(A161="","",IF(AND(E161&lt;&gt;"",H161&lt;&gt;'الإعدادات'!$M$17),MAX(1,ROUND(IFERROR(INDEX(SvcMinutes,MATCH(E161,Services,0)),SlotLen)/SlotLen,0))-1,IF(AND(A161=A160,AA160&gt;0),AA160-1,0)))</f>
        <v/>
      </c>
      <c r="AB161" s="7">
        <f>IF(A161="","",IF(OR(AND(E161&lt;&gt;"",H161&lt;&gt;'الإعدادات'!$M$17),AND(A161=A160,AA160&gt;0)),1,0))</f>
        <v/>
      </c>
      <c r="AC161" s="9">
        <f>IF(A161="","",IF(AND(E161&lt;&gt;"",H161&lt;&gt;'الإعدادات'!$M$17),IF(F161="","",F161),IF(AND(A161=A160,AA160&gt;0),AC160,"")))</f>
        <v/>
      </c>
      <c r="AD161" s="9">
        <f>IF(A161="","",IF(AND(E161&lt;&gt;"",H161&lt;&gt;'الإعدادات'!$M$17),IF(G161="","",G161),IF(AND(A161=A160,AA160&gt;0),AD160,"")))</f>
        <v/>
      </c>
      <c r="AE161" s="7">
        <f>IF(A161="","",IF(AND(L161&lt;&gt;"",O161&lt;&gt;'الإعدادات'!$M$17),MAX(1,ROUND(IFERROR(INDEX(SvcMinutes,MATCH(L161,Services,0)),SlotLen)/SlotLen,0))-1,IF(AND(A161=A160,AE160&gt;0),AE160-1,0)))</f>
        <v/>
      </c>
      <c r="AF161" s="7">
        <f>IF(A161="","",IF(OR(AND(L161&lt;&gt;"",O161&lt;&gt;'الإعدادات'!$M$17),AND(A161=A160,AE160&gt;0)),1,0))</f>
        <v/>
      </c>
      <c r="AG161" s="9">
        <f>IF(A161="","",IF(AND(L161&lt;&gt;"",O161&lt;&gt;'الإعدادات'!$M$17),IF(M161="","",M161),IF(AND(A161=A160,AE160&gt;0),AG160,"")))</f>
        <v/>
      </c>
      <c r="AH161" s="9">
        <f>IF(A161="","",IF(AND(L161&lt;&gt;"",O161&lt;&gt;'الإعدادات'!$M$17),IF(N161="","",N161),IF(AND(A161=A160,AE160&gt;0),AH160,"")))</f>
        <v/>
      </c>
      <c r="AI161" s="7">
        <f>IF(A161="","",IF(AND(S161&lt;&gt;"",V161&lt;&gt;'الإعدادات'!$M$17),MAX(1,ROUND(IFERROR(INDEX(SvcMinutes,MATCH(S161,Services,0)),SlotLen)/SlotLen,0))-1,IF(AND(A161=A160,AI160&gt;0),AI160-1,0)))</f>
        <v/>
      </c>
      <c r="AJ161" s="7">
        <f>IF(A161="","",IF(OR(AND(S161&lt;&gt;"",V161&lt;&gt;'الإعدادات'!$M$17),AND(A161=A160,AI160&gt;0)),1,0))</f>
        <v/>
      </c>
      <c r="AK161" s="9">
        <f>IF(A161="","",IF(AND(S161&lt;&gt;"",V161&lt;&gt;'الإعدادات'!$M$17),IF(T161="","",T161),IF(AND(A161=A160,AI160&gt;0),AK160,"")))</f>
        <v/>
      </c>
      <c r="AL161" s="9">
        <f>IF(A161="","",IF(AND(S161&lt;&gt;"",V161&lt;&gt;'الإعدادات'!$M$17),IF(U161="","",U161),IF(AND(A161=A160,AI160&gt;0),AL160,"")))</f>
        <v/>
      </c>
    </row>
    <row r="162">
      <c r="A162" s="23">
        <f>IF(Y162&gt;=7*SlotsPerDay,"",$B$2+INT(Y162/SlotsPerDay))</f>
        <v/>
      </c>
      <c r="B162" s="24">
        <f>IF(A162="","",DayStart+(Y162-INT(Y162/SlotsPerDay)*SlotsPerDay)*SlotLen/1440)</f>
        <v/>
      </c>
      <c r="C162" s="4" t="inlineStr">
        <is>
          <t>نايف السهلي</t>
        </is>
      </c>
      <c r="D162" s="4" t="inlineStr">
        <is>
          <t>050 800 8537</t>
        </is>
      </c>
      <c r="E162" s="4" t="inlineStr">
        <is>
          <t>متابعة</t>
        </is>
      </c>
      <c r="F162" s="4" t="inlineStr">
        <is>
          <t>غرفة 1</t>
        </is>
      </c>
      <c r="G162" s="4" t="n"/>
      <c r="H162" s="4" t="inlineStr">
        <is>
          <t>محجوز</t>
        </is>
      </c>
      <c r="I162" s="25">
        <f>IF(A162="","",IF(AND(AND(AC162&lt;&gt;"",OR(AC162=AG162,AC162=AK162)),AND(AD162&lt;&gt;"",OR(AD162=AH162,AD162=AL162))),"غرفة وجهاز",IF(AND(AC162&lt;&gt;"",OR(AC162=AG162,AC162=AK162)),"غرفة",IF(AND(AD162&lt;&gt;"",OR(AD162=AH162,AD162=AL162)),"جهاز",""))))</f>
        <v/>
      </c>
      <c r="J162" s="4" t="inlineStr">
        <is>
          <t>ديما النمر</t>
        </is>
      </c>
      <c r="K162" s="4" t="inlineStr">
        <is>
          <t>050 824 4673</t>
        </is>
      </c>
      <c r="L162" s="4" t="inlineStr">
        <is>
          <t>هيدرافيشل</t>
        </is>
      </c>
      <c r="M162" s="4" t="inlineStr">
        <is>
          <t>غرفة 2</t>
        </is>
      </c>
      <c r="N162" s="4" t="inlineStr">
        <is>
          <t>هيدرافيشل</t>
        </is>
      </c>
      <c r="O162" s="4" t="inlineStr">
        <is>
          <t>مؤكد</t>
        </is>
      </c>
      <c r="P162" s="25">
        <f>IF(A162="","",IF(AND(AND(AG162&lt;&gt;"",OR(AG162=AC162,AG162=AK162)),AND(AH162&lt;&gt;"",OR(AH162=AD162,AH162=AL162))),"غرفة وجهاز",IF(AND(AG162&lt;&gt;"",OR(AG162=AC162,AG162=AK162)),"غرفة",IF(AND(AH162&lt;&gt;"",OR(AH162=AD162,AH162=AL162)),"جهاز",""))))</f>
        <v/>
      </c>
      <c r="Q162" s="4" t="n"/>
      <c r="R162" s="4" t="n"/>
      <c r="S162" s="4" t="n"/>
      <c r="T162" s="4" t="n"/>
      <c r="U162" s="4" t="n"/>
      <c r="V162" s="4" t="n"/>
      <c r="W162" s="25">
        <f>IF(A162="","",IF(AND(AND(AK162&lt;&gt;"",OR(AK162=AC162,AK162=AG162)),AND(AL162&lt;&gt;"",OR(AL162=AD162,AL162=AH162))),"غرفة وجهاز",IF(AND(AK162&lt;&gt;"",OR(AK162=AC162,AK162=AG162)),"غرفة",IF(AND(AL162&lt;&gt;"",OR(AL162=AD162,AL162=AH162)),"جهاز",""))))</f>
        <v/>
      </c>
      <c r="Y162" s="7" t="n">
        <v>156</v>
      </c>
      <c r="Z162" s="7">
        <f>IF(A162="","",IF(INDEX(OpenDays,WEEKDAY(A162,2))="لا",0,1))</f>
        <v/>
      </c>
      <c r="AA162" s="7">
        <f>IF(A162="","",IF(AND(E162&lt;&gt;"",H162&lt;&gt;'الإعدادات'!$M$17),MAX(1,ROUND(IFERROR(INDEX(SvcMinutes,MATCH(E162,Services,0)),SlotLen)/SlotLen,0))-1,IF(AND(A162=A161,AA161&gt;0),AA161-1,0)))</f>
        <v/>
      </c>
      <c r="AB162" s="7">
        <f>IF(A162="","",IF(OR(AND(E162&lt;&gt;"",H162&lt;&gt;'الإعدادات'!$M$17),AND(A162=A161,AA161&gt;0)),1,0))</f>
        <v/>
      </c>
      <c r="AC162" s="9">
        <f>IF(A162="","",IF(AND(E162&lt;&gt;"",H162&lt;&gt;'الإعدادات'!$M$17),IF(F162="","",F162),IF(AND(A162=A161,AA161&gt;0),AC161,"")))</f>
        <v/>
      </c>
      <c r="AD162" s="9">
        <f>IF(A162="","",IF(AND(E162&lt;&gt;"",H162&lt;&gt;'الإعدادات'!$M$17),IF(G162="","",G162),IF(AND(A162=A161,AA161&gt;0),AD161,"")))</f>
        <v/>
      </c>
      <c r="AE162" s="7">
        <f>IF(A162="","",IF(AND(L162&lt;&gt;"",O162&lt;&gt;'الإعدادات'!$M$17),MAX(1,ROUND(IFERROR(INDEX(SvcMinutes,MATCH(L162,Services,0)),SlotLen)/SlotLen,0))-1,IF(AND(A162=A161,AE161&gt;0),AE161-1,0)))</f>
        <v/>
      </c>
      <c r="AF162" s="7">
        <f>IF(A162="","",IF(OR(AND(L162&lt;&gt;"",O162&lt;&gt;'الإعدادات'!$M$17),AND(A162=A161,AE161&gt;0)),1,0))</f>
        <v/>
      </c>
      <c r="AG162" s="9">
        <f>IF(A162="","",IF(AND(L162&lt;&gt;"",O162&lt;&gt;'الإعدادات'!$M$17),IF(M162="","",M162),IF(AND(A162=A161,AE161&gt;0),AG161,"")))</f>
        <v/>
      </c>
      <c r="AH162" s="9">
        <f>IF(A162="","",IF(AND(L162&lt;&gt;"",O162&lt;&gt;'الإعدادات'!$M$17),IF(N162="","",N162),IF(AND(A162=A161,AE161&gt;0),AH161,"")))</f>
        <v/>
      </c>
      <c r="AI162" s="7">
        <f>IF(A162="","",IF(AND(S162&lt;&gt;"",V162&lt;&gt;'الإعدادات'!$M$17),MAX(1,ROUND(IFERROR(INDEX(SvcMinutes,MATCH(S162,Services,0)),SlotLen)/SlotLen,0))-1,IF(AND(A162=A161,AI161&gt;0),AI161-1,0)))</f>
        <v/>
      </c>
      <c r="AJ162" s="7">
        <f>IF(A162="","",IF(OR(AND(S162&lt;&gt;"",V162&lt;&gt;'الإعدادات'!$M$17),AND(A162=A161,AI161&gt;0)),1,0))</f>
        <v/>
      </c>
      <c r="AK162" s="9">
        <f>IF(A162="","",IF(AND(S162&lt;&gt;"",V162&lt;&gt;'الإعدادات'!$M$17),IF(T162="","",T162),IF(AND(A162=A161,AI161&gt;0),AK161,"")))</f>
        <v/>
      </c>
      <c r="AL162" s="9">
        <f>IF(A162="","",IF(AND(S162&lt;&gt;"",V162&lt;&gt;'الإعدادات'!$M$17),IF(U162="","",U162),IF(AND(A162=A161,AI161&gt;0),AL161,"")))</f>
        <v/>
      </c>
    </row>
    <row r="163">
      <c r="A163" s="23">
        <f>IF(Y163&gt;=7*SlotsPerDay,"",$B$2+INT(Y163/SlotsPerDay))</f>
        <v/>
      </c>
      <c r="B163" s="24">
        <f>IF(A163="","",DayStart+(Y163-INT(Y163/SlotsPerDay)*SlotsPerDay)*SlotLen/1440)</f>
        <v/>
      </c>
      <c r="C163" s="4" t="n"/>
      <c r="D163" s="4" t="n"/>
      <c r="E163" s="4" t="n"/>
      <c r="F163" s="4" t="n"/>
      <c r="G163" s="4" t="n"/>
      <c r="H163" s="4" t="n"/>
      <c r="I163" s="25">
        <f>IF(A163="","",IF(AND(AND(AC163&lt;&gt;"",OR(AC163=AG163,AC163=AK163)),AND(AD163&lt;&gt;"",OR(AD163=AH163,AD163=AL163))),"غرفة وجهاز",IF(AND(AC163&lt;&gt;"",OR(AC163=AG163,AC163=AK163)),"غرفة",IF(AND(AD163&lt;&gt;"",OR(AD163=AH163,AD163=AL163)),"جهاز",""))))</f>
        <v/>
      </c>
      <c r="J163" s="4" t="n"/>
      <c r="K163" s="4" t="n"/>
      <c r="L163" s="4" t="n"/>
      <c r="M163" s="4" t="n"/>
      <c r="N163" s="4" t="n"/>
      <c r="O163" s="4" t="n"/>
      <c r="P163" s="25">
        <f>IF(A163="","",IF(AND(AND(AG163&lt;&gt;"",OR(AG163=AC163,AG163=AK163)),AND(AH163&lt;&gt;"",OR(AH163=AD163,AH163=AL163))),"غرفة وجهاز",IF(AND(AG163&lt;&gt;"",OR(AG163=AC163,AG163=AK163)),"غرفة",IF(AND(AH163&lt;&gt;"",OR(AH163=AD163,AH163=AL163)),"جهاز",""))))</f>
        <v/>
      </c>
      <c r="Q163" s="4" t="inlineStr">
        <is>
          <t>رهف الشمري</t>
        </is>
      </c>
      <c r="R163" s="4" t="inlineStr">
        <is>
          <t>054 327 1984</t>
        </is>
      </c>
      <c r="S163" s="4" t="inlineStr">
        <is>
          <t>متابعة</t>
        </is>
      </c>
      <c r="T163" s="4" t="inlineStr">
        <is>
          <t>غرفة 3</t>
        </is>
      </c>
      <c r="U163" s="4" t="n"/>
      <c r="V163" s="4" t="inlineStr">
        <is>
          <t>مؤكد</t>
        </is>
      </c>
      <c r="W163" s="25">
        <f>IF(A163="","",IF(AND(AND(AK163&lt;&gt;"",OR(AK163=AC163,AK163=AG163)),AND(AL163&lt;&gt;"",OR(AL163=AD163,AL163=AH163))),"غرفة وجهاز",IF(AND(AK163&lt;&gt;"",OR(AK163=AC163,AK163=AG163)),"غرفة",IF(AND(AL163&lt;&gt;"",OR(AL163=AD163,AL163=AH163)),"جهاز",""))))</f>
        <v/>
      </c>
      <c r="Y163" s="7" t="n">
        <v>157</v>
      </c>
      <c r="Z163" s="7">
        <f>IF(A163="","",IF(INDEX(OpenDays,WEEKDAY(A163,2))="لا",0,1))</f>
        <v/>
      </c>
      <c r="AA163" s="7">
        <f>IF(A163="","",IF(AND(E163&lt;&gt;"",H163&lt;&gt;'الإعدادات'!$M$17),MAX(1,ROUND(IFERROR(INDEX(SvcMinutes,MATCH(E163,Services,0)),SlotLen)/SlotLen,0))-1,IF(AND(A163=A162,AA162&gt;0),AA162-1,0)))</f>
        <v/>
      </c>
      <c r="AB163" s="7">
        <f>IF(A163="","",IF(OR(AND(E163&lt;&gt;"",H163&lt;&gt;'الإعدادات'!$M$17),AND(A163=A162,AA162&gt;0)),1,0))</f>
        <v/>
      </c>
      <c r="AC163" s="9">
        <f>IF(A163="","",IF(AND(E163&lt;&gt;"",H163&lt;&gt;'الإعدادات'!$M$17),IF(F163="","",F163),IF(AND(A163=A162,AA162&gt;0),AC162,"")))</f>
        <v/>
      </c>
      <c r="AD163" s="9">
        <f>IF(A163="","",IF(AND(E163&lt;&gt;"",H163&lt;&gt;'الإعدادات'!$M$17),IF(G163="","",G163),IF(AND(A163=A162,AA162&gt;0),AD162,"")))</f>
        <v/>
      </c>
      <c r="AE163" s="7">
        <f>IF(A163="","",IF(AND(L163&lt;&gt;"",O163&lt;&gt;'الإعدادات'!$M$17),MAX(1,ROUND(IFERROR(INDEX(SvcMinutes,MATCH(L163,Services,0)),SlotLen)/SlotLen,0))-1,IF(AND(A163=A162,AE162&gt;0),AE162-1,0)))</f>
        <v/>
      </c>
      <c r="AF163" s="7">
        <f>IF(A163="","",IF(OR(AND(L163&lt;&gt;"",O163&lt;&gt;'الإعدادات'!$M$17),AND(A163=A162,AE162&gt;0)),1,0))</f>
        <v/>
      </c>
      <c r="AG163" s="9">
        <f>IF(A163="","",IF(AND(L163&lt;&gt;"",O163&lt;&gt;'الإعدادات'!$M$17),IF(M163="","",M163),IF(AND(A163=A162,AE162&gt;0),AG162,"")))</f>
        <v/>
      </c>
      <c r="AH163" s="9">
        <f>IF(A163="","",IF(AND(L163&lt;&gt;"",O163&lt;&gt;'الإعدادات'!$M$17),IF(N163="","",N163),IF(AND(A163=A162,AE162&gt;0),AH162,"")))</f>
        <v/>
      </c>
      <c r="AI163" s="7">
        <f>IF(A163="","",IF(AND(S163&lt;&gt;"",V163&lt;&gt;'الإعدادات'!$M$17),MAX(1,ROUND(IFERROR(INDEX(SvcMinutes,MATCH(S163,Services,0)),SlotLen)/SlotLen,0))-1,IF(AND(A163=A162,AI162&gt;0),AI162-1,0)))</f>
        <v/>
      </c>
      <c r="AJ163" s="7">
        <f>IF(A163="","",IF(OR(AND(S163&lt;&gt;"",V163&lt;&gt;'الإعدادات'!$M$17),AND(A163=A162,AI162&gt;0)),1,0))</f>
        <v/>
      </c>
      <c r="AK163" s="9">
        <f>IF(A163="","",IF(AND(S163&lt;&gt;"",V163&lt;&gt;'الإعدادات'!$M$17),IF(T163="","",T163),IF(AND(A163=A162,AI162&gt;0),AK162,"")))</f>
        <v/>
      </c>
      <c r="AL163" s="9">
        <f>IF(A163="","",IF(AND(S163&lt;&gt;"",V163&lt;&gt;'الإعدادات'!$M$17),IF(U163="","",U163),IF(AND(A163=A162,AI162&gt;0),AL162,"")))</f>
        <v/>
      </c>
    </row>
    <row r="164">
      <c r="A164" s="23">
        <f>IF(Y164&gt;=7*SlotsPerDay,"",$B$2+INT(Y164/SlotsPerDay))</f>
        <v/>
      </c>
      <c r="B164" s="24">
        <f>IF(A164="","",DayStart+(Y164-INT(Y164/SlotsPerDay)*SlotsPerDay)*SlotLen/1440)</f>
        <v/>
      </c>
      <c r="C164" s="4" t="inlineStr">
        <is>
          <t>دانة الحربي</t>
        </is>
      </c>
      <c r="D164" s="4" t="inlineStr">
        <is>
          <t>054 416 3240</t>
        </is>
      </c>
      <c r="E164" s="4" t="inlineStr">
        <is>
          <t>ليزر وجه</t>
        </is>
      </c>
      <c r="F164" s="4" t="inlineStr">
        <is>
          <t>غرفة 1</t>
        </is>
      </c>
      <c r="G164" s="4" t="inlineStr">
        <is>
          <t>جهاز الليزر</t>
        </is>
      </c>
      <c r="H164" s="4" t="inlineStr">
        <is>
          <t>محجوز</t>
        </is>
      </c>
      <c r="I164" s="25">
        <f>IF(A164="","",IF(AND(AND(AC164&lt;&gt;"",OR(AC164=AG164,AC164=AK164)),AND(AD164&lt;&gt;"",OR(AD164=AH164,AD164=AL164))),"غرفة وجهاز",IF(AND(AC164&lt;&gt;"",OR(AC164=AG164,AC164=AK164)),"غرفة",IF(AND(AD164&lt;&gt;"",OR(AD164=AH164,AD164=AL164)),"جهاز",""))))</f>
        <v/>
      </c>
      <c r="J164" s="4" t="inlineStr">
        <is>
          <t>جود العنزي</t>
        </is>
      </c>
      <c r="K164" s="4" t="inlineStr">
        <is>
          <t>055 990 5535</t>
        </is>
      </c>
      <c r="L164" s="4" t="inlineStr">
        <is>
          <t>متابعة</t>
        </is>
      </c>
      <c r="M164" s="4" t="inlineStr">
        <is>
          <t>غرفة 2</t>
        </is>
      </c>
      <c r="N164" s="4" t="n"/>
      <c r="O164" s="4" t="inlineStr">
        <is>
          <t>محجوز</t>
        </is>
      </c>
      <c r="P164" s="25">
        <f>IF(A164="","",IF(AND(AND(AG164&lt;&gt;"",OR(AG164=AC164,AG164=AK164)),AND(AH164&lt;&gt;"",OR(AH164=AD164,AH164=AL164))),"غرفة وجهاز",IF(AND(AG164&lt;&gt;"",OR(AG164=AC164,AG164=AK164)),"غرفة",IF(AND(AH164&lt;&gt;"",OR(AH164=AD164,AH164=AL164)),"جهاز",""))))</f>
        <v/>
      </c>
      <c r="Q164" s="4" t="inlineStr">
        <is>
          <t>نوف الدوسري</t>
        </is>
      </c>
      <c r="R164" s="4" t="inlineStr">
        <is>
          <t>055 562 1346</t>
        </is>
      </c>
      <c r="S164" s="4" t="inlineStr">
        <is>
          <t>جلسة موجات تصادمية</t>
        </is>
      </c>
      <c r="T164" s="4" t="inlineStr">
        <is>
          <t>غرفة 3</t>
        </is>
      </c>
      <c r="U164" s="4" t="inlineStr">
        <is>
          <t>جهاز الموجات التصادمية</t>
        </is>
      </c>
      <c r="V164" s="4" t="inlineStr">
        <is>
          <t>مؤكد</t>
        </is>
      </c>
      <c r="W164" s="25">
        <f>IF(A164="","",IF(AND(AND(AK164&lt;&gt;"",OR(AK164=AC164,AK164=AG164)),AND(AL164&lt;&gt;"",OR(AL164=AD164,AL164=AH164))),"غرفة وجهاز",IF(AND(AK164&lt;&gt;"",OR(AK164=AC164,AK164=AG164)),"غرفة",IF(AND(AL164&lt;&gt;"",OR(AL164=AD164,AL164=AH164)),"جهاز",""))))</f>
        <v/>
      </c>
      <c r="Y164" s="7" t="n">
        <v>158</v>
      </c>
      <c r="Z164" s="7">
        <f>IF(A164="","",IF(INDEX(OpenDays,WEEKDAY(A164,2))="لا",0,1))</f>
        <v/>
      </c>
      <c r="AA164" s="7">
        <f>IF(A164="","",IF(AND(E164&lt;&gt;"",H164&lt;&gt;'الإعدادات'!$M$17),MAX(1,ROUND(IFERROR(INDEX(SvcMinutes,MATCH(E164,Services,0)),SlotLen)/SlotLen,0))-1,IF(AND(A164=A163,AA163&gt;0),AA163-1,0)))</f>
        <v/>
      </c>
      <c r="AB164" s="7">
        <f>IF(A164="","",IF(OR(AND(E164&lt;&gt;"",H164&lt;&gt;'الإعدادات'!$M$17),AND(A164=A163,AA163&gt;0)),1,0))</f>
        <v/>
      </c>
      <c r="AC164" s="9">
        <f>IF(A164="","",IF(AND(E164&lt;&gt;"",H164&lt;&gt;'الإعدادات'!$M$17),IF(F164="","",F164),IF(AND(A164=A163,AA163&gt;0),AC163,"")))</f>
        <v/>
      </c>
      <c r="AD164" s="9">
        <f>IF(A164="","",IF(AND(E164&lt;&gt;"",H164&lt;&gt;'الإعدادات'!$M$17),IF(G164="","",G164),IF(AND(A164=A163,AA163&gt;0),AD163,"")))</f>
        <v/>
      </c>
      <c r="AE164" s="7">
        <f>IF(A164="","",IF(AND(L164&lt;&gt;"",O164&lt;&gt;'الإعدادات'!$M$17),MAX(1,ROUND(IFERROR(INDEX(SvcMinutes,MATCH(L164,Services,0)),SlotLen)/SlotLen,0))-1,IF(AND(A164=A163,AE163&gt;0),AE163-1,0)))</f>
        <v/>
      </c>
      <c r="AF164" s="7">
        <f>IF(A164="","",IF(OR(AND(L164&lt;&gt;"",O164&lt;&gt;'الإعدادات'!$M$17),AND(A164=A163,AE163&gt;0)),1,0))</f>
        <v/>
      </c>
      <c r="AG164" s="9">
        <f>IF(A164="","",IF(AND(L164&lt;&gt;"",O164&lt;&gt;'الإعدادات'!$M$17),IF(M164="","",M164),IF(AND(A164=A163,AE163&gt;0),AG163,"")))</f>
        <v/>
      </c>
      <c r="AH164" s="9">
        <f>IF(A164="","",IF(AND(L164&lt;&gt;"",O164&lt;&gt;'الإعدادات'!$M$17),IF(N164="","",N164),IF(AND(A164=A163,AE163&gt;0),AH163,"")))</f>
        <v/>
      </c>
      <c r="AI164" s="7">
        <f>IF(A164="","",IF(AND(S164&lt;&gt;"",V164&lt;&gt;'الإعدادات'!$M$17),MAX(1,ROUND(IFERROR(INDEX(SvcMinutes,MATCH(S164,Services,0)),SlotLen)/SlotLen,0))-1,IF(AND(A164=A163,AI163&gt;0),AI163-1,0)))</f>
        <v/>
      </c>
      <c r="AJ164" s="7">
        <f>IF(A164="","",IF(OR(AND(S164&lt;&gt;"",V164&lt;&gt;'الإعدادات'!$M$17),AND(A164=A163,AI163&gt;0)),1,0))</f>
        <v/>
      </c>
      <c r="AK164" s="9">
        <f>IF(A164="","",IF(AND(S164&lt;&gt;"",V164&lt;&gt;'الإعدادات'!$M$17),IF(T164="","",T164),IF(AND(A164=A163,AI163&gt;0),AK163,"")))</f>
        <v/>
      </c>
      <c r="AL164" s="9">
        <f>IF(A164="","",IF(AND(S164&lt;&gt;"",V164&lt;&gt;'الإعدادات'!$M$17),IF(U164="","",U164),IF(AND(A164=A163,AI163&gt;0),AL163,"")))</f>
        <v/>
      </c>
    </row>
    <row r="165">
      <c r="A165" s="23">
        <f>IF(Y165&gt;=7*SlotsPerDay,"",$B$2+INT(Y165/SlotsPerDay))</f>
        <v/>
      </c>
      <c r="B165" s="24">
        <f>IF(A165="","",DayStart+(Y165-INT(Y165/SlotsPerDay)*SlotsPerDay)*SlotLen/1440)</f>
        <v/>
      </c>
      <c r="C165" s="4" t="inlineStr">
        <is>
          <t>مشاري الشهراني</t>
        </is>
      </c>
      <c r="D165" s="4" t="inlineStr">
        <is>
          <t>054 746 1174</t>
        </is>
      </c>
      <c r="E165" s="4" t="inlineStr">
        <is>
          <t>كشف</t>
        </is>
      </c>
      <c r="F165" s="4" t="inlineStr">
        <is>
          <t>غرفة 1</t>
        </is>
      </c>
      <c r="G165" s="4" t="n"/>
      <c r="H165" s="4" t="inlineStr">
        <is>
          <t>مؤكد</t>
        </is>
      </c>
      <c r="I165" s="25">
        <f>IF(A165="","",IF(AND(AND(AC165&lt;&gt;"",OR(AC165=AG165,AC165=AK165)),AND(AD165&lt;&gt;"",OR(AD165=AH165,AD165=AL165))),"غرفة وجهاز",IF(AND(AC165&lt;&gt;"",OR(AC165=AG165,AC165=AK165)),"غرفة",IF(AND(AD165&lt;&gt;"",OR(AD165=AH165,AD165=AL165)),"جهاز",""))))</f>
        <v/>
      </c>
      <c r="J165" s="4" t="inlineStr">
        <is>
          <t>أروى التميمي</t>
        </is>
      </c>
      <c r="K165" s="4" t="inlineStr">
        <is>
          <t>054 326 1374</t>
        </is>
      </c>
      <c r="L165" s="4" t="inlineStr">
        <is>
          <t>ليزر وجه</t>
        </is>
      </c>
      <c r="M165" s="4" t="inlineStr">
        <is>
          <t>غرفة 2</t>
        </is>
      </c>
      <c r="N165" s="4" t="inlineStr">
        <is>
          <t>جهاز الليزر</t>
        </is>
      </c>
      <c r="O165" s="4" t="inlineStr">
        <is>
          <t>مؤكد</t>
        </is>
      </c>
      <c r="P165" s="25">
        <f>IF(A165="","",IF(AND(AND(AG165&lt;&gt;"",OR(AG165=AC165,AG165=AK165)),AND(AH165&lt;&gt;"",OR(AH165=AD165,AH165=AL165))),"غرفة وجهاز",IF(AND(AG165&lt;&gt;"",OR(AG165=AC165,AG165=AK165)),"غرفة",IF(AND(AH165&lt;&gt;"",OR(AH165=AD165,AH165=AL165)),"جهاز",""))))</f>
        <v/>
      </c>
      <c r="Q165" s="4" t="inlineStr">
        <is>
          <t>ريما العمري</t>
        </is>
      </c>
      <c r="R165" s="4" t="inlineStr">
        <is>
          <t>053 491 7581</t>
        </is>
      </c>
      <c r="S165" s="4" t="inlineStr">
        <is>
          <t>متابعة</t>
        </is>
      </c>
      <c r="T165" s="4" t="inlineStr">
        <is>
          <t>غرفة 3</t>
        </is>
      </c>
      <c r="U165" s="4" t="n"/>
      <c r="V165" s="4" t="inlineStr">
        <is>
          <t>مؤكد</t>
        </is>
      </c>
      <c r="W165" s="25">
        <f>IF(A165="","",IF(AND(AND(AK165&lt;&gt;"",OR(AK165=AC165,AK165=AG165)),AND(AL165&lt;&gt;"",OR(AL165=AD165,AL165=AH165))),"غرفة وجهاز",IF(AND(AK165&lt;&gt;"",OR(AK165=AC165,AK165=AG165)),"غرفة",IF(AND(AL165&lt;&gt;"",OR(AL165=AD165,AL165=AH165)),"جهاز",""))))</f>
        <v/>
      </c>
      <c r="Y165" s="7" t="n">
        <v>159</v>
      </c>
      <c r="Z165" s="7">
        <f>IF(A165="","",IF(INDEX(OpenDays,WEEKDAY(A165,2))="لا",0,1))</f>
        <v/>
      </c>
      <c r="AA165" s="7">
        <f>IF(A165="","",IF(AND(E165&lt;&gt;"",H165&lt;&gt;'الإعدادات'!$M$17),MAX(1,ROUND(IFERROR(INDEX(SvcMinutes,MATCH(E165,Services,0)),SlotLen)/SlotLen,0))-1,IF(AND(A165=A164,AA164&gt;0),AA164-1,0)))</f>
        <v/>
      </c>
      <c r="AB165" s="7">
        <f>IF(A165="","",IF(OR(AND(E165&lt;&gt;"",H165&lt;&gt;'الإعدادات'!$M$17),AND(A165=A164,AA164&gt;0)),1,0))</f>
        <v/>
      </c>
      <c r="AC165" s="9">
        <f>IF(A165="","",IF(AND(E165&lt;&gt;"",H165&lt;&gt;'الإعدادات'!$M$17),IF(F165="","",F165),IF(AND(A165=A164,AA164&gt;0),AC164,"")))</f>
        <v/>
      </c>
      <c r="AD165" s="9">
        <f>IF(A165="","",IF(AND(E165&lt;&gt;"",H165&lt;&gt;'الإعدادات'!$M$17),IF(G165="","",G165),IF(AND(A165=A164,AA164&gt;0),AD164,"")))</f>
        <v/>
      </c>
      <c r="AE165" s="7">
        <f>IF(A165="","",IF(AND(L165&lt;&gt;"",O165&lt;&gt;'الإعدادات'!$M$17),MAX(1,ROUND(IFERROR(INDEX(SvcMinutes,MATCH(L165,Services,0)),SlotLen)/SlotLen,0))-1,IF(AND(A165=A164,AE164&gt;0),AE164-1,0)))</f>
        <v/>
      </c>
      <c r="AF165" s="7">
        <f>IF(A165="","",IF(OR(AND(L165&lt;&gt;"",O165&lt;&gt;'الإعدادات'!$M$17),AND(A165=A164,AE164&gt;0)),1,0))</f>
        <v/>
      </c>
      <c r="AG165" s="9">
        <f>IF(A165="","",IF(AND(L165&lt;&gt;"",O165&lt;&gt;'الإعدادات'!$M$17),IF(M165="","",M165),IF(AND(A165=A164,AE164&gt;0),AG164,"")))</f>
        <v/>
      </c>
      <c r="AH165" s="9">
        <f>IF(A165="","",IF(AND(L165&lt;&gt;"",O165&lt;&gt;'الإعدادات'!$M$17),IF(N165="","",N165),IF(AND(A165=A164,AE164&gt;0),AH164,"")))</f>
        <v/>
      </c>
      <c r="AI165" s="7">
        <f>IF(A165="","",IF(AND(S165&lt;&gt;"",V165&lt;&gt;'الإعدادات'!$M$17),MAX(1,ROUND(IFERROR(INDEX(SvcMinutes,MATCH(S165,Services,0)),SlotLen)/SlotLen,0))-1,IF(AND(A165=A164,AI164&gt;0),AI164-1,0)))</f>
        <v/>
      </c>
      <c r="AJ165" s="7">
        <f>IF(A165="","",IF(OR(AND(S165&lt;&gt;"",V165&lt;&gt;'الإعدادات'!$M$17),AND(A165=A164,AI164&gt;0)),1,0))</f>
        <v/>
      </c>
      <c r="AK165" s="9">
        <f>IF(A165="","",IF(AND(S165&lt;&gt;"",V165&lt;&gt;'الإعدادات'!$M$17),IF(T165="","",T165),IF(AND(A165=A164,AI164&gt;0),AK164,"")))</f>
        <v/>
      </c>
      <c r="AL165" s="9">
        <f>IF(A165="","",IF(AND(S165&lt;&gt;"",V165&lt;&gt;'الإعدادات'!$M$17),IF(U165="","",U165),IF(AND(A165=A164,AI164&gt;0),AL164,"")))</f>
        <v/>
      </c>
    </row>
    <row r="166">
      <c r="A166" s="23">
        <f>IF(Y166&gt;=7*SlotsPerDay,"",$B$2+INT(Y166/SlotsPerDay))</f>
        <v/>
      </c>
      <c r="B166" s="24">
        <f>IF(A166="","",DayStart+(Y166-INT(Y166/SlotsPerDay)*SlotsPerDay)*SlotLen/1440)</f>
        <v/>
      </c>
      <c r="C166" s="4" t="n"/>
      <c r="D166" s="4" t="n"/>
      <c r="E166" s="4" t="n"/>
      <c r="F166" s="4" t="n"/>
      <c r="G166" s="4" t="n"/>
      <c r="H166" s="4" t="n"/>
      <c r="I166" s="25">
        <f>IF(A166="","",IF(AND(AND(AC166&lt;&gt;"",OR(AC166=AG166,AC166=AK166)),AND(AD166&lt;&gt;"",OR(AD166=AH166,AD166=AL166))),"غرفة وجهاز",IF(AND(AC166&lt;&gt;"",OR(AC166=AG166,AC166=AK166)),"غرفة",IF(AND(AD166&lt;&gt;"",OR(AD166=AH166,AD166=AL166)),"جهاز",""))))</f>
        <v/>
      </c>
      <c r="J166" s="4" t="inlineStr">
        <is>
          <t>بندر الحارثي</t>
        </is>
      </c>
      <c r="K166" s="4" t="inlineStr">
        <is>
          <t>050 753 3806</t>
        </is>
      </c>
      <c r="L166" s="4" t="inlineStr">
        <is>
          <t>كشف</t>
        </is>
      </c>
      <c r="M166" s="4" t="inlineStr">
        <is>
          <t>غرفة 2</t>
        </is>
      </c>
      <c r="N166" s="4" t="n"/>
      <c r="O166" s="4" t="inlineStr">
        <is>
          <t>محجوز</t>
        </is>
      </c>
      <c r="P166" s="25">
        <f>IF(A166="","",IF(AND(AND(AG166&lt;&gt;"",OR(AG166=AC166,AG166=AK166)),AND(AH166&lt;&gt;"",OR(AH166=AD166,AH166=AL166))),"غرفة وجهاز",IF(AND(AG166&lt;&gt;"",OR(AG166=AC166,AG166=AK166)),"غرفة",IF(AND(AH166&lt;&gt;"",OR(AH166=AD166,AH166=AL166)),"جهاز",""))))</f>
        <v/>
      </c>
      <c r="Q166" s="4" t="n"/>
      <c r="R166" s="4" t="n"/>
      <c r="S166" s="4" t="n"/>
      <c r="T166" s="4" t="n"/>
      <c r="U166" s="4" t="n"/>
      <c r="V166" s="4" t="n"/>
      <c r="W166" s="25">
        <f>IF(A166="","",IF(AND(AND(AK166&lt;&gt;"",OR(AK166=AC166,AK166=AG166)),AND(AL166&lt;&gt;"",OR(AL166=AD166,AL166=AH166))),"غرفة وجهاز",IF(AND(AK166&lt;&gt;"",OR(AK166=AC166,AK166=AG166)),"غرفة",IF(AND(AL166&lt;&gt;"",OR(AL166=AD166,AL166=AH166)),"جهاز",""))))</f>
        <v/>
      </c>
      <c r="Y166" s="7" t="n">
        <v>160</v>
      </c>
      <c r="Z166" s="7">
        <f>IF(A166="","",IF(INDEX(OpenDays,WEEKDAY(A166,2))="لا",0,1))</f>
        <v/>
      </c>
      <c r="AA166" s="7">
        <f>IF(A166="","",IF(AND(E166&lt;&gt;"",H166&lt;&gt;'الإعدادات'!$M$17),MAX(1,ROUND(IFERROR(INDEX(SvcMinutes,MATCH(E166,Services,0)),SlotLen)/SlotLen,0))-1,IF(AND(A166=A165,AA165&gt;0),AA165-1,0)))</f>
        <v/>
      </c>
      <c r="AB166" s="7">
        <f>IF(A166="","",IF(OR(AND(E166&lt;&gt;"",H166&lt;&gt;'الإعدادات'!$M$17),AND(A166=A165,AA165&gt;0)),1,0))</f>
        <v/>
      </c>
      <c r="AC166" s="9">
        <f>IF(A166="","",IF(AND(E166&lt;&gt;"",H166&lt;&gt;'الإعدادات'!$M$17),IF(F166="","",F166),IF(AND(A166=A165,AA165&gt;0),AC165,"")))</f>
        <v/>
      </c>
      <c r="AD166" s="9">
        <f>IF(A166="","",IF(AND(E166&lt;&gt;"",H166&lt;&gt;'الإعدادات'!$M$17),IF(G166="","",G166),IF(AND(A166=A165,AA165&gt;0),AD165,"")))</f>
        <v/>
      </c>
      <c r="AE166" s="7">
        <f>IF(A166="","",IF(AND(L166&lt;&gt;"",O166&lt;&gt;'الإعدادات'!$M$17),MAX(1,ROUND(IFERROR(INDEX(SvcMinutes,MATCH(L166,Services,0)),SlotLen)/SlotLen,0))-1,IF(AND(A166=A165,AE165&gt;0),AE165-1,0)))</f>
        <v/>
      </c>
      <c r="AF166" s="7">
        <f>IF(A166="","",IF(OR(AND(L166&lt;&gt;"",O166&lt;&gt;'الإعدادات'!$M$17),AND(A166=A165,AE165&gt;0)),1,0))</f>
        <v/>
      </c>
      <c r="AG166" s="9">
        <f>IF(A166="","",IF(AND(L166&lt;&gt;"",O166&lt;&gt;'الإعدادات'!$M$17),IF(M166="","",M166),IF(AND(A166=A165,AE165&gt;0),AG165,"")))</f>
        <v/>
      </c>
      <c r="AH166" s="9">
        <f>IF(A166="","",IF(AND(L166&lt;&gt;"",O166&lt;&gt;'الإعدادات'!$M$17),IF(N166="","",N166),IF(AND(A166=A165,AE165&gt;0),AH165,"")))</f>
        <v/>
      </c>
      <c r="AI166" s="7">
        <f>IF(A166="","",IF(AND(S166&lt;&gt;"",V166&lt;&gt;'الإعدادات'!$M$17),MAX(1,ROUND(IFERROR(INDEX(SvcMinutes,MATCH(S166,Services,0)),SlotLen)/SlotLen,0))-1,IF(AND(A166=A165,AI165&gt;0),AI165-1,0)))</f>
        <v/>
      </c>
      <c r="AJ166" s="7">
        <f>IF(A166="","",IF(OR(AND(S166&lt;&gt;"",V166&lt;&gt;'الإعدادات'!$M$17),AND(A166=A165,AI165&gt;0)),1,0))</f>
        <v/>
      </c>
      <c r="AK166" s="9">
        <f>IF(A166="","",IF(AND(S166&lt;&gt;"",V166&lt;&gt;'الإعدادات'!$M$17),IF(T166="","",T166),IF(AND(A166=A165,AI165&gt;0),AK165,"")))</f>
        <v/>
      </c>
      <c r="AL166" s="9">
        <f>IF(A166="","",IF(AND(S166&lt;&gt;"",V166&lt;&gt;'الإعدادات'!$M$17),IF(U166="","",U166),IF(AND(A166=A165,AI165&gt;0),AL165,"")))</f>
        <v/>
      </c>
    </row>
    <row r="167">
      <c r="A167" s="23">
        <f>IF(Y167&gt;=7*SlotsPerDay,"",$B$2+INT(Y167/SlotsPerDay))</f>
        <v/>
      </c>
      <c r="B167" s="24">
        <f>IF(A167="","",DayStart+(Y167-INT(Y167/SlotsPerDay)*SlotsPerDay)*SlotLen/1440)</f>
        <v/>
      </c>
      <c r="C167" s="4" t="n"/>
      <c r="D167" s="4" t="n"/>
      <c r="E167" s="4" t="n"/>
      <c r="F167" s="4" t="n"/>
      <c r="G167" s="4" t="n"/>
      <c r="H167" s="4" t="n"/>
      <c r="I167" s="25">
        <f>IF(A167="","",IF(AND(AND(AC167&lt;&gt;"",OR(AC167=AG167,AC167=AK167)),AND(AD167&lt;&gt;"",OR(AD167=AH167,AD167=AL167))),"غرفة وجهاز",IF(AND(AC167&lt;&gt;"",OR(AC167=AG167,AC167=AK167)),"غرفة",IF(AND(AD167&lt;&gt;"",OR(AD167=AH167,AD167=AL167)),"جهاز",""))))</f>
        <v/>
      </c>
      <c r="J167" s="4" t="inlineStr">
        <is>
          <t>سعود الجهني</t>
        </is>
      </c>
      <c r="K167" s="4" t="inlineStr">
        <is>
          <t>053 898 8354</t>
        </is>
      </c>
      <c r="L167" s="4" t="inlineStr">
        <is>
          <t>ليزر وجه</t>
        </is>
      </c>
      <c r="M167" s="4" t="inlineStr">
        <is>
          <t>غرفة 2</t>
        </is>
      </c>
      <c r="N167" s="4" t="inlineStr">
        <is>
          <t>جهاز الليزر</t>
        </is>
      </c>
      <c r="O167" s="4" t="inlineStr">
        <is>
          <t>محجوز</t>
        </is>
      </c>
      <c r="P167" s="25">
        <f>IF(A167="","",IF(AND(AND(AG167&lt;&gt;"",OR(AG167=AC167,AG167=AK167)),AND(AH167&lt;&gt;"",OR(AH167=AD167,AH167=AL167))),"غرفة وجهاز",IF(AND(AG167&lt;&gt;"",OR(AG167=AC167,AG167=AK167)),"غرفة",IF(AND(AH167&lt;&gt;"",OR(AH167=AD167,AH167=AL167)),"جهاز",""))))</f>
        <v/>
      </c>
      <c r="Q167" s="4" t="n"/>
      <c r="R167" s="4" t="n"/>
      <c r="S167" s="4" t="n"/>
      <c r="T167" s="4" t="n"/>
      <c r="U167" s="4" t="n"/>
      <c r="V167" s="4" t="n"/>
      <c r="W167" s="25">
        <f>IF(A167="","",IF(AND(AND(AK167&lt;&gt;"",OR(AK167=AC167,AK167=AG167)),AND(AL167&lt;&gt;"",OR(AL167=AD167,AL167=AH167))),"غرفة وجهاز",IF(AND(AK167&lt;&gt;"",OR(AK167=AC167,AK167=AG167)),"غرفة",IF(AND(AL167&lt;&gt;"",OR(AL167=AD167,AL167=AH167)),"جهاز",""))))</f>
        <v/>
      </c>
      <c r="Y167" s="7" t="n">
        <v>161</v>
      </c>
      <c r="Z167" s="7">
        <f>IF(A167="","",IF(INDEX(OpenDays,WEEKDAY(A167,2))="لا",0,1))</f>
        <v/>
      </c>
      <c r="AA167" s="7">
        <f>IF(A167="","",IF(AND(E167&lt;&gt;"",H167&lt;&gt;'الإعدادات'!$M$17),MAX(1,ROUND(IFERROR(INDEX(SvcMinutes,MATCH(E167,Services,0)),SlotLen)/SlotLen,0))-1,IF(AND(A167=A166,AA166&gt;0),AA166-1,0)))</f>
        <v/>
      </c>
      <c r="AB167" s="7">
        <f>IF(A167="","",IF(OR(AND(E167&lt;&gt;"",H167&lt;&gt;'الإعدادات'!$M$17),AND(A167=A166,AA166&gt;0)),1,0))</f>
        <v/>
      </c>
      <c r="AC167" s="9">
        <f>IF(A167="","",IF(AND(E167&lt;&gt;"",H167&lt;&gt;'الإعدادات'!$M$17),IF(F167="","",F167),IF(AND(A167=A166,AA166&gt;0),AC166,"")))</f>
        <v/>
      </c>
      <c r="AD167" s="9">
        <f>IF(A167="","",IF(AND(E167&lt;&gt;"",H167&lt;&gt;'الإعدادات'!$M$17),IF(G167="","",G167),IF(AND(A167=A166,AA166&gt;0),AD166,"")))</f>
        <v/>
      </c>
      <c r="AE167" s="7">
        <f>IF(A167="","",IF(AND(L167&lt;&gt;"",O167&lt;&gt;'الإعدادات'!$M$17),MAX(1,ROUND(IFERROR(INDEX(SvcMinutes,MATCH(L167,Services,0)),SlotLen)/SlotLen,0))-1,IF(AND(A167=A166,AE166&gt;0),AE166-1,0)))</f>
        <v/>
      </c>
      <c r="AF167" s="7">
        <f>IF(A167="","",IF(OR(AND(L167&lt;&gt;"",O167&lt;&gt;'الإعدادات'!$M$17),AND(A167=A166,AE166&gt;0)),1,0))</f>
        <v/>
      </c>
      <c r="AG167" s="9">
        <f>IF(A167="","",IF(AND(L167&lt;&gt;"",O167&lt;&gt;'الإعدادات'!$M$17),IF(M167="","",M167),IF(AND(A167=A166,AE166&gt;0),AG166,"")))</f>
        <v/>
      </c>
      <c r="AH167" s="9">
        <f>IF(A167="","",IF(AND(L167&lt;&gt;"",O167&lt;&gt;'الإعدادات'!$M$17),IF(N167="","",N167),IF(AND(A167=A166,AE166&gt;0),AH166,"")))</f>
        <v/>
      </c>
      <c r="AI167" s="7">
        <f>IF(A167="","",IF(AND(S167&lt;&gt;"",V167&lt;&gt;'الإعدادات'!$M$17),MAX(1,ROUND(IFERROR(INDEX(SvcMinutes,MATCH(S167,Services,0)),SlotLen)/SlotLen,0))-1,IF(AND(A167=A166,AI166&gt;0),AI166-1,0)))</f>
        <v/>
      </c>
      <c r="AJ167" s="7">
        <f>IF(A167="","",IF(OR(AND(S167&lt;&gt;"",V167&lt;&gt;'الإعدادات'!$M$17),AND(A167=A166,AI166&gt;0)),1,0))</f>
        <v/>
      </c>
      <c r="AK167" s="9">
        <f>IF(A167="","",IF(AND(S167&lt;&gt;"",V167&lt;&gt;'الإعدادات'!$M$17),IF(T167="","",T167),IF(AND(A167=A166,AI166&gt;0),AK166,"")))</f>
        <v/>
      </c>
      <c r="AL167" s="9">
        <f>IF(A167="","",IF(AND(S167&lt;&gt;"",V167&lt;&gt;'الإعدادات'!$M$17),IF(U167="","",U167),IF(AND(A167=A166,AI166&gt;0),AL166,"")))</f>
        <v/>
      </c>
    </row>
    <row r="168">
      <c r="A168" s="23">
        <f>IF(Y168&gt;=7*SlotsPerDay,"",$B$2+INT(Y168/SlotsPerDay))</f>
        <v/>
      </c>
      <c r="B168" s="24">
        <f>IF(A168="","",DayStart+(Y168-INT(Y168/SlotsPerDay)*SlotsPerDay)*SlotLen/1440)</f>
        <v/>
      </c>
      <c r="C168" s="4" t="inlineStr">
        <is>
          <t>لمى الغامدي</t>
        </is>
      </c>
      <c r="D168" s="4" t="inlineStr">
        <is>
          <t>055 690 1730</t>
        </is>
      </c>
      <c r="E168" s="4" t="inlineStr">
        <is>
          <t>تقشير كيميائي</t>
        </is>
      </c>
      <c r="F168" s="4" t="inlineStr">
        <is>
          <t>غرفة 1</t>
        </is>
      </c>
      <c r="G168" s="4" t="n"/>
      <c r="H168" s="4" t="inlineStr">
        <is>
          <t>محجوز</t>
        </is>
      </c>
      <c r="I168" s="25">
        <f>IF(A168="","",IF(AND(AND(AC168&lt;&gt;"",OR(AC168=AG168,AC168=AK168)),AND(AD168&lt;&gt;"",OR(AD168=AH168,AD168=AL168))),"غرفة وجهاز",IF(AND(AC168&lt;&gt;"",OR(AC168=AG168,AC168=AK168)),"غرفة",IF(AND(AD168&lt;&gt;"",OR(AD168=AH168,AD168=AL168)),"جهاز",""))))</f>
        <v/>
      </c>
      <c r="J168" s="4" t="inlineStr">
        <is>
          <t>خالد المالكي</t>
        </is>
      </c>
      <c r="K168" s="4" t="inlineStr">
        <is>
          <t>055 439 2210</t>
        </is>
      </c>
      <c r="L168" s="4" t="inlineStr">
        <is>
          <t>هيدرافيشل</t>
        </is>
      </c>
      <c r="M168" s="4" t="inlineStr">
        <is>
          <t>غرفة 2</t>
        </is>
      </c>
      <c r="N168" s="4" t="inlineStr">
        <is>
          <t>هيدرافيشل</t>
        </is>
      </c>
      <c r="O168" s="4" t="inlineStr">
        <is>
          <t>مؤكد</t>
        </is>
      </c>
      <c r="P168" s="25">
        <f>IF(A168="","",IF(AND(AND(AG168&lt;&gt;"",OR(AG168=AC168,AG168=AK168)),AND(AH168&lt;&gt;"",OR(AH168=AD168,AH168=AL168))),"غرفة وجهاز",IF(AND(AG168&lt;&gt;"",OR(AG168=AC168,AG168=AK168)),"غرفة",IF(AND(AH168&lt;&gt;"",OR(AH168=AD168,AH168=AL168)),"جهاز",""))))</f>
        <v/>
      </c>
      <c r="Q168" s="4" t="inlineStr">
        <is>
          <t>منيرة العسيري</t>
        </is>
      </c>
      <c r="R168" s="4" t="inlineStr">
        <is>
          <t>055 172 7965</t>
        </is>
      </c>
      <c r="S168" s="4" t="inlineStr">
        <is>
          <t>كشف</t>
        </is>
      </c>
      <c r="T168" s="4" t="inlineStr">
        <is>
          <t>غرفة 3</t>
        </is>
      </c>
      <c r="U168" s="4" t="n"/>
      <c r="V168" s="4" t="inlineStr">
        <is>
          <t>محجوز</t>
        </is>
      </c>
      <c r="W168" s="25">
        <f>IF(A168="","",IF(AND(AND(AK168&lt;&gt;"",OR(AK168=AC168,AK168=AG168)),AND(AL168&lt;&gt;"",OR(AL168=AD168,AL168=AH168))),"غرفة وجهاز",IF(AND(AK168&lt;&gt;"",OR(AK168=AC168,AK168=AG168)),"غرفة",IF(AND(AL168&lt;&gt;"",OR(AL168=AD168,AL168=AH168)),"جهاز",""))))</f>
        <v/>
      </c>
      <c r="Y168" s="7" t="n">
        <v>162</v>
      </c>
      <c r="Z168" s="7">
        <f>IF(A168="","",IF(INDEX(OpenDays,WEEKDAY(A168,2))="لا",0,1))</f>
        <v/>
      </c>
      <c r="AA168" s="7">
        <f>IF(A168="","",IF(AND(E168&lt;&gt;"",H168&lt;&gt;'الإعدادات'!$M$17),MAX(1,ROUND(IFERROR(INDEX(SvcMinutes,MATCH(E168,Services,0)),SlotLen)/SlotLen,0))-1,IF(AND(A168=A167,AA167&gt;0),AA167-1,0)))</f>
        <v/>
      </c>
      <c r="AB168" s="7">
        <f>IF(A168="","",IF(OR(AND(E168&lt;&gt;"",H168&lt;&gt;'الإعدادات'!$M$17),AND(A168=A167,AA167&gt;0)),1,0))</f>
        <v/>
      </c>
      <c r="AC168" s="9">
        <f>IF(A168="","",IF(AND(E168&lt;&gt;"",H168&lt;&gt;'الإعدادات'!$M$17),IF(F168="","",F168),IF(AND(A168=A167,AA167&gt;0),AC167,"")))</f>
        <v/>
      </c>
      <c r="AD168" s="9">
        <f>IF(A168="","",IF(AND(E168&lt;&gt;"",H168&lt;&gt;'الإعدادات'!$M$17),IF(G168="","",G168),IF(AND(A168=A167,AA167&gt;0),AD167,"")))</f>
        <v/>
      </c>
      <c r="AE168" s="7">
        <f>IF(A168="","",IF(AND(L168&lt;&gt;"",O168&lt;&gt;'الإعدادات'!$M$17),MAX(1,ROUND(IFERROR(INDEX(SvcMinutes,MATCH(L168,Services,0)),SlotLen)/SlotLen,0))-1,IF(AND(A168=A167,AE167&gt;0),AE167-1,0)))</f>
        <v/>
      </c>
      <c r="AF168" s="7">
        <f>IF(A168="","",IF(OR(AND(L168&lt;&gt;"",O168&lt;&gt;'الإعدادات'!$M$17),AND(A168=A167,AE167&gt;0)),1,0))</f>
        <v/>
      </c>
      <c r="AG168" s="9">
        <f>IF(A168="","",IF(AND(L168&lt;&gt;"",O168&lt;&gt;'الإعدادات'!$M$17),IF(M168="","",M168),IF(AND(A168=A167,AE167&gt;0),AG167,"")))</f>
        <v/>
      </c>
      <c r="AH168" s="9">
        <f>IF(A168="","",IF(AND(L168&lt;&gt;"",O168&lt;&gt;'الإعدادات'!$M$17),IF(N168="","",N168),IF(AND(A168=A167,AE167&gt;0),AH167,"")))</f>
        <v/>
      </c>
      <c r="AI168" s="7">
        <f>IF(A168="","",IF(AND(S168&lt;&gt;"",V168&lt;&gt;'الإعدادات'!$M$17),MAX(1,ROUND(IFERROR(INDEX(SvcMinutes,MATCH(S168,Services,0)),SlotLen)/SlotLen,0))-1,IF(AND(A168=A167,AI167&gt;0),AI167-1,0)))</f>
        <v/>
      </c>
      <c r="AJ168" s="7">
        <f>IF(A168="","",IF(OR(AND(S168&lt;&gt;"",V168&lt;&gt;'الإعدادات'!$M$17),AND(A168=A167,AI167&gt;0)),1,0))</f>
        <v/>
      </c>
      <c r="AK168" s="9">
        <f>IF(A168="","",IF(AND(S168&lt;&gt;"",V168&lt;&gt;'الإعدادات'!$M$17),IF(T168="","",T168),IF(AND(A168=A167,AI167&gt;0),AK167,"")))</f>
        <v/>
      </c>
      <c r="AL168" s="9">
        <f>IF(A168="","",IF(AND(S168&lt;&gt;"",V168&lt;&gt;'الإعدادات'!$M$17),IF(U168="","",U168),IF(AND(A168=A167,AI167&gt;0),AL167,"")))</f>
        <v/>
      </c>
    </row>
    <row r="169">
      <c r="A169" s="23">
        <f>IF(Y169&gt;=7*SlotsPerDay,"",$B$2+INT(Y169/SlotsPerDay))</f>
        <v/>
      </c>
      <c r="B169" s="24">
        <f>IF(A169="","",DayStart+(Y169-INT(Y169/SlotsPerDay)*SlotsPerDay)*SlotLen/1440)</f>
        <v/>
      </c>
      <c r="C169" s="4" t="inlineStr">
        <is>
          <t>جود العنزي</t>
        </is>
      </c>
      <c r="D169" s="4" t="inlineStr">
        <is>
          <t>050 962 7173</t>
        </is>
      </c>
      <c r="E169" s="4" t="inlineStr">
        <is>
          <t>فيلر</t>
        </is>
      </c>
      <c r="F169" s="4" t="inlineStr">
        <is>
          <t>غرفة 1</t>
        </is>
      </c>
      <c r="G169" s="4" t="n"/>
      <c r="H169" s="4" t="inlineStr">
        <is>
          <t>محجوز</t>
        </is>
      </c>
      <c r="I169" s="25">
        <f>IF(A169="","",IF(AND(AND(AC169&lt;&gt;"",OR(AC169=AG169,AC169=AK169)),AND(AD169&lt;&gt;"",OR(AD169=AH169,AD169=AL169))),"غرفة وجهاز",IF(AND(AC169&lt;&gt;"",OR(AC169=AG169,AC169=AK169)),"غرفة",IF(AND(AD169&lt;&gt;"",OR(AD169=AH169,AD169=AL169)),"جهاز",""))))</f>
        <v/>
      </c>
      <c r="J169" s="4" t="n"/>
      <c r="K169" s="4" t="n"/>
      <c r="L169" s="4" t="n"/>
      <c r="M169" s="4" t="n"/>
      <c r="N169" s="4" t="n"/>
      <c r="O169" s="4" t="n"/>
      <c r="P169" s="25">
        <f>IF(A169="","",IF(AND(AND(AG169&lt;&gt;"",OR(AG169=AC169,AG169=AK169)),AND(AH169&lt;&gt;"",OR(AH169=AD169,AH169=AL169))),"غرفة وجهاز",IF(AND(AG169&lt;&gt;"",OR(AG169=AC169,AG169=AK169)),"غرفة",IF(AND(AH169&lt;&gt;"",OR(AH169=AD169,AH169=AL169)),"جهاز",""))))</f>
        <v/>
      </c>
      <c r="Q169" s="4" t="inlineStr">
        <is>
          <t>بندر الحارثي</t>
        </is>
      </c>
      <c r="R169" s="4" t="inlineStr">
        <is>
          <t>055 133 9725</t>
        </is>
      </c>
      <c r="S169" s="4" t="inlineStr">
        <is>
          <t>جلسة علاج طبيعي</t>
        </is>
      </c>
      <c r="T169" s="4" t="inlineStr">
        <is>
          <t>غرفة 3</t>
        </is>
      </c>
      <c r="U169" s="4" t="n"/>
      <c r="V169" s="4" t="inlineStr">
        <is>
          <t>محجوز</t>
        </is>
      </c>
      <c r="W169" s="25">
        <f>IF(A169="","",IF(AND(AND(AK169&lt;&gt;"",OR(AK169=AC169,AK169=AG169)),AND(AL169&lt;&gt;"",OR(AL169=AD169,AL169=AH169))),"غرفة وجهاز",IF(AND(AK169&lt;&gt;"",OR(AK169=AC169,AK169=AG169)),"غرفة",IF(AND(AL169&lt;&gt;"",OR(AL169=AD169,AL169=AH169)),"جهاز",""))))</f>
        <v/>
      </c>
      <c r="Y169" s="7" t="n">
        <v>163</v>
      </c>
      <c r="Z169" s="7">
        <f>IF(A169="","",IF(INDEX(OpenDays,WEEKDAY(A169,2))="لا",0,1))</f>
        <v/>
      </c>
      <c r="AA169" s="7">
        <f>IF(A169="","",IF(AND(E169&lt;&gt;"",H169&lt;&gt;'الإعدادات'!$M$17),MAX(1,ROUND(IFERROR(INDEX(SvcMinutes,MATCH(E169,Services,0)),SlotLen)/SlotLen,0))-1,IF(AND(A169=A168,AA168&gt;0),AA168-1,0)))</f>
        <v/>
      </c>
      <c r="AB169" s="7">
        <f>IF(A169="","",IF(OR(AND(E169&lt;&gt;"",H169&lt;&gt;'الإعدادات'!$M$17),AND(A169=A168,AA168&gt;0)),1,0))</f>
        <v/>
      </c>
      <c r="AC169" s="9">
        <f>IF(A169="","",IF(AND(E169&lt;&gt;"",H169&lt;&gt;'الإعدادات'!$M$17),IF(F169="","",F169),IF(AND(A169=A168,AA168&gt;0),AC168,"")))</f>
        <v/>
      </c>
      <c r="AD169" s="9">
        <f>IF(A169="","",IF(AND(E169&lt;&gt;"",H169&lt;&gt;'الإعدادات'!$M$17),IF(G169="","",G169),IF(AND(A169=A168,AA168&gt;0),AD168,"")))</f>
        <v/>
      </c>
      <c r="AE169" s="7">
        <f>IF(A169="","",IF(AND(L169&lt;&gt;"",O169&lt;&gt;'الإعدادات'!$M$17),MAX(1,ROUND(IFERROR(INDEX(SvcMinutes,MATCH(L169,Services,0)),SlotLen)/SlotLen,0))-1,IF(AND(A169=A168,AE168&gt;0),AE168-1,0)))</f>
        <v/>
      </c>
      <c r="AF169" s="7">
        <f>IF(A169="","",IF(OR(AND(L169&lt;&gt;"",O169&lt;&gt;'الإعدادات'!$M$17),AND(A169=A168,AE168&gt;0)),1,0))</f>
        <v/>
      </c>
      <c r="AG169" s="9">
        <f>IF(A169="","",IF(AND(L169&lt;&gt;"",O169&lt;&gt;'الإعدادات'!$M$17),IF(M169="","",M169),IF(AND(A169=A168,AE168&gt;0),AG168,"")))</f>
        <v/>
      </c>
      <c r="AH169" s="9">
        <f>IF(A169="","",IF(AND(L169&lt;&gt;"",O169&lt;&gt;'الإعدادات'!$M$17),IF(N169="","",N169),IF(AND(A169=A168,AE168&gt;0),AH168,"")))</f>
        <v/>
      </c>
      <c r="AI169" s="7">
        <f>IF(A169="","",IF(AND(S169&lt;&gt;"",V169&lt;&gt;'الإعدادات'!$M$17),MAX(1,ROUND(IFERROR(INDEX(SvcMinutes,MATCH(S169,Services,0)),SlotLen)/SlotLen,0))-1,IF(AND(A169=A168,AI168&gt;0),AI168-1,0)))</f>
        <v/>
      </c>
      <c r="AJ169" s="7">
        <f>IF(A169="","",IF(OR(AND(S169&lt;&gt;"",V169&lt;&gt;'الإعدادات'!$M$17),AND(A169=A168,AI168&gt;0)),1,0))</f>
        <v/>
      </c>
      <c r="AK169" s="9">
        <f>IF(A169="","",IF(AND(S169&lt;&gt;"",V169&lt;&gt;'الإعدادات'!$M$17),IF(T169="","",T169),IF(AND(A169=A168,AI168&gt;0),AK168,"")))</f>
        <v/>
      </c>
      <c r="AL169" s="9">
        <f>IF(A169="","",IF(AND(S169&lt;&gt;"",V169&lt;&gt;'الإعدادات'!$M$17),IF(U169="","",U169),IF(AND(A169=A168,AI168&gt;0),AL168,"")))</f>
        <v/>
      </c>
    </row>
    <row r="170">
      <c r="A170" s="23">
        <f>IF(Y170&gt;=7*SlotsPerDay,"",$B$2+INT(Y170/SlotsPerDay))</f>
        <v/>
      </c>
      <c r="B170" s="24">
        <f>IF(A170="","",DayStart+(Y170-INT(Y170/SlotsPerDay)*SlotsPerDay)*SlotLen/1440)</f>
        <v/>
      </c>
      <c r="C170" s="4" t="inlineStr">
        <is>
          <t>نوف الدوسري</t>
        </is>
      </c>
      <c r="D170" s="4" t="inlineStr">
        <is>
          <t>050 639 5934</t>
        </is>
      </c>
      <c r="E170" s="4" t="inlineStr">
        <is>
          <t>متابعة</t>
        </is>
      </c>
      <c r="F170" s="4" t="inlineStr">
        <is>
          <t>غرفة 1</t>
        </is>
      </c>
      <c r="G170" s="4" t="n"/>
      <c r="H170" s="4" t="inlineStr">
        <is>
          <t>محجوز</t>
        </is>
      </c>
      <c r="I170" s="25">
        <f>IF(A170="","",IF(AND(AND(AC170&lt;&gt;"",OR(AC170=AG170,AC170=AK170)),AND(AD170&lt;&gt;"",OR(AD170=AH170,AD170=AL170))),"غرفة وجهاز",IF(AND(AC170&lt;&gt;"",OR(AC170=AG170,AC170=AK170)),"غرفة",IF(AND(AD170&lt;&gt;"",OR(AD170=AH170,AD170=AL170)),"جهاز",""))))</f>
        <v/>
      </c>
      <c r="J170" s="4" t="inlineStr">
        <is>
          <t>أروى التميمي</t>
        </is>
      </c>
      <c r="K170" s="4" t="inlineStr">
        <is>
          <t>053 862 6066</t>
        </is>
      </c>
      <c r="L170" s="4" t="inlineStr">
        <is>
          <t>متابعة</t>
        </is>
      </c>
      <c r="M170" s="4" t="inlineStr">
        <is>
          <t>غرفة 2</t>
        </is>
      </c>
      <c r="N170" s="4" t="n"/>
      <c r="O170" s="4" t="inlineStr">
        <is>
          <t>محجوز</t>
        </is>
      </c>
      <c r="P170" s="25">
        <f>IF(A170="","",IF(AND(AND(AG170&lt;&gt;"",OR(AG170=AC170,AG170=AK170)),AND(AH170&lt;&gt;"",OR(AH170=AD170,AH170=AL170))),"غرفة وجهاز",IF(AND(AG170&lt;&gt;"",OR(AG170=AC170,AG170=AK170)),"غرفة",IF(AND(AH170&lt;&gt;"",OR(AH170=AD170,AH170=AL170)),"جهاز",""))))</f>
        <v/>
      </c>
      <c r="Q170" s="4" t="n"/>
      <c r="R170" s="4" t="n"/>
      <c r="S170" s="4" t="n"/>
      <c r="T170" s="4" t="n"/>
      <c r="U170" s="4" t="n"/>
      <c r="V170" s="4" t="n"/>
      <c r="W170" s="25">
        <f>IF(A170="","",IF(AND(AND(AK170&lt;&gt;"",OR(AK170=AC170,AK170=AG170)),AND(AL170&lt;&gt;"",OR(AL170=AD170,AL170=AH170))),"غرفة وجهاز",IF(AND(AK170&lt;&gt;"",OR(AK170=AC170,AK170=AG170)),"غرفة",IF(AND(AL170&lt;&gt;"",OR(AL170=AD170,AL170=AH170)),"جهاز",""))))</f>
        <v/>
      </c>
      <c r="Y170" s="7" t="n">
        <v>164</v>
      </c>
      <c r="Z170" s="7">
        <f>IF(A170="","",IF(INDEX(OpenDays,WEEKDAY(A170,2))="لا",0,1))</f>
        <v/>
      </c>
      <c r="AA170" s="7">
        <f>IF(A170="","",IF(AND(E170&lt;&gt;"",H170&lt;&gt;'الإعدادات'!$M$17),MAX(1,ROUND(IFERROR(INDEX(SvcMinutes,MATCH(E170,Services,0)),SlotLen)/SlotLen,0))-1,IF(AND(A170=A169,AA169&gt;0),AA169-1,0)))</f>
        <v/>
      </c>
      <c r="AB170" s="7">
        <f>IF(A170="","",IF(OR(AND(E170&lt;&gt;"",H170&lt;&gt;'الإعدادات'!$M$17),AND(A170=A169,AA169&gt;0)),1,0))</f>
        <v/>
      </c>
      <c r="AC170" s="9">
        <f>IF(A170="","",IF(AND(E170&lt;&gt;"",H170&lt;&gt;'الإعدادات'!$M$17),IF(F170="","",F170),IF(AND(A170=A169,AA169&gt;0),AC169,"")))</f>
        <v/>
      </c>
      <c r="AD170" s="9">
        <f>IF(A170="","",IF(AND(E170&lt;&gt;"",H170&lt;&gt;'الإعدادات'!$M$17),IF(G170="","",G170),IF(AND(A170=A169,AA169&gt;0),AD169,"")))</f>
        <v/>
      </c>
      <c r="AE170" s="7">
        <f>IF(A170="","",IF(AND(L170&lt;&gt;"",O170&lt;&gt;'الإعدادات'!$M$17),MAX(1,ROUND(IFERROR(INDEX(SvcMinutes,MATCH(L170,Services,0)),SlotLen)/SlotLen,0))-1,IF(AND(A170=A169,AE169&gt;0),AE169-1,0)))</f>
        <v/>
      </c>
      <c r="AF170" s="7">
        <f>IF(A170="","",IF(OR(AND(L170&lt;&gt;"",O170&lt;&gt;'الإعدادات'!$M$17),AND(A170=A169,AE169&gt;0)),1,0))</f>
        <v/>
      </c>
      <c r="AG170" s="9">
        <f>IF(A170="","",IF(AND(L170&lt;&gt;"",O170&lt;&gt;'الإعدادات'!$M$17),IF(M170="","",M170),IF(AND(A170=A169,AE169&gt;0),AG169,"")))</f>
        <v/>
      </c>
      <c r="AH170" s="9">
        <f>IF(A170="","",IF(AND(L170&lt;&gt;"",O170&lt;&gt;'الإعدادات'!$M$17),IF(N170="","",N170),IF(AND(A170=A169,AE169&gt;0),AH169,"")))</f>
        <v/>
      </c>
      <c r="AI170" s="7">
        <f>IF(A170="","",IF(AND(S170&lt;&gt;"",V170&lt;&gt;'الإعدادات'!$M$17),MAX(1,ROUND(IFERROR(INDEX(SvcMinutes,MATCH(S170,Services,0)),SlotLen)/SlotLen,0))-1,IF(AND(A170=A169,AI169&gt;0),AI169-1,0)))</f>
        <v/>
      </c>
      <c r="AJ170" s="7">
        <f>IF(A170="","",IF(OR(AND(S170&lt;&gt;"",V170&lt;&gt;'الإعدادات'!$M$17),AND(A170=A169,AI169&gt;0)),1,0))</f>
        <v/>
      </c>
      <c r="AK170" s="9">
        <f>IF(A170="","",IF(AND(S170&lt;&gt;"",V170&lt;&gt;'الإعدادات'!$M$17),IF(T170="","",T170),IF(AND(A170=A169,AI169&gt;0),AK169,"")))</f>
        <v/>
      </c>
      <c r="AL170" s="9">
        <f>IF(A170="","",IF(AND(S170&lt;&gt;"",V170&lt;&gt;'الإعدادات'!$M$17),IF(U170="","",U170),IF(AND(A170=A169,AI169&gt;0),AL169,"")))</f>
        <v/>
      </c>
    </row>
    <row r="171">
      <c r="A171" s="23">
        <f>IF(Y171&gt;=7*SlotsPerDay,"",$B$2+INT(Y171/SlotsPerDay))</f>
        <v/>
      </c>
      <c r="B171" s="24">
        <f>IF(A171="","",DayStart+(Y171-INT(Y171/SlotsPerDay)*SlotsPerDay)*SlotLen/1440)</f>
        <v/>
      </c>
      <c r="C171" s="4" t="n"/>
      <c r="D171" s="4" t="n"/>
      <c r="E171" s="4" t="n"/>
      <c r="F171" s="4" t="n"/>
      <c r="G171" s="4" t="n"/>
      <c r="H171" s="4" t="n"/>
      <c r="I171" s="25">
        <f>IF(A171="","",IF(AND(AND(AC171&lt;&gt;"",OR(AC171=AG171,AC171=AK171)),AND(AD171&lt;&gt;"",OR(AD171=AH171,AD171=AL171))),"غرفة وجهاز",IF(AND(AC171&lt;&gt;"",OR(AC171=AG171,AC171=AK171)),"غرفة",IF(AND(AD171&lt;&gt;"",OR(AD171=AH171,AD171=AL171)),"جهاز",""))))</f>
        <v/>
      </c>
      <c r="J171" s="4" t="inlineStr">
        <is>
          <t>سلطان الزهراني</t>
        </is>
      </c>
      <c r="K171" s="4" t="inlineStr">
        <is>
          <t>053 636 5540</t>
        </is>
      </c>
      <c r="L171" s="4" t="inlineStr">
        <is>
          <t>كشف</t>
        </is>
      </c>
      <c r="M171" s="4" t="inlineStr">
        <is>
          <t>غرفة 2</t>
        </is>
      </c>
      <c r="N171" s="4" t="n"/>
      <c r="O171" s="4" t="inlineStr">
        <is>
          <t>محجوز</t>
        </is>
      </c>
      <c r="P171" s="25">
        <f>IF(A171="","",IF(AND(AND(AG171&lt;&gt;"",OR(AG171=AC171,AG171=AK171)),AND(AH171&lt;&gt;"",OR(AH171=AD171,AH171=AL171))),"غرفة وجهاز",IF(AND(AG171&lt;&gt;"",OR(AG171=AC171,AG171=AK171)),"غرفة",IF(AND(AH171&lt;&gt;"",OR(AH171=AD171,AH171=AL171)),"جهاز",""))))</f>
        <v/>
      </c>
      <c r="Q171" s="4" t="inlineStr">
        <is>
          <t>سعود الجهني</t>
        </is>
      </c>
      <c r="R171" s="4" t="inlineStr">
        <is>
          <t>050 838 5486</t>
        </is>
      </c>
      <c r="S171" s="4" t="inlineStr">
        <is>
          <t>جلسة علاج طبيعي</t>
        </is>
      </c>
      <c r="T171" s="4" t="inlineStr">
        <is>
          <t>غرفة 3</t>
        </is>
      </c>
      <c r="U171" s="4" t="n"/>
      <c r="V171" s="4" t="inlineStr">
        <is>
          <t>محجوز</t>
        </is>
      </c>
      <c r="W171" s="25">
        <f>IF(A171="","",IF(AND(AND(AK171&lt;&gt;"",OR(AK171=AC171,AK171=AG171)),AND(AL171&lt;&gt;"",OR(AL171=AD171,AL171=AH171))),"غرفة وجهاز",IF(AND(AK171&lt;&gt;"",OR(AK171=AC171,AK171=AG171)),"غرفة",IF(AND(AL171&lt;&gt;"",OR(AL171=AD171,AL171=AH171)),"جهاز",""))))</f>
        <v/>
      </c>
      <c r="Y171" s="7" t="n">
        <v>165</v>
      </c>
      <c r="Z171" s="7">
        <f>IF(A171="","",IF(INDEX(OpenDays,WEEKDAY(A171,2))="لا",0,1))</f>
        <v/>
      </c>
      <c r="AA171" s="7">
        <f>IF(A171="","",IF(AND(E171&lt;&gt;"",H171&lt;&gt;'الإعدادات'!$M$17),MAX(1,ROUND(IFERROR(INDEX(SvcMinutes,MATCH(E171,Services,0)),SlotLen)/SlotLen,0))-1,IF(AND(A171=A170,AA170&gt;0),AA170-1,0)))</f>
        <v/>
      </c>
      <c r="AB171" s="7">
        <f>IF(A171="","",IF(OR(AND(E171&lt;&gt;"",H171&lt;&gt;'الإعدادات'!$M$17),AND(A171=A170,AA170&gt;0)),1,0))</f>
        <v/>
      </c>
      <c r="AC171" s="9">
        <f>IF(A171="","",IF(AND(E171&lt;&gt;"",H171&lt;&gt;'الإعدادات'!$M$17),IF(F171="","",F171),IF(AND(A171=A170,AA170&gt;0),AC170,"")))</f>
        <v/>
      </c>
      <c r="AD171" s="9">
        <f>IF(A171="","",IF(AND(E171&lt;&gt;"",H171&lt;&gt;'الإعدادات'!$M$17),IF(G171="","",G171),IF(AND(A171=A170,AA170&gt;0),AD170,"")))</f>
        <v/>
      </c>
      <c r="AE171" s="7">
        <f>IF(A171="","",IF(AND(L171&lt;&gt;"",O171&lt;&gt;'الإعدادات'!$M$17),MAX(1,ROUND(IFERROR(INDEX(SvcMinutes,MATCH(L171,Services,0)),SlotLen)/SlotLen,0))-1,IF(AND(A171=A170,AE170&gt;0),AE170-1,0)))</f>
        <v/>
      </c>
      <c r="AF171" s="7">
        <f>IF(A171="","",IF(OR(AND(L171&lt;&gt;"",O171&lt;&gt;'الإعدادات'!$M$17),AND(A171=A170,AE170&gt;0)),1,0))</f>
        <v/>
      </c>
      <c r="AG171" s="9">
        <f>IF(A171="","",IF(AND(L171&lt;&gt;"",O171&lt;&gt;'الإعدادات'!$M$17),IF(M171="","",M171),IF(AND(A171=A170,AE170&gt;0),AG170,"")))</f>
        <v/>
      </c>
      <c r="AH171" s="9">
        <f>IF(A171="","",IF(AND(L171&lt;&gt;"",O171&lt;&gt;'الإعدادات'!$M$17),IF(N171="","",N171),IF(AND(A171=A170,AE170&gt;0),AH170,"")))</f>
        <v/>
      </c>
      <c r="AI171" s="7">
        <f>IF(A171="","",IF(AND(S171&lt;&gt;"",V171&lt;&gt;'الإعدادات'!$M$17),MAX(1,ROUND(IFERROR(INDEX(SvcMinutes,MATCH(S171,Services,0)),SlotLen)/SlotLen,0))-1,IF(AND(A171=A170,AI170&gt;0),AI170-1,0)))</f>
        <v/>
      </c>
      <c r="AJ171" s="7">
        <f>IF(A171="","",IF(OR(AND(S171&lt;&gt;"",V171&lt;&gt;'الإعدادات'!$M$17),AND(A171=A170,AI170&gt;0)),1,0))</f>
        <v/>
      </c>
      <c r="AK171" s="9">
        <f>IF(A171="","",IF(AND(S171&lt;&gt;"",V171&lt;&gt;'الإعدادات'!$M$17),IF(T171="","",T171),IF(AND(A171=A170,AI170&gt;0),AK170,"")))</f>
        <v/>
      </c>
      <c r="AL171" s="9">
        <f>IF(A171="","",IF(AND(S171&lt;&gt;"",V171&lt;&gt;'الإعدادات'!$M$17),IF(U171="","",U171),IF(AND(A171=A170,AI170&gt;0),AL170,"")))</f>
        <v/>
      </c>
    </row>
    <row r="172">
      <c r="A172" s="23">
        <f>IF(Y172&gt;=7*SlotsPerDay,"",$B$2+INT(Y172/SlotsPerDay))</f>
        <v/>
      </c>
      <c r="B172" s="24">
        <f>IF(A172="","",DayStart+(Y172-INT(Y172/SlotsPerDay)*SlotsPerDay)*SlotLen/1440)</f>
        <v/>
      </c>
      <c r="C172" s="4" t="inlineStr">
        <is>
          <t>غادة الخالدي</t>
        </is>
      </c>
      <c r="D172" s="4" t="inlineStr">
        <is>
          <t>054 704 6277</t>
        </is>
      </c>
      <c r="E172" s="4" t="inlineStr">
        <is>
          <t>ليزر جسم</t>
        </is>
      </c>
      <c r="F172" s="4" t="inlineStr">
        <is>
          <t>غرفة 1</t>
        </is>
      </c>
      <c r="G172" s="4" t="inlineStr">
        <is>
          <t>جهاز الليزر</t>
        </is>
      </c>
      <c r="H172" s="4" t="inlineStr">
        <is>
          <t>محجوز</t>
        </is>
      </c>
      <c r="I172" s="25">
        <f>IF(A172="","",IF(AND(AND(AC172&lt;&gt;"",OR(AC172=AG172,AC172=AK172)),AND(AD172&lt;&gt;"",OR(AD172=AH172,AD172=AL172))),"غرفة وجهاز",IF(AND(AC172&lt;&gt;"",OR(AC172=AG172,AC172=AK172)),"غرفة",IF(AND(AD172&lt;&gt;"",OR(AD172=AH172,AD172=AL172)),"جهاز",""))))</f>
        <v/>
      </c>
      <c r="J172" s="4" t="n"/>
      <c r="K172" s="4" t="n"/>
      <c r="L172" s="4" t="n"/>
      <c r="M172" s="4" t="n"/>
      <c r="N172" s="4" t="n"/>
      <c r="O172" s="4" t="n"/>
      <c r="P172" s="25">
        <f>IF(A172="","",IF(AND(AND(AG172&lt;&gt;"",OR(AG172=AC172,AG172=AK172)),AND(AH172&lt;&gt;"",OR(AH172=AD172,AH172=AL172))),"غرفة وجهاز",IF(AND(AG172&lt;&gt;"",OR(AG172=AC172,AG172=AK172)),"غرفة",IF(AND(AH172&lt;&gt;"",OR(AH172=AD172,AH172=AL172)),"جهاز",""))))</f>
        <v/>
      </c>
      <c r="Q172" s="4" t="n"/>
      <c r="R172" s="4" t="n"/>
      <c r="S172" s="4" t="n"/>
      <c r="T172" s="4" t="n"/>
      <c r="U172" s="4" t="n"/>
      <c r="V172" s="4" t="n"/>
      <c r="W172" s="25">
        <f>IF(A172="","",IF(AND(AND(AK172&lt;&gt;"",OR(AK172=AC172,AK172=AG172)),AND(AL172&lt;&gt;"",OR(AL172=AD172,AL172=AH172))),"غرفة وجهاز",IF(AND(AK172&lt;&gt;"",OR(AK172=AC172,AK172=AG172)),"غرفة",IF(AND(AL172&lt;&gt;"",OR(AL172=AD172,AL172=AH172)),"جهاز",""))))</f>
        <v/>
      </c>
      <c r="Y172" s="7" t="n">
        <v>166</v>
      </c>
      <c r="Z172" s="7">
        <f>IF(A172="","",IF(INDEX(OpenDays,WEEKDAY(A172,2))="لا",0,1))</f>
        <v/>
      </c>
      <c r="AA172" s="7">
        <f>IF(A172="","",IF(AND(E172&lt;&gt;"",H172&lt;&gt;'الإعدادات'!$M$17),MAX(1,ROUND(IFERROR(INDEX(SvcMinutes,MATCH(E172,Services,0)),SlotLen)/SlotLen,0))-1,IF(AND(A172=A171,AA171&gt;0),AA171-1,0)))</f>
        <v/>
      </c>
      <c r="AB172" s="7">
        <f>IF(A172="","",IF(OR(AND(E172&lt;&gt;"",H172&lt;&gt;'الإعدادات'!$M$17),AND(A172=A171,AA171&gt;0)),1,0))</f>
        <v/>
      </c>
      <c r="AC172" s="9">
        <f>IF(A172="","",IF(AND(E172&lt;&gt;"",H172&lt;&gt;'الإعدادات'!$M$17),IF(F172="","",F172),IF(AND(A172=A171,AA171&gt;0),AC171,"")))</f>
        <v/>
      </c>
      <c r="AD172" s="9">
        <f>IF(A172="","",IF(AND(E172&lt;&gt;"",H172&lt;&gt;'الإعدادات'!$M$17),IF(G172="","",G172),IF(AND(A172=A171,AA171&gt;0),AD171,"")))</f>
        <v/>
      </c>
      <c r="AE172" s="7">
        <f>IF(A172="","",IF(AND(L172&lt;&gt;"",O172&lt;&gt;'الإعدادات'!$M$17),MAX(1,ROUND(IFERROR(INDEX(SvcMinutes,MATCH(L172,Services,0)),SlotLen)/SlotLen,0))-1,IF(AND(A172=A171,AE171&gt;0),AE171-1,0)))</f>
        <v/>
      </c>
      <c r="AF172" s="7">
        <f>IF(A172="","",IF(OR(AND(L172&lt;&gt;"",O172&lt;&gt;'الإعدادات'!$M$17),AND(A172=A171,AE171&gt;0)),1,0))</f>
        <v/>
      </c>
      <c r="AG172" s="9">
        <f>IF(A172="","",IF(AND(L172&lt;&gt;"",O172&lt;&gt;'الإعدادات'!$M$17),IF(M172="","",M172),IF(AND(A172=A171,AE171&gt;0),AG171,"")))</f>
        <v/>
      </c>
      <c r="AH172" s="9">
        <f>IF(A172="","",IF(AND(L172&lt;&gt;"",O172&lt;&gt;'الإعدادات'!$M$17),IF(N172="","",N172),IF(AND(A172=A171,AE171&gt;0),AH171,"")))</f>
        <v/>
      </c>
      <c r="AI172" s="7">
        <f>IF(A172="","",IF(AND(S172&lt;&gt;"",V172&lt;&gt;'الإعدادات'!$M$17),MAX(1,ROUND(IFERROR(INDEX(SvcMinutes,MATCH(S172,Services,0)),SlotLen)/SlotLen,0))-1,IF(AND(A172=A171,AI171&gt;0),AI171-1,0)))</f>
        <v/>
      </c>
      <c r="AJ172" s="7">
        <f>IF(A172="","",IF(OR(AND(S172&lt;&gt;"",V172&lt;&gt;'الإعدادات'!$M$17),AND(A172=A171,AI171&gt;0)),1,0))</f>
        <v/>
      </c>
      <c r="AK172" s="9">
        <f>IF(A172="","",IF(AND(S172&lt;&gt;"",V172&lt;&gt;'الإعدادات'!$M$17),IF(T172="","",T172),IF(AND(A172=A171,AI171&gt;0),AK171,"")))</f>
        <v/>
      </c>
      <c r="AL172" s="9">
        <f>IF(A172="","",IF(AND(S172&lt;&gt;"",V172&lt;&gt;'الإعدادات'!$M$17),IF(U172="","",U172),IF(AND(A172=A171,AI171&gt;0),AL171,"")))</f>
        <v/>
      </c>
    </row>
    <row r="173">
      <c r="A173" s="23">
        <f>IF(Y173&gt;=7*SlotsPerDay,"",$B$2+INT(Y173/SlotsPerDay))</f>
        <v/>
      </c>
      <c r="B173" s="24">
        <f>IF(A173="","",DayStart+(Y173-INT(Y173/SlotsPerDay)*SlotsPerDay)*SlotLen/1440)</f>
        <v/>
      </c>
      <c r="C173" s="4" t="n"/>
      <c r="D173" s="4" t="n"/>
      <c r="E173" s="4" t="n"/>
      <c r="F173" s="4" t="n"/>
      <c r="G173" s="4" t="n"/>
      <c r="H173" s="4" t="n"/>
      <c r="I173" s="25">
        <f>IF(A173="","",IF(AND(AND(AC173&lt;&gt;"",OR(AC173=AG173,AC173=AK173)),AND(AD173&lt;&gt;"",OR(AD173=AH173,AD173=AL173))),"غرفة وجهاز",IF(AND(AC173&lt;&gt;"",OR(AC173=AG173,AC173=AK173)),"غرفة",IF(AND(AD173&lt;&gt;"",OR(AD173=AH173,AD173=AL173)),"جهاز",""))))</f>
        <v/>
      </c>
      <c r="J173" s="4" t="inlineStr">
        <is>
          <t>دانة الحربي</t>
        </is>
      </c>
      <c r="K173" s="4" t="inlineStr">
        <is>
          <t>054 605 6371</t>
        </is>
      </c>
      <c r="L173" s="4" t="inlineStr">
        <is>
          <t>تقشير كيميائي</t>
        </is>
      </c>
      <c r="M173" s="4" t="inlineStr">
        <is>
          <t>غرفة 2</t>
        </is>
      </c>
      <c r="N173" s="4" t="n"/>
      <c r="O173" s="4" t="inlineStr">
        <is>
          <t>محجوز</t>
        </is>
      </c>
      <c r="P173" s="25">
        <f>IF(A173="","",IF(AND(AND(AG173&lt;&gt;"",OR(AG173=AC173,AG173=AK173)),AND(AH173&lt;&gt;"",OR(AH173=AD173,AH173=AL173))),"غرفة وجهاز",IF(AND(AG173&lt;&gt;"",OR(AG173=AC173,AG173=AK173)),"غرفة",IF(AND(AH173&lt;&gt;"",OR(AH173=AD173,AH173=AL173)),"جهاز",""))))</f>
        <v/>
      </c>
      <c r="Q173" s="4" t="inlineStr">
        <is>
          <t>وليد الزهراني</t>
        </is>
      </c>
      <c r="R173" s="4" t="inlineStr">
        <is>
          <t>050 448 6293</t>
        </is>
      </c>
      <c r="S173" s="4" t="inlineStr">
        <is>
          <t>كشف</t>
        </is>
      </c>
      <c r="T173" s="4" t="inlineStr">
        <is>
          <t>غرفة 3</t>
        </is>
      </c>
      <c r="U173" s="4" t="n"/>
      <c r="V173" s="4" t="inlineStr">
        <is>
          <t>محجوز</t>
        </is>
      </c>
      <c r="W173" s="25">
        <f>IF(A173="","",IF(AND(AND(AK173&lt;&gt;"",OR(AK173=AC173,AK173=AG173)),AND(AL173&lt;&gt;"",OR(AL173=AD173,AL173=AH173))),"غرفة وجهاز",IF(AND(AK173&lt;&gt;"",OR(AK173=AC173,AK173=AG173)),"غرفة",IF(AND(AL173&lt;&gt;"",OR(AL173=AD173,AL173=AH173)),"جهاز",""))))</f>
        <v/>
      </c>
      <c r="Y173" s="7" t="n">
        <v>167</v>
      </c>
      <c r="Z173" s="7">
        <f>IF(A173="","",IF(INDEX(OpenDays,WEEKDAY(A173,2))="لا",0,1))</f>
        <v/>
      </c>
      <c r="AA173" s="7">
        <f>IF(A173="","",IF(AND(E173&lt;&gt;"",H173&lt;&gt;'الإعدادات'!$M$17),MAX(1,ROUND(IFERROR(INDEX(SvcMinutes,MATCH(E173,Services,0)),SlotLen)/SlotLen,0))-1,IF(AND(A173=A172,AA172&gt;0),AA172-1,0)))</f>
        <v/>
      </c>
      <c r="AB173" s="7">
        <f>IF(A173="","",IF(OR(AND(E173&lt;&gt;"",H173&lt;&gt;'الإعدادات'!$M$17),AND(A173=A172,AA172&gt;0)),1,0))</f>
        <v/>
      </c>
      <c r="AC173" s="9">
        <f>IF(A173="","",IF(AND(E173&lt;&gt;"",H173&lt;&gt;'الإعدادات'!$M$17),IF(F173="","",F173),IF(AND(A173=A172,AA172&gt;0),AC172,"")))</f>
        <v/>
      </c>
      <c r="AD173" s="9">
        <f>IF(A173="","",IF(AND(E173&lt;&gt;"",H173&lt;&gt;'الإعدادات'!$M$17),IF(G173="","",G173),IF(AND(A173=A172,AA172&gt;0),AD172,"")))</f>
        <v/>
      </c>
      <c r="AE173" s="7">
        <f>IF(A173="","",IF(AND(L173&lt;&gt;"",O173&lt;&gt;'الإعدادات'!$M$17),MAX(1,ROUND(IFERROR(INDEX(SvcMinutes,MATCH(L173,Services,0)),SlotLen)/SlotLen,0))-1,IF(AND(A173=A172,AE172&gt;0),AE172-1,0)))</f>
        <v/>
      </c>
      <c r="AF173" s="7">
        <f>IF(A173="","",IF(OR(AND(L173&lt;&gt;"",O173&lt;&gt;'الإعدادات'!$M$17),AND(A173=A172,AE172&gt;0)),1,0))</f>
        <v/>
      </c>
      <c r="AG173" s="9">
        <f>IF(A173="","",IF(AND(L173&lt;&gt;"",O173&lt;&gt;'الإعدادات'!$M$17),IF(M173="","",M173),IF(AND(A173=A172,AE172&gt;0),AG172,"")))</f>
        <v/>
      </c>
      <c r="AH173" s="9">
        <f>IF(A173="","",IF(AND(L173&lt;&gt;"",O173&lt;&gt;'الإعدادات'!$M$17),IF(N173="","",N173),IF(AND(A173=A172,AE172&gt;0),AH172,"")))</f>
        <v/>
      </c>
      <c r="AI173" s="7">
        <f>IF(A173="","",IF(AND(S173&lt;&gt;"",V173&lt;&gt;'الإعدادات'!$M$17),MAX(1,ROUND(IFERROR(INDEX(SvcMinutes,MATCH(S173,Services,0)),SlotLen)/SlotLen,0))-1,IF(AND(A173=A172,AI172&gt;0),AI172-1,0)))</f>
        <v/>
      </c>
      <c r="AJ173" s="7">
        <f>IF(A173="","",IF(OR(AND(S173&lt;&gt;"",V173&lt;&gt;'الإعدادات'!$M$17),AND(A173=A172,AI172&gt;0)),1,0))</f>
        <v/>
      </c>
      <c r="AK173" s="9">
        <f>IF(A173="","",IF(AND(S173&lt;&gt;"",V173&lt;&gt;'الإعدادات'!$M$17),IF(T173="","",T173),IF(AND(A173=A172,AI172&gt;0),AK172,"")))</f>
        <v/>
      </c>
      <c r="AL173" s="9">
        <f>IF(A173="","",IF(AND(S173&lt;&gt;"",V173&lt;&gt;'الإعدادات'!$M$17),IF(U173="","",U173),IF(AND(A173=A172,AI172&gt;0),AL172,"")))</f>
        <v/>
      </c>
    </row>
    <row r="174">
      <c r="A174" s="23">
        <f>IF(Y174&gt;=7*SlotsPerDay,"",$B$2+INT(Y174/SlotsPerDay))</f>
        <v/>
      </c>
      <c r="B174" s="24">
        <f>IF(A174="","",DayStart+(Y174-INT(Y174/SlotsPerDay)*SlotsPerDay)*SlotLen/1440)</f>
        <v/>
      </c>
      <c r="C174" s="4" t="n"/>
      <c r="D174" s="4" t="n"/>
      <c r="E174" s="4" t="n"/>
      <c r="F174" s="4" t="n"/>
      <c r="G174" s="4" t="n"/>
      <c r="H174" s="4" t="n"/>
      <c r="I174" s="25">
        <f>IF(A174="","",IF(AND(AND(AC174&lt;&gt;"",OR(AC174=AG174,AC174=AK174)),AND(AD174&lt;&gt;"",OR(AD174=AH174,AD174=AL174))),"غرفة وجهاز",IF(AND(AC174&lt;&gt;"",OR(AC174=AG174,AC174=AK174)),"غرفة",IF(AND(AD174&lt;&gt;"",OR(AD174=AH174,AD174=AL174)),"جهاز",""))))</f>
        <v/>
      </c>
      <c r="J174" s="4" t="n"/>
      <c r="K174" s="4" t="n"/>
      <c r="L174" s="4" t="n"/>
      <c r="M174" s="4" t="n"/>
      <c r="N174" s="4" t="n"/>
      <c r="O174" s="4" t="n"/>
      <c r="P174" s="25">
        <f>IF(A174="","",IF(AND(AND(AG174&lt;&gt;"",OR(AG174=AC174,AG174=AK174)),AND(AH174&lt;&gt;"",OR(AH174=AD174,AH174=AL174))),"غرفة وجهاز",IF(AND(AG174&lt;&gt;"",OR(AG174=AC174,AG174=AK174)),"غرفة",IF(AND(AH174&lt;&gt;"",OR(AH174=AD174,AH174=AL174)),"جهاز",""))))</f>
        <v/>
      </c>
      <c r="Q174" s="4" t="n"/>
      <c r="R174" s="4" t="n"/>
      <c r="S174" s="4" t="n"/>
      <c r="T174" s="4" t="n"/>
      <c r="U174" s="4" t="n"/>
      <c r="V174" s="4" t="n"/>
      <c r="W174" s="25">
        <f>IF(A174="","",IF(AND(AND(AK174&lt;&gt;"",OR(AK174=AC174,AK174=AG174)),AND(AL174&lt;&gt;"",OR(AL174=AD174,AL174=AH174))),"غرفة وجهاز",IF(AND(AK174&lt;&gt;"",OR(AK174=AC174,AK174=AG174)),"غرفة",IF(AND(AL174&lt;&gt;"",OR(AL174=AD174,AL174=AH174)),"جهاز",""))))</f>
        <v/>
      </c>
      <c r="Y174" s="7" t="n">
        <v>168</v>
      </c>
      <c r="Z174" s="7">
        <f>IF(A174="","",IF(INDEX(OpenDays,WEEKDAY(A174,2))="لا",0,1))</f>
        <v/>
      </c>
      <c r="AA174" s="7">
        <f>IF(A174="","",IF(AND(E174&lt;&gt;"",H174&lt;&gt;'الإعدادات'!$M$17),MAX(1,ROUND(IFERROR(INDEX(SvcMinutes,MATCH(E174,Services,0)),SlotLen)/SlotLen,0))-1,IF(AND(A174=A173,AA173&gt;0),AA173-1,0)))</f>
        <v/>
      </c>
      <c r="AB174" s="7">
        <f>IF(A174="","",IF(OR(AND(E174&lt;&gt;"",H174&lt;&gt;'الإعدادات'!$M$17),AND(A174=A173,AA173&gt;0)),1,0))</f>
        <v/>
      </c>
      <c r="AC174" s="9">
        <f>IF(A174="","",IF(AND(E174&lt;&gt;"",H174&lt;&gt;'الإعدادات'!$M$17),IF(F174="","",F174),IF(AND(A174=A173,AA173&gt;0),AC173,"")))</f>
        <v/>
      </c>
      <c r="AD174" s="9">
        <f>IF(A174="","",IF(AND(E174&lt;&gt;"",H174&lt;&gt;'الإعدادات'!$M$17),IF(G174="","",G174),IF(AND(A174=A173,AA173&gt;0),AD173,"")))</f>
        <v/>
      </c>
      <c r="AE174" s="7">
        <f>IF(A174="","",IF(AND(L174&lt;&gt;"",O174&lt;&gt;'الإعدادات'!$M$17),MAX(1,ROUND(IFERROR(INDEX(SvcMinutes,MATCH(L174,Services,0)),SlotLen)/SlotLen,0))-1,IF(AND(A174=A173,AE173&gt;0),AE173-1,0)))</f>
        <v/>
      </c>
      <c r="AF174" s="7">
        <f>IF(A174="","",IF(OR(AND(L174&lt;&gt;"",O174&lt;&gt;'الإعدادات'!$M$17),AND(A174=A173,AE173&gt;0)),1,0))</f>
        <v/>
      </c>
      <c r="AG174" s="9">
        <f>IF(A174="","",IF(AND(L174&lt;&gt;"",O174&lt;&gt;'الإعدادات'!$M$17),IF(M174="","",M174),IF(AND(A174=A173,AE173&gt;0),AG173,"")))</f>
        <v/>
      </c>
      <c r="AH174" s="9">
        <f>IF(A174="","",IF(AND(L174&lt;&gt;"",O174&lt;&gt;'الإعدادات'!$M$17),IF(N174="","",N174),IF(AND(A174=A173,AE173&gt;0),AH173,"")))</f>
        <v/>
      </c>
      <c r="AI174" s="7">
        <f>IF(A174="","",IF(AND(S174&lt;&gt;"",V174&lt;&gt;'الإعدادات'!$M$17),MAX(1,ROUND(IFERROR(INDEX(SvcMinutes,MATCH(S174,Services,0)),SlotLen)/SlotLen,0))-1,IF(AND(A174=A173,AI173&gt;0),AI173-1,0)))</f>
        <v/>
      </c>
      <c r="AJ174" s="7">
        <f>IF(A174="","",IF(OR(AND(S174&lt;&gt;"",V174&lt;&gt;'الإعدادات'!$M$17),AND(A174=A173,AI173&gt;0)),1,0))</f>
        <v/>
      </c>
      <c r="AK174" s="9">
        <f>IF(A174="","",IF(AND(S174&lt;&gt;"",V174&lt;&gt;'الإعدادات'!$M$17),IF(T174="","",T174),IF(AND(A174=A173,AI173&gt;0),AK173,"")))</f>
        <v/>
      </c>
      <c r="AL174" s="9">
        <f>IF(A174="","",IF(AND(S174&lt;&gt;"",V174&lt;&gt;'الإعدادات'!$M$17),IF(U174="","",U174),IF(AND(A174=A173,AI173&gt;0),AL173,"")))</f>
        <v/>
      </c>
    </row>
    <row r="175">
      <c r="A175" s="23">
        <f>IF(Y175&gt;=7*SlotsPerDay,"",$B$2+INT(Y175/SlotsPerDay))</f>
        <v/>
      </c>
      <c r="B175" s="24">
        <f>IF(A175="","",DayStart+(Y175-INT(Y175/SlotsPerDay)*SlotsPerDay)*SlotLen/1440)</f>
        <v/>
      </c>
      <c r="C175" s="4" t="n"/>
      <c r="D175" s="4" t="n"/>
      <c r="E175" s="4" t="n"/>
      <c r="F175" s="4" t="n"/>
      <c r="G175" s="4" t="n"/>
      <c r="H175" s="4" t="n"/>
      <c r="I175" s="25">
        <f>IF(A175="","",IF(AND(AND(AC175&lt;&gt;"",OR(AC175=AG175,AC175=AK175)),AND(AD175&lt;&gt;"",OR(AD175=AH175,AD175=AL175))),"غرفة وجهاز",IF(AND(AC175&lt;&gt;"",OR(AC175=AG175,AC175=AK175)),"غرفة",IF(AND(AD175&lt;&gt;"",OR(AD175=AH175,AD175=AL175)),"جهاز",""))))</f>
        <v/>
      </c>
      <c r="J175" s="4" t="n"/>
      <c r="K175" s="4" t="n"/>
      <c r="L175" s="4" t="n"/>
      <c r="M175" s="4" t="n"/>
      <c r="N175" s="4" t="n"/>
      <c r="O175" s="4" t="n"/>
      <c r="P175" s="25">
        <f>IF(A175="","",IF(AND(AND(AG175&lt;&gt;"",OR(AG175=AC175,AG175=AK175)),AND(AH175&lt;&gt;"",OR(AH175=AD175,AH175=AL175))),"غرفة وجهاز",IF(AND(AG175&lt;&gt;"",OR(AG175=AC175,AG175=AK175)),"غرفة",IF(AND(AH175&lt;&gt;"",OR(AH175=AD175,AH175=AL175)),"جهاز",""))))</f>
        <v/>
      </c>
      <c r="Q175" s="4" t="n"/>
      <c r="R175" s="4" t="n"/>
      <c r="S175" s="4" t="n"/>
      <c r="T175" s="4" t="n"/>
      <c r="U175" s="4" t="n"/>
      <c r="V175" s="4" t="n"/>
      <c r="W175" s="25">
        <f>IF(A175="","",IF(AND(AND(AK175&lt;&gt;"",OR(AK175=AC175,AK175=AG175)),AND(AL175&lt;&gt;"",OR(AL175=AD175,AL175=AH175))),"غرفة وجهاز",IF(AND(AK175&lt;&gt;"",OR(AK175=AC175,AK175=AG175)),"غرفة",IF(AND(AL175&lt;&gt;"",OR(AL175=AD175,AL175=AH175)),"جهاز",""))))</f>
        <v/>
      </c>
      <c r="Y175" s="7" t="n">
        <v>169</v>
      </c>
      <c r="Z175" s="7">
        <f>IF(A175="","",IF(INDEX(OpenDays,WEEKDAY(A175,2))="لا",0,1))</f>
        <v/>
      </c>
      <c r="AA175" s="7">
        <f>IF(A175="","",IF(AND(E175&lt;&gt;"",H175&lt;&gt;'الإعدادات'!$M$17),MAX(1,ROUND(IFERROR(INDEX(SvcMinutes,MATCH(E175,Services,0)),SlotLen)/SlotLen,0))-1,IF(AND(A175=A174,AA174&gt;0),AA174-1,0)))</f>
        <v/>
      </c>
      <c r="AB175" s="7">
        <f>IF(A175="","",IF(OR(AND(E175&lt;&gt;"",H175&lt;&gt;'الإعدادات'!$M$17),AND(A175=A174,AA174&gt;0)),1,0))</f>
        <v/>
      </c>
      <c r="AC175" s="9">
        <f>IF(A175="","",IF(AND(E175&lt;&gt;"",H175&lt;&gt;'الإعدادات'!$M$17),IF(F175="","",F175),IF(AND(A175=A174,AA174&gt;0),AC174,"")))</f>
        <v/>
      </c>
      <c r="AD175" s="9">
        <f>IF(A175="","",IF(AND(E175&lt;&gt;"",H175&lt;&gt;'الإعدادات'!$M$17),IF(G175="","",G175),IF(AND(A175=A174,AA174&gt;0),AD174,"")))</f>
        <v/>
      </c>
      <c r="AE175" s="7">
        <f>IF(A175="","",IF(AND(L175&lt;&gt;"",O175&lt;&gt;'الإعدادات'!$M$17),MAX(1,ROUND(IFERROR(INDEX(SvcMinutes,MATCH(L175,Services,0)),SlotLen)/SlotLen,0))-1,IF(AND(A175=A174,AE174&gt;0),AE174-1,0)))</f>
        <v/>
      </c>
      <c r="AF175" s="7">
        <f>IF(A175="","",IF(OR(AND(L175&lt;&gt;"",O175&lt;&gt;'الإعدادات'!$M$17),AND(A175=A174,AE174&gt;0)),1,0))</f>
        <v/>
      </c>
      <c r="AG175" s="9">
        <f>IF(A175="","",IF(AND(L175&lt;&gt;"",O175&lt;&gt;'الإعدادات'!$M$17),IF(M175="","",M175),IF(AND(A175=A174,AE174&gt;0),AG174,"")))</f>
        <v/>
      </c>
      <c r="AH175" s="9">
        <f>IF(A175="","",IF(AND(L175&lt;&gt;"",O175&lt;&gt;'الإعدادات'!$M$17),IF(N175="","",N175),IF(AND(A175=A174,AE174&gt;0),AH174,"")))</f>
        <v/>
      </c>
      <c r="AI175" s="7">
        <f>IF(A175="","",IF(AND(S175&lt;&gt;"",V175&lt;&gt;'الإعدادات'!$M$17),MAX(1,ROUND(IFERROR(INDEX(SvcMinutes,MATCH(S175,Services,0)),SlotLen)/SlotLen,0))-1,IF(AND(A175=A174,AI174&gt;0),AI174-1,0)))</f>
        <v/>
      </c>
      <c r="AJ175" s="7">
        <f>IF(A175="","",IF(OR(AND(S175&lt;&gt;"",V175&lt;&gt;'الإعدادات'!$M$17),AND(A175=A174,AI174&gt;0)),1,0))</f>
        <v/>
      </c>
      <c r="AK175" s="9">
        <f>IF(A175="","",IF(AND(S175&lt;&gt;"",V175&lt;&gt;'الإعدادات'!$M$17),IF(T175="","",T175),IF(AND(A175=A174,AI174&gt;0),AK174,"")))</f>
        <v/>
      </c>
      <c r="AL175" s="9">
        <f>IF(A175="","",IF(AND(S175&lt;&gt;"",V175&lt;&gt;'الإعدادات'!$M$17),IF(U175="","",U175),IF(AND(A175=A174,AI174&gt;0),AL174,"")))</f>
        <v/>
      </c>
    </row>
    <row r="176">
      <c r="A176" s="23">
        <f>IF(Y176&gt;=7*SlotsPerDay,"",$B$2+INT(Y176/SlotsPerDay))</f>
        <v/>
      </c>
      <c r="B176" s="24">
        <f>IF(A176="","",DayStart+(Y176-INT(Y176/SlotsPerDay)*SlotsPerDay)*SlotLen/1440)</f>
        <v/>
      </c>
      <c r="C176" s="4" t="n"/>
      <c r="D176" s="4" t="n"/>
      <c r="E176" s="4" t="n"/>
      <c r="F176" s="4" t="n"/>
      <c r="G176" s="4" t="n"/>
      <c r="H176" s="4" t="n"/>
      <c r="I176" s="25">
        <f>IF(A176="","",IF(AND(AND(AC176&lt;&gt;"",OR(AC176=AG176,AC176=AK176)),AND(AD176&lt;&gt;"",OR(AD176=AH176,AD176=AL176))),"غرفة وجهاز",IF(AND(AC176&lt;&gt;"",OR(AC176=AG176,AC176=AK176)),"غرفة",IF(AND(AD176&lt;&gt;"",OR(AD176=AH176,AD176=AL176)),"جهاز",""))))</f>
        <v/>
      </c>
      <c r="J176" s="4" t="n"/>
      <c r="K176" s="4" t="n"/>
      <c r="L176" s="4" t="n"/>
      <c r="M176" s="4" t="n"/>
      <c r="N176" s="4" t="n"/>
      <c r="O176" s="4" t="n"/>
      <c r="P176" s="25">
        <f>IF(A176="","",IF(AND(AND(AG176&lt;&gt;"",OR(AG176=AC176,AG176=AK176)),AND(AH176&lt;&gt;"",OR(AH176=AD176,AH176=AL176))),"غرفة وجهاز",IF(AND(AG176&lt;&gt;"",OR(AG176=AC176,AG176=AK176)),"غرفة",IF(AND(AH176&lt;&gt;"",OR(AH176=AD176,AH176=AL176)),"جهاز",""))))</f>
        <v/>
      </c>
      <c r="Q176" s="4" t="n"/>
      <c r="R176" s="4" t="n"/>
      <c r="S176" s="4" t="n"/>
      <c r="T176" s="4" t="n"/>
      <c r="U176" s="4" t="n"/>
      <c r="V176" s="4" t="n"/>
      <c r="W176" s="25">
        <f>IF(A176="","",IF(AND(AND(AK176&lt;&gt;"",OR(AK176=AC176,AK176=AG176)),AND(AL176&lt;&gt;"",OR(AL176=AD176,AL176=AH176))),"غرفة وجهاز",IF(AND(AK176&lt;&gt;"",OR(AK176=AC176,AK176=AG176)),"غرفة",IF(AND(AL176&lt;&gt;"",OR(AL176=AD176,AL176=AH176)),"جهاز",""))))</f>
        <v/>
      </c>
      <c r="Y176" s="7" t="n">
        <v>170</v>
      </c>
      <c r="Z176" s="7">
        <f>IF(A176="","",IF(INDEX(OpenDays,WEEKDAY(A176,2))="لا",0,1))</f>
        <v/>
      </c>
      <c r="AA176" s="7">
        <f>IF(A176="","",IF(AND(E176&lt;&gt;"",H176&lt;&gt;'الإعدادات'!$M$17),MAX(1,ROUND(IFERROR(INDEX(SvcMinutes,MATCH(E176,Services,0)),SlotLen)/SlotLen,0))-1,IF(AND(A176=A175,AA175&gt;0),AA175-1,0)))</f>
        <v/>
      </c>
      <c r="AB176" s="7">
        <f>IF(A176="","",IF(OR(AND(E176&lt;&gt;"",H176&lt;&gt;'الإعدادات'!$M$17),AND(A176=A175,AA175&gt;0)),1,0))</f>
        <v/>
      </c>
      <c r="AC176" s="9">
        <f>IF(A176="","",IF(AND(E176&lt;&gt;"",H176&lt;&gt;'الإعدادات'!$M$17),IF(F176="","",F176),IF(AND(A176=A175,AA175&gt;0),AC175,"")))</f>
        <v/>
      </c>
      <c r="AD176" s="9">
        <f>IF(A176="","",IF(AND(E176&lt;&gt;"",H176&lt;&gt;'الإعدادات'!$M$17),IF(G176="","",G176),IF(AND(A176=A175,AA175&gt;0),AD175,"")))</f>
        <v/>
      </c>
      <c r="AE176" s="7">
        <f>IF(A176="","",IF(AND(L176&lt;&gt;"",O176&lt;&gt;'الإعدادات'!$M$17),MAX(1,ROUND(IFERROR(INDEX(SvcMinutes,MATCH(L176,Services,0)),SlotLen)/SlotLen,0))-1,IF(AND(A176=A175,AE175&gt;0),AE175-1,0)))</f>
        <v/>
      </c>
      <c r="AF176" s="7">
        <f>IF(A176="","",IF(OR(AND(L176&lt;&gt;"",O176&lt;&gt;'الإعدادات'!$M$17),AND(A176=A175,AE175&gt;0)),1,0))</f>
        <v/>
      </c>
      <c r="AG176" s="9">
        <f>IF(A176="","",IF(AND(L176&lt;&gt;"",O176&lt;&gt;'الإعدادات'!$M$17),IF(M176="","",M176),IF(AND(A176=A175,AE175&gt;0),AG175,"")))</f>
        <v/>
      </c>
      <c r="AH176" s="9">
        <f>IF(A176="","",IF(AND(L176&lt;&gt;"",O176&lt;&gt;'الإعدادات'!$M$17),IF(N176="","",N176),IF(AND(A176=A175,AE175&gt;0),AH175,"")))</f>
        <v/>
      </c>
      <c r="AI176" s="7">
        <f>IF(A176="","",IF(AND(S176&lt;&gt;"",V176&lt;&gt;'الإعدادات'!$M$17),MAX(1,ROUND(IFERROR(INDEX(SvcMinutes,MATCH(S176,Services,0)),SlotLen)/SlotLen,0))-1,IF(AND(A176=A175,AI175&gt;0),AI175-1,0)))</f>
        <v/>
      </c>
      <c r="AJ176" s="7">
        <f>IF(A176="","",IF(OR(AND(S176&lt;&gt;"",V176&lt;&gt;'الإعدادات'!$M$17),AND(A176=A175,AI175&gt;0)),1,0))</f>
        <v/>
      </c>
      <c r="AK176" s="9">
        <f>IF(A176="","",IF(AND(S176&lt;&gt;"",V176&lt;&gt;'الإعدادات'!$M$17),IF(T176="","",T176),IF(AND(A176=A175,AI175&gt;0),AK175,"")))</f>
        <v/>
      </c>
      <c r="AL176" s="9">
        <f>IF(A176="","",IF(AND(S176&lt;&gt;"",V176&lt;&gt;'الإعدادات'!$M$17),IF(U176="","",U176),IF(AND(A176=A175,AI175&gt;0),AL175,"")))</f>
        <v/>
      </c>
    </row>
    <row r="177">
      <c r="A177" s="23">
        <f>IF(Y177&gt;=7*SlotsPerDay,"",$B$2+INT(Y177/SlotsPerDay))</f>
        <v/>
      </c>
      <c r="B177" s="24">
        <f>IF(A177="","",DayStart+(Y177-INT(Y177/SlotsPerDay)*SlotsPerDay)*SlotLen/1440)</f>
        <v/>
      </c>
      <c r="C177" s="4" t="n"/>
      <c r="D177" s="4" t="n"/>
      <c r="E177" s="4" t="n"/>
      <c r="F177" s="4" t="n"/>
      <c r="G177" s="4" t="n"/>
      <c r="H177" s="4" t="n"/>
      <c r="I177" s="25">
        <f>IF(A177="","",IF(AND(AND(AC177&lt;&gt;"",OR(AC177=AG177,AC177=AK177)),AND(AD177&lt;&gt;"",OR(AD177=AH177,AD177=AL177))),"غرفة وجهاز",IF(AND(AC177&lt;&gt;"",OR(AC177=AG177,AC177=AK177)),"غرفة",IF(AND(AD177&lt;&gt;"",OR(AD177=AH177,AD177=AL177)),"جهاز",""))))</f>
        <v/>
      </c>
      <c r="J177" s="4" t="n"/>
      <c r="K177" s="4" t="n"/>
      <c r="L177" s="4" t="n"/>
      <c r="M177" s="4" t="n"/>
      <c r="N177" s="4" t="n"/>
      <c r="O177" s="4" t="n"/>
      <c r="P177" s="25">
        <f>IF(A177="","",IF(AND(AND(AG177&lt;&gt;"",OR(AG177=AC177,AG177=AK177)),AND(AH177&lt;&gt;"",OR(AH177=AD177,AH177=AL177))),"غرفة وجهاز",IF(AND(AG177&lt;&gt;"",OR(AG177=AC177,AG177=AK177)),"غرفة",IF(AND(AH177&lt;&gt;"",OR(AH177=AD177,AH177=AL177)),"جهاز",""))))</f>
        <v/>
      </c>
      <c r="Q177" s="4" t="n"/>
      <c r="R177" s="4" t="n"/>
      <c r="S177" s="4" t="n"/>
      <c r="T177" s="4" t="n"/>
      <c r="U177" s="4" t="n"/>
      <c r="V177" s="4" t="n"/>
      <c r="W177" s="25">
        <f>IF(A177="","",IF(AND(AND(AK177&lt;&gt;"",OR(AK177=AC177,AK177=AG177)),AND(AL177&lt;&gt;"",OR(AL177=AD177,AL177=AH177))),"غرفة وجهاز",IF(AND(AK177&lt;&gt;"",OR(AK177=AC177,AK177=AG177)),"غرفة",IF(AND(AL177&lt;&gt;"",OR(AL177=AD177,AL177=AH177)),"جهاز",""))))</f>
        <v/>
      </c>
      <c r="Y177" s="7" t="n">
        <v>171</v>
      </c>
      <c r="Z177" s="7">
        <f>IF(A177="","",IF(INDEX(OpenDays,WEEKDAY(A177,2))="لا",0,1))</f>
        <v/>
      </c>
      <c r="AA177" s="7">
        <f>IF(A177="","",IF(AND(E177&lt;&gt;"",H177&lt;&gt;'الإعدادات'!$M$17),MAX(1,ROUND(IFERROR(INDEX(SvcMinutes,MATCH(E177,Services,0)),SlotLen)/SlotLen,0))-1,IF(AND(A177=A176,AA176&gt;0),AA176-1,0)))</f>
        <v/>
      </c>
      <c r="AB177" s="7">
        <f>IF(A177="","",IF(OR(AND(E177&lt;&gt;"",H177&lt;&gt;'الإعدادات'!$M$17),AND(A177=A176,AA176&gt;0)),1,0))</f>
        <v/>
      </c>
      <c r="AC177" s="9">
        <f>IF(A177="","",IF(AND(E177&lt;&gt;"",H177&lt;&gt;'الإعدادات'!$M$17),IF(F177="","",F177),IF(AND(A177=A176,AA176&gt;0),AC176,"")))</f>
        <v/>
      </c>
      <c r="AD177" s="9">
        <f>IF(A177="","",IF(AND(E177&lt;&gt;"",H177&lt;&gt;'الإعدادات'!$M$17),IF(G177="","",G177),IF(AND(A177=A176,AA176&gt;0),AD176,"")))</f>
        <v/>
      </c>
      <c r="AE177" s="7">
        <f>IF(A177="","",IF(AND(L177&lt;&gt;"",O177&lt;&gt;'الإعدادات'!$M$17),MAX(1,ROUND(IFERROR(INDEX(SvcMinutes,MATCH(L177,Services,0)),SlotLen)/SlotLen,0))-1,IF(AND(A177=A176,AE176&gt;0),AE176-1,0)))</f>
        <v/>
      </c>
      <c r="AF177" s="7">
        <f>IF(A177="","",IF(OR(AND(L177&lt;&gt;"",O177&lt;&gt;'الإعدادات'!$M$17),AND(A177=A176,AE176&gt;0)),1,0))</f>
        <v/>
      </c>
      <c r="AG177" s="9">
        <f>IF(A177="","",IF(AND(L177&lt;&gt;"",O177&lt;&gt;'الإعدادات'!$M$17),IF(M177="","",M177),IF(AND(A177=A176,AE176&gt;0),AG176,"")))</f>
        <v/>
      </c>
      <c r="AH177" s="9">
        <f>IF(A177="","",IF(AND(L177&lt;&gt;"",O177&lt;&gt;'الإعدادات'!$M$17),IF(N177="","",N177),IF(AND(A177=A176,AE176&gt;0),AH176,"")))</f>
        <v/>
      </c>
      <c r="AI177" s="7">
        <f>IF(A177="","",IF(AND(S177&lt;&gt;"",V177&lt;&gt;'الإعدادات'!$M$17),MAX(1,ROUND(IFERROR(INDEX(SvcMinutes,MATCH(S177,Services,0)),SlotLen)/SlotLen,0))-1,IF(AND(A177=A176,AI176&gt;0),AI176-1,0)))</f>
        <v/>
      </c>
      <c r="AJ177" s="7">
        <f>IF(A177="","",IF(OR(AND(S177&lt;&gt;"",V177&lt;&gt;'الإعدادات'!$M$17),AND(A177=A176,AI176&gt;0)),1,0))</f>
        <v/>
      </c>
      <c r="AK177" s="9">
        <f>IF(A177="","",IF(AND(S177&lt;&gt;"",V177&lt;&gt;'الإعدادات'!$M$17),IF(T177="","",T177),IF(AND(A177=A176,AI176&gt;0),AK176,"")))</f>
        <v/>
      </c>
      <c r="AL177" s="9">
        <f>IF(A177="","",IF(AND(S177&lt;&gt;"",V177&lt;&gt;'الإعدادات'!$M$17),IF(U177="","",U177),IF(AND(A177=A176,AI176&gt;0),AL176,"")))</f>
        <v/>
      </c>
    </row>
    <row r="178">
      <c r="A178" s="23">
        <f>IF(Y178&gt;=7*SlotsPerDay,"",$B$2+INT(Y178/SlotsPerDay))</f>
        <v/>
      </c>
      <c r="B178" s="24">
        <f>IF(A178="","",DayStart+(Y178-INT(Y178/SlotsPerDay)*SlotsPerDay)*SlotLen/1440)</f>
        <v/>
      </c>
      <c r="C178" s="4" t="n"/>
      <c r="D178" s="4" t="n"/>
      <c r="E178" s="4" t="n"/>
      <c r="F178" s="4" t="n"/>
      <c r="G178" s="4" t="n"/>
      <c r="H178" s="4" t="n"/>
      <c r="I178" s="25">
        <f>IF(A178="","",IF(AND(AND(AC178&lt;&gt;"",OR(AC178=AG178,AC178=AK178)),AND(AD178&lt;&gt;"",OR(AD178=AH178,AD178=AL178))),"غرفة وجهاز",IF(AND(AC178&lt;&gt;"",OR(AC178=AG178,AC178=AK178)),"غرفة",IF(AND(AD178&lt;&gt;"",OR(AD178=AH178,AD178=AL178)),"جهاز",""))))</f>
        <v/>
      </c>
      <c r="J178" s="4" t="n"/>
      <c r="K178" s="4" t="n"/>
      <c r="L178" s="4" t="n"/>
      <c r="M178" s="4" t="n"/>
      <c r="N178" s="4" t="n"/>
      <c r="O178" s="4" t="n"/>
      <c r="P178" s="25">
        <f>IF(A178="","",IF(AND(AND(AG178&lt;&gt;"",OR(AG178=AC178,AG178=AK178)),AND(AH178&lt;&gt;"",OR(AH178=AD178,AH178=AL178))),"غرفة وجهاز",IF(AND(AG178&lt;&gt;"",OR(AG178=AC178,AG178=AK178)),"غرفة",IF(AND(AH178&lt;&gt;"",OR(AH178=AD178,AH178=AL178)),"جهاز",""))))</f>
        <v/>
      </c>
      <c r="Q178" s="4" t="n"/>
      <c r="R178" s="4" t="n"/>
      <c r="S178" s="4" t="n"/>
      <c r="T178" s="4" t="n"/>
      <c r="U178" s="4" t="n"/>
      <c r="V178" s="4" t="n"/>
      <c r="W178" s="25">
        <f>IF(A178="","",IF(AND(AND(AK178&lt;&gt;"",OR(AK178=AC178,AK178=AG178)),AND(AL178&lt;&gt;"",OR(AL178=AD178,AL178=AH178))),"غرفة وجهاز",IF(AND(AK178&lt;&gt;"",OR(AK178=AC178,AK178=AG178)),"غرفة",IF(AND(AL178&lt;&gt;"",OR(AL178=AD178,AL178=AH178)),"جهاز",""))))</f>
        <v/>
      </c>
      <c r="Y178" s="7" t="n">
        <v>172</v>
      </c>
      <c r="Z178" s="7">
        <f>IF(A178="","",IF(INDEX(OpenDays,WEEKDAY(A178,2))="لا",0,1))</f>
        <v/>
      </c>
      <c r="AA178" s="7">
        <f>IF(A178="","",IF(AND(E178&lt;&gt;"",H178&lt;&gt;'الإعدادات'!$M$17),MAX(1,ROUND(IFERROR(INDEX(SvcMinutes,MATCH(E178,Services,0)),SlotLen)/SlotLen,0))-1,IF(AND(A178=A177,AA177&gt;0),AA177-1,0)))</f>
        <v/>
      </c>
      <c r="AB178" s="7">
        <f>IF(A178="","",IF(OR(AND(E178&lt;&gt;"",H178&lt;&gt;'الإعدادات'!$M$17),AND(A178=A177,AA177&gt;0)),1,0))</f>
        <v/>
      </c>
      <c r="AC178" s="9">
        <f>IF(A178="","",IF(AND(E178&lt;&gt;"",H178&lt;&gt;'الإعدادات'!$M$17),IF(F178="","",F178),IF(AND(A178=A177,AA177&gt;0),AC177,"")))</f>
        <v/>
      </c>
      <c r="AD178" s="9">
        <f>IF(A178="","",IF(AND(E178&lt;&gt;"",H178&lt;&gt;'الإعدادات'!$M$17),IF(G178="","",G178),IF(AND(A178=A177,AA177&gt;0),AD177,"")))</f>
        <v/>
      </c>
      <c r="AE178" s="7">
        <f>IF(A178="","",IF(AND(L178&lt;&gt;"",O178&lt;&gt;'الإعدادات'!$M$17),MAX(1,ROUND(IFERROR(INDEX(SvcMinutes,MATCH(L178,Services,0)),SlotLen)/SlotLen,0))-1,IF(AND(A178=A177,AE177&gt;0),AE177-1,0)))</f>
        <v/>
      </c>
      <c r="AF178" s="7">
        <f>IF(A178="","",IF(OR(AND(L178&lt;&gt;"",O178&lt;&gt;'الإعدادات'!$M$17),AND(A178=A177,AE177&gt;0)),1,0))</f>
        <v/>
      </c>
      <c r="AG178" s="9">
        <f>IF(A178="","",IF(AND(L178&lt;&gt;"",O178&lt;&gt;'الإعدادات'!$M$17),IF(M178="","",M178),IF(AND(A178=A177,AE177&gt;0),AG177,"")))</f>
        <v/>
      </c>
      <c r="AH178" s="9">
        <f>IF(A178="","",IF(AND(L178&lt;&gt;"",O178&lt;&gt;'الإعدادات'!$M$17),IF(N178="","",N178),IF(AND(A178=A177,AE177&gt;0),AH177,"")))</f>
        <v/>
      </c>
      <c r="AI178" s="7">
        <f>IF(A178="","",IF(AND(S178&lt;&gt;"",V178&lt;&gt;'الإعدادات'!$M$17),MAX(1,ROUND(IFERROR(INDEX(SvcMinutes,MATCH(S178,Services,0)),SlotLen)/SlotLen,0))-1,IF(AND(A178=A177,AI177&gt;0),AI177-1,0)))</f>
        <v/>
      </c>
      <c r="AJ178" s="7">
        <f>IF(A178="","",IF(OR(AND(S178&lt;&gt;"",V178&lt;&gt;'الإعدادات'!$M$17),AND(A178=A177,AI177&gt;0)),1,0))</f>
        <v/>
      </c>
      <c r="AK178" s="9">
        <f>IF(A178="","",IF(AND(S178&lt;&gt;"",V178&lt;&gt;'الإعدادات'!$M$17),IF(T178="","",T178),IF(AND(A178=A177,AI177&gt;0),AK177,"")))</f>
        <v/>
      </c>
      <c r="AL178" s="9">
        <f>IF(A178="","",IF(AND(S178&lt;&gt;"",V178&lt;&gt;'الإعدادات'!$M$17),IF(U178="","",U178),IF(AND(A178=A177,AI177&gt;0),AL177,"")))</f>
        <v/>
      </c>
    </row>
    <row r="179">
      <c r="A179" s="23">
        <f>IF(Y179&gt;=7*SlotsPerDay,"",$B$2+INT(Y179/SlotsPerDay))</f>
        <v/>
      </c>
      <c r="B179" s="24">
        <f>IF(A179="","",DayStart+(Y179-INT(Y179/SlotsPerDay)*SlotsPerDay)*SlotLen/1440)</f>
        <v/>
      </c>
      <c r="C179" s="4" t="n"/>
      <c r="D179" s="4" t="n"/>
      <c r="E179" s="4" t="n"/>
      <c r="F179" s="4" t="n"/>
      <c r="G179" s="4" t="n"/>
      <c r="H179" s="4" t="n"/>
      <c r="I179" s="25">
        <f>IF(A179="","",IF(AND(AND(AC179&lt;&gt;"",OR(AC179=AG179,AC179=AK179)),AND(AD179&lt;&gt;"",OR(AD179=AH179,AD179=AL179))),"غرفة وجهاز",IF(AND(AC179&lt;&gt;"",OR(AC179=AG179,AC179=AK179)),"غرفة",IF(AND(AD179&lt;&gt;"",OR(AD179=AH179,AD179=AL179)),"جهاز",""))))</f>
        <v/>
      </c>
      <c r="J179" s="4" t="n"/>
      <c r="K179" s="4" t="n"/>
      <c r="L179" s="4" t="n"/>
      <c r="M179" s="4" t="n"/>
      <c r="N179" s="4" t="n"/>
      <c r="O179" s="4" t="n"/>
      <c r="P179" s="25">
        <f>IF(A179="","",IF(AND(AND(AG179&lt;&gt;"",OR(AG179=AC179,AG179=AK179)),AND(AH179&lt;&gt;"",OR(AH179=AD179,AH179=AL179))),"غرفة وجهاز",IF(AND(AG179&lt;&gt;"",OR(AG179=AC179,AG179=AK179)),"غرفة",IF(AND(AH179&lt;&gt;"",OR(AH179=AD179,AH179=AL179)),"جهاز",""))))</f>
        <v/>
      </c>
      <c r="Q179" s="4" t="n"/>
      <c r="R179" s="4" t="n"/>
      <c r="S179" s="4" t="n"/>
      <c r="T179" s="4" t="n"/>
      <c r="U179" s="4" t="n"/>
      <c r="V179" s="4" t="n"/>
      <c r="W179" s="25">
        <f>IF(A179="","",IF(AND(AND(AK179&lt;&gt;"",OR(AK179=AC179,AK179=AG179)),AND(AL179&lt;&gt;"",OR(AL179=AD179,AL179=AH179))),"غرفة وجهاز",IF(AND(AK179&lt;&gt;"",OR(AK179=AC179,AK179=AG179)),"غرفة",IF(AND(AL179&lt;&gt;"",OR(AL179=AD179,AL179=AH179)),"جهاز",""))))</f>
        <v/>
      </c>
      <c r="Y179" s="7" t="n">
        <v>173</v>
      </c>
      <c r="Z179" s="7">
        <f>IF(A179="","",IF(INDEX(OpenDays,WEEKDAY(A179,2))="لا",0,1))</f>
        <v/>
      </c>
      <c r="AA179" s="7">
        <f>IF(A179="","",IF(AND(E179&lt;&gt;"",H179&lt;&gt;'الإعدادات'!$M$17),MAX(1,ROUND(IFERROR(INDEX(SvcMinutes,MATCH(E179,Services,0)),SlotLen)/SlotLen,0))-1,IF(AND(A179=A178,AA178&gt;0),AA178-1,0)))</f>
        <v/>
      </c>
      <c r="AB179" s="7">
        <f>IF(A179="","",IF(OR(AND(E179&lt;&gt;"",H179&lt;&gt;'الإعدادات'!$M$17),AND(A179=A178,AA178&gt;0)),1,0))</f>
        <v/>
      </c>
      <c r="AC179" s="9">
        <f>IF(A179="","",IF(AND(E179&lt;&gt;"",H179&lt;&gt;'الإعدادات'!$M$17),IF(F179="","",F179),IF(AND(A179=A178,AA178&gt;0),AC178,"")))</f>
        <v/>
      </c>
      <c r="AD179" s="9">
        <f>IF(A179="","",IF(AND(E179&lt;&gt;"",H179&lt;&gt;'الإعدادات'!$M$17),IF(G179="","",G179),IF(AND(A179=A178,AA178&gt;0),AD178,"")))</f>
        <v/>
      </c>
      <c r="AE179" s="7">
        <f>IF(A179="","",IF(AND(L179&lt;&gt;"",O179&lt;&gt;'الإعدادات'!$M$17),MAX(1,ROUND(IFERROR(INDEX(SvcMinutes,MATCH(L179,Services,0)),SlotLen)/SlotLen,0))-1,IF(AND(A179=A178,AE178&gt;0),AE178-1,0)))</f>
        <v/>
      </c>
      <c r="AF179" s="7">
        <f>IF(A179="","",IF(OR(AND(L179&lt;&gt;"",O179&lt;&gt;'الإعدادات'!$M$17),AND(A179=A178,AE178&gt;0)),1,0))</f>
        <v/>
      </c>
      <c r="AG179" s="9">
        <f>IF(A179="","",IF(AND(L179&lt;&gt;"",O179&lt;&gt;'الإعدادات'!$M$17),IF(M179="","",M179),IF(AND(A179=A178,AE178&gt;0),AG178,"")))</f>
        <v/>
      </c>
      <c r="AH179" s="9">
        <f>IF(A179="","",IF(AND(L179&lt;&gt;"",O179&lt;&gt;'الإعدادات'!$M$17),IF(N179="","",N179),IF(AND(A179=A178,AE178&gt;0),AH178,"")))</f>
        <v/>
      </c>
      <c r="AI179" s="7">
        <f>IF(A179="","",IF(AND(S179&lt;&gt;"",V179&lt;&gt;'الإعدادات'!$M$17),MAX(1,ROUND(IFERROR(INDEX(SvcMinutes,MATCH(S179,Services,0)),SlotLen)/SlotLen,0))-1,IF(AND(A179=A178,AI178&gt;0),AI178-1,0)))</f>
        <v/>
      </c>
      <c r="AJ179" s="7">
        <f>IF(A179="","",IF(OR(AND(S179&lt;&gt;"",V179&lt;&gt;'الإعدادات'!$M$17),AND(A179=A178,AI178&gt;0)),1,0))</f>
        <v/>
      </c>
      <c r="AK179" s="9">
        <f>IF(A179="","",IF(AND(S179&lt;&gt;"",V179&lt;&gt;'الإعدادات'!$M$17),IF(T179="","",T179),IF(AND(A179=A178,AI178&gt;0),AK178,"")))</f>
        <v/>
      </c>
      <c r="AL179" s="9">
        <f>IF(A179="","",IF(AND(S179&lt;&gt;"",V179&lt;&gt;'الإعدادات'!$M$17),IF(U179="","",U179),IF(AND(A179=A178,AI178&gt;0),AL178,"")))</f>
        <v/>
      </c>
    </row>
    <row r="180">
      <c r="A180" s="23">
        <f>IF(Y180&gt;=7*SlotsPerDay,"",$B$2+INT(Y180/SlotsPerDay))</f>
        <v/>
      </c>
      <c r="B180" s="24">
        <f>IF(A180="","",DayStart+(Y180-INT(Y180/SlotsPerDay)*SlotsPerDay)*SlotLen/1440)</f>
        <v/>
      </c>
      <c r="C180" s="4" t="n"/>
      <c r="D180" s="4" t="n"/>
      <c r="E180" s="4" t="n"/>
      <c r="F180" s="4" t="n"/>
      <c r="G180" s="4" t="n"/>
      <c r="H180" s="4" t="n"/>
      <c r="I180" s="25">
        <f>IF(A180="","",IF(AND(AND(AC180&lt;&gt;"",OR(AC180=AG180,AC180=AK180)),AND(AD180&lt;&gt;"",OR(AD180=AH180,AD180=AL180))),"غرفة وجهاز",IF(AND(AC180&lt;&gt;"",OR(AC180=AG180,AC180=AK180)),"غرفة",IF(AND(AD180&lt;&gt;"",OR(AD180=AH180,AD180=AL180)),"جهاز",""))))</f>
        <v/>
      </c>
      <c r="J180" s="4" t="n"/>
      <c r="K180" s="4" t="n"/>
      <c r="L180" s="4" t="n"/>
      <c r="M180" s="4" t="n"/>
      <c r="N180" s="4" t="n"/>
      <c r="O180" s="4" t="n"/>
      <c r="P180" s="25">
        <f>IF(A180="","",IF(AND(AND(AG180&lt;&gt;"",OR(AG180=AC180,AG180=AK180)),AND(AH180&lt;&gt;"",OR(AH180=AD180,AH180=AL180))),"غرفة وجهاز",IF(AND(AG180&lt;&gt;"",OR(AG180=AC180,AG180=AK180)),"غرفة",IF(AND(AH180&lt;&gt;"",OR(AH180=AD180,AH180=AL180)),"جهاز",""))))</f>
        <v/>
      </c>
      <c r="Q180" s="4" t="n"/>
      <c r="R180" s="4" t="n"/>
      <c r="S180" s="4" t="n"/>
      <c r="T180" s="4" t="n"/>
      <c r="U180" s="4" t="n"/>
      <c r="V180" s="4" t="n"/>
      <c r="W180" s="25">
        <f>IF(A180="","",IF(AND(AND(AK180&lt;&gt;"",OR(AK180=AC180,AK180=AG180)),AND(AL180&lt;&gt;"",OR(AL180=AD180,AL180=AH180))),"غرفة وجهاز",IF(AND(AK180&lt;&gt;"",OR(AK180=AC180,AK180=AG180)),"غرفة",IF(AND(AL180&lt;&gt;"",OR(AL180=AD180,AL180=AH180)),"جهاز",""))))</f>
        <v/>
      </c>
      <c r="Y180" s="7" t="n">
        <v>174</v>
      </c>
      <c r="Z180" s="7">
        <f>IF(A180="","",IF(INDEX(OpenDays,WEEKDAY(A180,2))="لا",0,1))</f>
        <v/>
      </c>
      <c r="AA180" s="7">
        <f>IF(A180="","",IF(AND(E180&lt;&gt;"",H180&lt;&gt;'الإعدادات'!$M$17),MAX(1,ROUND(IFERROR(INDEX(SvcMinutes,MATCH(E180,Services,0)),SlotLen)/SlotLen,0))-1,IF(AND(A180=A179,AA179&gt;0),AA179-1,0)))</f>
        <v/>
      </c>
      <c r="AB180" s="7">
        <f>IF(A180="","",IF(OR(AND(E180&lt;&gt;"",H180&lt;&gt;'الإعدادات'!$M$17),AND(A180=A179,AA179&gt;0)),1,0))</f>
        <v/>
      </c>
      <c r="AC180" s="9">
        <f>IF(A180="","",IF(AND(E180&lt;&gt;"",H180&lt;&gt;'الإعدادات'!$M$17),IF(F180="","",F180),IF(AND(A180=A179,AA179&gt;0),AC179,"")))</f>
        <v/>
      </c>
      <c r="AD180" s="9">
        <f>IF(A180="","",IF(AND(E180&lt;&gt;"",H180&lt;&gt;'الإعدادات'!$M$17),IF(G180="","",G180),IF(AND(A180=A179,AA179&gt;0),AD179,"")))</f>
        <v/>
      </c>
      <c r="AE180" s="7">
        <f>IF(A180="","",IF(AND(L180&lt;&gt;"",O180&lt;&gt;'الإعدادات'!$M$17),MAX(1,ROUND(IFERROR(INDEX(SvcMinutes,MATCH(L180,Services,0)),SlotLen)/SlotLen,0))-1,IF(AND(A180=A179,AE179&gt;0),AE179-1,0)))</f>
        <v/>
      </c>
      <c r="AF180" s="7">
        <f>IF(A180="","",IF(OR(AND(L180&lt;&gt;"",O180&lt;&gt;'الإعدادات'!$M$17),AND(A180=A179,AE179&gt;0)),1,0))</f>
        <v/>
      </c>
      <c r="AG180" s="9">
        <f>IF(A180="","",IF(AND(L180&lt;&gt;"",O180&lt;&gt;'الإعدادات'!$M$17),IF(M180="","",M180),IF(AND(A180=A179,AE179&gt;0),AG179,"")))</f>
        <v/>
      </c>
      <c r="AH180" s="9">
        <f>IF(A180="","",IF(AND(L180&lt;&gt;"",O180&lt;&gt;'الإعدادات'!$M$17),IF(N180="","",N180),IF(AND(A180=A179,AE179&gt;0),AH179,"")))</f>
        <v/>
      </c>
      <c r="AI180" s="7">
        <f>IF(A180="","",IF(AND(S180&lt;&gt;"",V180&lt;&gt;'الإعدادات'!$M$17),MAX(1,ROUND(IFERROR(INDEX(SvcMinutes,MATCH(S180,Services,0)),SlotLen)/SlotLen,0))-1,IF(AND(A180=A179,AI179&gt;0),AI179-1,0)))</f>
        <v/>
      </c>
      <c r="AJ180" s="7">
        <f>IF(A180="","",IF(OR(AND(S180&lt;&gt;"",V180&lt;&gt;'الإعدادات'!$M$17),AND(A180=A179,AI179&gt;0)),1,0))</f>
        <v/>
      </c>
      <c r="AK180" s="9">
        <f>IF(A180="","",IF(AND(S180&lt;&gt;"",V180&lt;&gt;'الإعدادات'!$M$17),IF(T180="","",T180),IF(AND(A180=A179,AI179&gt;0),AK179,"")))</f>
        <v/>
      </c>
      <c r="AL180" s="9">
        <f>IF(A180="","",IF(AND(S180&lt;&gt;"",V180&lt;&gt;'الإعدادات'!$M$17),IF(U180="","",U180),IF(AND(A180=A179,AI179&gt;0),AL179,"")))</f>
        <v/>
      </c>
    </row>
    <row r="181">
      <c r="A181" s="23">
        <f>IF(Y181&gt;=7*SlotsPerDay,"",$B$2+INT(Y181/SlotsPerDay))</f>
        <v/>
      </c>
      <c r="B181" s="24">
        <f>IF(A181="","",DayStart+(Y181-INT(Y181/SlotsPerDay)*SlotsPerDay)*SlotLen/1440)</f>
        <v/>
      </c>
      <c r="C181" s="4" t="n"/>
      <c r="D181" s="4" t="n"/>
      <c r="E181" s="4" t="n"/>
      <c r="F181" s="4" t="n"/>
      <c r="G181" s="4" t="n"/>
      <c r="H181" s="4" t="n"/>
      <c r="I181" s="25">
        <f>IF(A181="","",IF(AND(AND(AC181&lt;&gt;"",OR(AC181=AG181,AC181=AK181)),AND(AD181&lt;&gt;"",OR(AD181=AH181,AD181=AL181))),"غرفة وجهاز",IF(AND(AC181&lt;&gt;"",OR(AC181=AG181,AC181=AK181)),"غرفة",IF(AND(AD181&lt;&gt;"",OR(AD181=AH181,AD181=AL181)),"جهاز",""))))</f>
        <v/>
      </c>
      <c r="J181" s="4" t="n"/>
      <c r="K181" s="4" t="n"/>
      <c r="L181" s="4" t="n"/>
      <c r="M181" s="4" t="n"/>
      <c r="N181" s="4" t="n"/>
      <c r="O181" s="4" t="n"/>
      <c r="P181" s="25">
        <f>IF(A181="","",IF(AND(AND(AG181&lt;&gt;"",OR(AG181=AC181,AG181=AK181)),AND(AH181&lt;&gt;"",OR(AH181=AD181,AH181=AL181))),"غرفة وجهاز",IF(AND(AG181&lt;&gt;"",OR(AG181=AC181,AG181=AK181)),"غرفة",IF(AND(AH181&lt;&gt;"",OR(AH181=AD181,AH181=AL181)),"جهاز",""))))</f>
        <v/>
      </c>
      <c r="Q181" s="4" t="n"/>
      <c r="R181" s="4" t="n"/>
      <c r="S181" s="4" t="n"/>
      <c r="T181" s="4" t="n"/>
      <c r="U181" s="4" t="n"/>
      <c r="V181" s="4" t="n"/>
      <c r="W181" s="25">
        <f>IF(A181="","",IF(AND(AND(AK181&lt;&gt;"",OR(AK181=AC181,AK181=AG181)),AND(AL181&lt;&gt;"",OR(AL181=AD181,AL181=AH181))),"غرفة وجهاز",IF(AND(AK181&lt;&gt;"",OR(AK181=AC181,AK181=AG181)),"غرفة",IF(AND(AL181&lt;&gt;"",OR(AL181=AD181,AL181=AH181)),"جهاز",""))))</f>
        <v/>
      </c>
      <c r="Y181" s="7" t="n">
        <v>175</v>
      </c>
      <c r="Z181" s="7">
        <f>IF(A181="","",IF(INDEX(OpenDays,WEEKDAY(A181,2))="لا",0,1))</f>
        <v/>
      </c>
      <c r="AA181" s="7">
        <f>IF(A181="","",IF(AND(E181&lt;&gt;"",H181&lt;&gt;'الإعدادات'!$M$17),MAX(1,ROUND(IFERROR(INDEX(SvcMinutes,MATCH(E181,Services,0)),SlotLen)/SlotLen,0))-1,IF(AND(A181=A180,AA180&gt;0),AA180-1,0)))</f>
        <v/>
      </c>
      <c r="AB181" s="7">
        <f>IF(A181="","",IF(OR(AND(E181&lt;&gt;"",H181&lt;&gt;'الإعدادات'!$M$17),AND(A181=A180,AA180&gt;0)),1,0))</f>
        <v/>
      </c>
      <c r="AC181" s="9">
        <f>IF(A181="","",IF(AND(E181&lt;&gt;"",H181&lt;&gt;'الإعدادات'!$M$17),IF(F181="","",F181),IF(AND(A181=A180,AA180&gt;0),AC180,"")))</f>
        <v/>
      </c>
      <c r="AD181" s="9">
        <f>IF(A181="","",IF(AND(E181&lt;&gt;"",H181&lt;&gt;'الإعدادات'!$M$17),IF(G181="","",G181),IF(AND(A181=A180,AA180&gt;0),AD180,"")))</f>
        <v/>
      </c>
      <c r="AE181" s="7">
        <f>IF(A181="","",IF(AND(L181&lt;&gt;"",O181&lt;&gt;'الإعدادات'!$M$17),MAX(1,ROUND(IFERROR(INDEX(SvcMinutes,MATCH(L181,Services,0)),SlotLen)/SlotLen,0))-1,IF(AND(A181=A180,AE180&gt;0),AE180-1,0)))</f>
        <v/>
      </c>
      <c r="AF181" s="7">
        <f>IF(A181="","",IF(OR(AND(L181&lt;&gt;"",O181&lt;&gt;'الإعدادات'!$M$17),AND(A181=A180,AE180&gt;0)),1,0))</f>
        <v/>
      </c>
      <c r="AG181" s="9">
        <f>IF(A181="","",IF(AND(L181&lt;&gt;"",O181&lt;&gt;'الإعدادات'!$M$17),IF(M181="","",M181),IF(AND(A181=A180,AE180&gt;0),AG180,"")))</f>
        <v/>
      </c>
      <c r="AH181" s="9">
        <f>IF(A181="","",IF(AND(L181&lt;&gt;"",O181&lt;&gt;'الإعدادات'!$M$17),IF(N181="","",N181),IF(AND(A181=A180,AE180&gt;0),AH180,"")))</f>
        <v/>
      </c>
      <c r="AI181" s="7">
        <f>IF(A181="","",IF(AND(S181&lt;&gt;"",V181&lt;&gt;'الإعدادات'!$M$17),MAX(1,ROUND(IFERROR(INDEX(SvcMinutes,MATCH(S181,Services,0)),SlotLen)/SlotLen,0))-1,IF(AND(A181=A180,AI180&gt;0),AI180-1,0)))</f>
        <v/>
      </c>
      <c r="AJ181" s="7">
        <f>IF(A181="","",IF(OR(AND(S181&lt;&gt;"",V181&lt;&gt;'الإعدادات'!$M$17),AND(A181=A180,AI180&gt;0)),1,0))</f>
        <v/>
      </c>
      <c r="AK181" s="9">
        <f>IF(A181="","",IF(AND(S181&lt;&gt;"",V181&lt;&gt;'الإعدادات'!$M$17),IF(T181="","",T181),IF(AND(A181=A180,AI180&gt;0),AK180,"")))</f>
        <v/>
      </c>
      <c r="AL181" s="9">
        <f>IF(A181="","",IF(AND(S181&lt;&gt;"",V181&lt;&gt;'الإعدادات'!$M$17),IF(U181="","",U181),IF(AND(A181=A180,AI180&gt;0),AL180,"")))</f>
        <v/>
      </c>
    </row>
    <row r="182">
      <c r="A182" s="23">
        <f>IF(Y182&gt;=7*SlotsPerDay,"",$B$2+INT(Y182/SlotsPerDay))</f>
        <v/>
      </c>
      <c r="B182" s="24">
        <f>IF(A182="","",DayStart+(Y182-INT(Y182/SlotsPerDay)*SlotsPerDay)*SlotLen/1440)</f>
        <v/>
      </c>
      <c r="C182" s="4" t="n"/>
      <c r="D182" s="4" t="n"/>
      <c r="E182" s="4" t="n"/>
      <c r="F182" s="4" t="n"/>
      <c r="G182" s="4" t="n"/>
      <c r="H182" s="4" t="n"/>
      <c r="I182" s="25">
        <f>IF(A182="","",IF(AND(AND(AC182&lt;&gt;"",OR(AC182=AG182,AC182=AK182)),AND(AD182&lt;&gt;"",OR(AD182=AH182,AD182=AL182))),"غرفة وجهاز",IF(AND(AC182&lt;&gt;"",OR(AC182=AG182,AC182=AK182)),"غرفة",IF(AND(AD182&lt;&gt;"",OR(AD182=AH182,AD182=AL182)),"جهاز",""))))</f>
        <v/>
      </c>
      <c r="J182" s="4" t="n"/>
      <c r="K182" s="4" t="n"/>
      <c r="L182" s="4" t="n"/>
      <c r="M182" s="4" t="n"/>
      <c r="N182" s="4" t="n"/>
      <c r="O182" s="4" t="n"/>
      <c r="P182" s="25">
        <f>IF(A182="","",IF(AND(AND(AG182&lt;&gt;"",OR(AG182=AC182,AG182=AK182)),AND(AH182&lt;&gt;"",OR(AH182=AD182,AH182=AL182))),"غرفة وجهاز",IF(AND(AG182&lt;&gt;"",OR(AG182=AC182,AG182=AK182)),"غرفة",IF(AND(AH182&lt;&gt;"",OR(AH182=AD182,AH182=AL182)),"جهاز",""))))</f>
        <v/>
      </c>
      <c r="Q182" s="4" t="n"/>
      <c r="R182" s="4" t="n"/>
      <c r="S182" s="4" t="n"/>
      <c r="T182" s="4" t="n"/>
      <c r="U182" s="4" t="n"/>
      <c r="V182" s="4" t="n"/>
      <c r="W182" s="25">
        <f>IF(A182="","",IF(AND(AND(AK182&lt;&gt;"",OR(AK182=AC182,AK182=AG182)),AND(AL182&lt;&gt;"",OR(AL182=AD182,AL182=AH182))),"غرفة وجهاز",IF(AND(AK182&lt;&gt;"",OR(AK182=AC182,AK182=AG182)),"غرفة",IF(AND(AL182&lt;&gt;"",OR(AL182=AD182,AL182=AH182)),"جهاز",""))))</f>
        <v/>
      </c>
      <c r="Y182" s="7" t="n">
        <v>176</v>
      </c>
      <c r="Z182" s="7">
        <f>IF(A182="","",IF(INDEX(OpenDays,WEEKDAY(A182,2))="لا",0,1))</f>
        <v/>
      </c>
      <c r="AA182" s="7">
        <f>IF(A182="","",IF(AND(E182&lt;&gt;"",H182&lt;&gt;'الإعدادات'!$M$17),MAX(1,ROUND(IFERROR(INDEX(SvcMinutes,MATCH(E182,Services,0)),SlotLen)/SlotLen,0))-1,IF(AND(A182=A181,AA181&gt;0),AA181-1,0)))</f>
        <v/>
      </c>
      <c r="AB182" s="7">
        <f>IF(A182="","",IF(OR(AND(E182&lt;&gt;"",H182&lt;&gt;'الإعدادات'!$M$17),AND(A182=A181,AA181&gt;0)),1,0))</f>
        <v/>
      </c>
      <c r="AC182" s="9">
        <f>IF(A182="","",IF(AND(E182&lt;&gt;"",H182&lt;&gt;'الإعدادات'!$M$17),IF(F182="","",F182),IF(AND(A182=A181,AA181&gt;0),AC181,"")))</f>
        <v/>
      </c>
      <c r="AD182" s="9">
        <f>IF(A182="","",IF(AND(E182&lt;&gt;"",H182&lt;&gt;'الإعدادات'!$M$17),IF(G182="","",G182),IF(AND(A182=A181,AA181&gt;0),AD181,"")))</f>
        <v/>
      </c>
      <c r="AE182" s="7">
        <f>IF(A182="","",IF(AND(L182&lt;&gt;"",O182&lt;&gt;'الإعدادات'!$M$17),MAX(1,ROUND(IFERROR(INDEX(SvcMinutes,MATCH(L182,Services,0)),SlotLen)/SlotLen,0))-1,IF(AND(A182=A181,AE181&gt;0),AE181-1,0)))</f>
        <v/>
      </c>
      <c r="AF182" s="7">
        <f>IF(A182="","",IF(OR(AND(L182&lt;&gt;"",O182&lt;&gt;'الإعدادات'!$M$17),AND(A182=A181,AE181&gt;0)),1,0))</f>
        <v/>
      </c>
      <c r="AG182" s="9">
        <f>IF(A182="","",IF(AND(L182&lt;&gt;"",O182&lt;&gt;'الإعدادات'!$M$17),IF(M182="","",M182),IF(AND(A182=A181,AE181&gt;0),AG181,"")))</f>
        <v/>
      </c>
      <c r="AH182" s="9">
        <f>IF(A182="","",IF(AND(L182&lt;&gt;"",O182&lt;&gt;'الإعدادات'!$M$17),IF(N182="","",N182),IF(AND(A182=A181,AE181&gt;0),AH181,"")))</f>
        <v/>
      </c>
      <c r="AI182" s="7">
        <f>IF(A182="","",IF(AND(S182&lt;&gt;"",V182&lt;&gt;'الإعدادات'!$M$17),MAX(1,ROUND(IFERROR(INDEX(SvcMinutes,MATCH(S182,Services,0)),SlotLen)/SlotLen,0))-1,IF(AND(A182=A181,AI181&gt;0),AI181-1,0)))</f>
        <v/>
      </c>
      <c r="AJ182" s="7">
        <f>IF(A182="","",IF(OR(AND(S182&lt;&gt;"",V182&lt;&gt;'الإعدادات'!$M$17),AND(A182=A181,AI181&gt;0)),1,0))</f>
        <v/>
      </c>
      <c r="AK182" s="9">
        <f>IF(A182="","",IF(AND(S182&lt;&gt;"",V182&lt;&gt;'الإعدادات'!$M$17),IF(T182="","",T182),IF(AND(A182=A181,AI181&gt;0),AK181,"")))</f>
        <v/>
      </c>
      <c r="AL182" s="9">
        <f>IF(A182="","",IF(AND(S182&lt;&gt;"",V182&lt;&gt;'الإعدادات'!$M$17),IF(U182="","",U182),IF(AND(A182=A181,AI181&gt;0),AL181,"")))</f>
        <v/>
      </c>
    </row>
    <row r="183">
      <c r="A183" s="23">
        <f>IF(Y183&gt;=7*SlotsPerDay,"",$B$2+INT(Y183/SlotsPerDay))</f>
        <v/>
      </c>
      <c r="B183" s="24">
        <f>IF(A183="","",DayStart+(Y183-INT(Y183/SlotsPerDay)*SlotsPerDay)*SlotLen/1440)</f>
        <v/>
      </c>
      <c r="C183" s="4" t="n"/>
      <c r="D183" s="4" t="n"/>
      <c r="E183" s="4" t="n"/>
      <c r="F183" s="4" t="n"/>
      <c r="G183" s="4" t="n"/>
      <c r="H183" s="4" t="n"/>
      <c r="I183" s="25">
        <f>IF(A183="","",IF(AND(AND(AC183&lt;&gt;"",OR(AC183=AG183,AC183=AK183)),AND(AD183&lt;&gt;"",OR(AD183=AH183,AD183=AL183))),"غرفة وجهاز",IF(AND(AC183&lt;&gt;"",OR(AC183=AG183,AC183=AK183)),"غرفة",IF(AND(AD183&lt;&gt;"",OR(AD183=AH183,AD183=AL183)),"جهاز",""))))</f>
        <v/>
      </c>
      <c r="J183" s="4" t="n"/>
      <c r="K183" s="4" t="n"/>
      <c r="L183" s="4" t="n"/>
      <c r="M183" s="4" t="n"/>
      <c r="N183" s="4" t="n"/>
      <c r="O183" s="4" t="n"/>
      <c r="P183" s="25">
        <f>IF(A183="","",IF(AND(AND(AG183&lt;&gt;"",OR(AG183=AC183,AG183=AK183)),AND(AH183&lt;&gt;"",OR(AH183=AD183,AH183=AL183))),"غرفة وجهاز",IF(AND(AG183&lt;&gt;"",OR(AG183=AC183,AG183=AK183)),"غرفة",IF(AND(AH183&lt;&gt;"",OR(AH183=AD183,AH183=AL183)),"جهاز",""))))</f>
        <v/>
      </c>
      <c r="Q183" s="4" t="n"/>
      <c r="R183" s="4" t="n"/>
      <c r="S183" s="4" t="n"/>
      <c r="T183" s="4" t="n"/>
      <c r="U183" s="4" t="n"/>
      <c r="V183" s="4" t="n"/>
      <c r="W183" s="25">
        <f>IF(A183="","",IF(AND(AND(AK183&lt;&gt;"",OR(AK183=AC183,AK183=AG183)),AND(AL183&lt;&gt;"",OR(AL183=AD183,AL183=AH183))),"غرفة وجهاز",IF(AND(AK183&lt;&gt;"",OR(AK183=AC183,AK183=AG183)),"غرفة",IF(AND(AL183&lt;&gt;"",OR(AL183=AD183,AL183=AH183)),"جهاز",""))))</f>
        <v/>
      </c>
      <c r="Y183" s="7" t="n">
        <v>177</v>
      </c>
      <c r="Z183" s="7">
        <f>IF(A183="","",IF(INDEX(OpenDays,WEEKDAY(A183,2))="لا",0,1))</f>
        <v/>
      </c>
      <c r="AA183" s="7">
        <f>IF(A183="","",IF(AND(E183&lt;&gt;"",H183&lt;&gt;'الإعدادات'!$M$17),MAX(1,ROUND(IFERROR(INDEX(SvcMinutes,MATCH(E183,Services,0)),SlotLen)/SlotLen,0))-1,IF(AND(A183=A182,AA182&gt;0),AA182-1,0)))</f>
        <v/>
      </c>
      <c r="AB183" s="7">
        <f>IF(A183="","",IF(OR(AND(E183&lt;&gt;"",H183&lt;&gt;'الإعدادات'!$M$17),AND(A183=A182,AA182&gt;0)),1,0))</f>
        <v/>
      </c>
      <c r="AC183" s="9">
        <f>IF(A183="","",IF(AND(E183&lt;&gt;"",H183&lt;&gt;'الإعدادات'!$M$17),IF(F183="","",F183),IF(AND(A183=A182,AA182&gt;0),AC182,"")))</f>
        <v/>
      </c>
      <c r="AD183" s="9">
        <f>IF(A183="","",IF(AND(E183&lt;&gt;"",H183&lt;&gt;'الإعدادات'!$M$17),IF(G183="","",G183),IF(AND(A183=A182,AA182&gt;0),AD182,"")))</f>
        <v/>
      </c>
      <c r="AE183" s="7">
        <f>IF(A183="","",IF(AND(L183&lt;&gt;"",O183&lt;&gt;'الإعدادات'!$M$17),MAX(1,ROUND(IFERROR(INDEX(SvcMinutes,MATCH(L183,Services,0)),SlotLen)/SlotLen,0))-1,IF(AND(A183=A182,AE182&gt;0),AE182-1,0)))</f>
        <v/>
      </c>
      <c r="AF183" s="7">
        <f>IF(A183="","",IF(OR(AND(L183&lt;&gt;"",O183&lt;&gt;'الإعدادات'!$M$17),AND(A183=A182,AE182&gt;0)),1,0))</f>
        <v/>
      </c>
      <c r="AG183" s="9">
        <f>IF(A183="","",IF(AND(L183&lt;&gt;"",O183&lt;&gt;'الإعدادات'!$M$17),IF(M183="","",M183),IF(AND(A183=A182,AE182&gt;0),AG182,"")))</f>
        <v/>
      </c>
      <c r="AH183" s="9">
        <f>IF(A183="","",IF(AND(L183&lt;&gt;"",O183&lt;&gt;'الإعدادات'!$M$17),IF(N183="","",N183),IF(AND(A183=A182,AE182&gt;0),AH182,"")))</f>
        <v/>
      </c>
      <c r="AI183" s="7">
        <f>IF(A183="","",IF(AND(S183&lt;&gt;"",V183&lt;&gt;'الإعدادات'!$M$17),MAX(1,ROUND(IFERROR(INDEX(SvcMinutes,MATCH(S183,Services,0)),SlotLen)/SlotLen,0))-1,IF(AND(A183=A182,AI182&gt;0),AI182-1,0)))</f>
        <v/>
      </c>
      <c r="AJ183" s="7">
        <f>IF(A183="","",IF(OR(AND(S183&lt;&gt;"",V183&lt;&gt;'الإعدادات'!$M$17),AND(A183=A182,AI182&gt;0)),1,0))</f>
        <v/>
      </c>
      <c r="AK183" s="9">
        <f>IF(A183="","",IF(AND(S183&lt;&gt;"",V183&lt;&gt;'الإعدادات'!$M$17),IF(T183="","",T183),IF(AND(A183=A182,AI182&gt;0),AK182,"")))</f>
        <v/>
      </c>
      <c r="AL183" s="9">
        <f>IF(A183="","",IF(AND(S183&lt;&gt;"",V183&lt;&gt;'الإعدادات'!$M$17),IF(U183="","",U183),IF(AND(A183=A182,AI182&gt;0),AL182,"")))</f>
        <v/>
      </c>
    </row>
    <row r="184">
      <c r="A184" s="23">
        <f>IF(Y184&gt;=7*SlotsPerDay,"",$B$2+INT(Y184/SlotsPerDay))</f>
        <v/>
      </c>
      <c r="B184" s="24">
        <f>IF(A184="","",DayStart+(Y184-INT(Y184/SlotsPerDay)*SlotsPerDay)*SlotLen/1440)</f>
        <v/>
      </c>
      <c r="C184" s="4" t="n"/>
      <c r="D184" s="4" t="n"/>
      <c r="E184" s="4" t="n"/>
      <c r="F184" s="4" t="n"/>
      <c r="G184" s="4" t="n"/>
      <c r="H184" s="4" t="n"/>
      <c r="I184" s="25">
        <f>IF(A184="","",IF(AND(AND(AC184&lt;&gt;"",OR(AC184=AG184,AC184=AK184)),AND(AD184&lt;&gt;"",OR(AD184=AH184,AD184=AL184))),"غرفة وجهاز",IF(AND(AC184&lt;&gt;"",OR(AC184=AG184,AC184=AK184)),"غرفة",IF(AND(AD184&lt;&gt;"",OR(AD184=AH184,AD184=AL184)),"جهاز",""))))</f>
        <v/>
      </c>
      <c r="J184" s="4" t="n"/>
      <c r="K184" s="4" t="n"/>
      <c r="L184" s="4" t="n"/>
      <c r="M184" s="4" t="n"/>
      <c r="N184" s="4" t="n"/>
      <c r="O184" s="4" t="n"/>
      <c r="P184" s="25">
        <f>IF(A184="","",IF(AND(AND(AG184&lt;&gt;"",OR(AG184=AC184,AG184=AK184)),AND(AH184&lt;&gt;"",OR(AH184=AD184,AH184=AL184))),"غرفة وجهاز",IF(AND(AG184&lt;&gt;"",OR(AG184=AC184,AG184=AK184)),"غرفة",IF(AND(AH184&lt;&gt;"",OR(AH184=AD184,AH184=AL184)),"جهاز",""))))</f>
        <v/>
      </c>
      <c r="Q184" s="4" t="n"/>
      <c r="R184" s="4" t="n"/>
      <c r="S184" s="4" t="n"/>
      <c r="T184" s="4" t="n"/>
      <c r="U184" s="4" t="n"/>
      <c r="V184" s="4" t="n"/>
      <c r="W184" s="25">
        <f>IF(A184="","",IF(AND(AND(AK184&lt;&gt;"",OR(AK184=AC184,AK184=AG184)),AND(AL184&lt;&gt;"",OR(AL184=AD184,AL184=AH184))),"غرفة وجهاز",IF(AND(AK184&lt;&gt;"",OR(AK184=AC184,AK184=AG184)),"غرفة",IF(AND(AL184&lt;&gt;"",OR(AL184=AD184,AL184=AH184)),"جهاز",""))))</f>
        <v/>
      </c>
      <c r="Y184" s="7" t="n">
        <v>178</v>
      </c>
      <c r="Z184" s="7">
        <f>IF(A184="","",IF(INDEX(OpenDays,WEEKDAY(A184,2))="لا",0,1))</f>
        <v/>
      </c>
      <c r="AA184" s="7">
        <f>IF(A184="","",IF(AND(E184&lt;&gt;"",H184&lt;&gt;'الإعدادات'!$M$17),MAX(1,ROUND(IFERROR(INDEX(SvcMinutes,MATCH(E184,Services,0)),SlotLen)/SlotLen,0))-1,IF(AND(A184=A183,AA183&gt;0),AA183-1,0)))</f>
        <v/>
      </c>
      <c r="AB184" s="7">
        <f>IF(A184="","",IF(OR(AND(E184&lt;&gt;"",H184&lt;&gt;'الإعدادات'!$M$17),AND(A184=A183,AA183&gt;0)),1,0))</f>
        <v/>
      </c>
      <c r="AC184" s="9">
        <f>IF(A184="","",IF(AND(E184&lt;&gt;"",H184&lt;&gt;'الإعدادات'!$M$17),IF(F184="","",F184),IF(AND(A184=A183,AA183&gt;0),AC183,"")))</f>
        <v/>
      </c>
      <c r="AD184" s="9">
        <f>IF(A184="","",IF(AND(E184&lt;&gt;"",H184&lt;&gt;'الإعدادات'!$M$17),IF(G184="","",G184),IF(AND(A184=A183,AA183&gt;0),AD183,"")))</f>
        <v/>
      </c>
      <c r="AE184" s="7">
        <f>IF(A184="","",IF(AND(L184&lt;&gt;"",O184&lt;&gt;'الإعدادات'!$M$17),MAX(1,ROUND(IFERROR(INDEX(SvcMinutes,MATCH(L184,Services,0)),SlotLen)/SlotLen,0))-1,IF(AND(A184=A183,AE183&gt;0),AE183-1,0)))</f>
        <v/>
      </c>
      <c r="AF184" s="7">
        <f>IF(A184="","",IF(OR(AND(L184&lt;&gt;"",O184&lt;&gt;'الإعدادات'!$M$17),AND(A184=A183,AE183&gt;0)),1,0))</f>
        <v/>
      </c>
      <c r="AG184" s="9">
        <f>IF(A184="","",IF(AND(L184&lt;&gt;"",O184&lt;&gt;'الإعدادات'!$M$17),IF(M184="","",M184),IF(AND(A184=A183,AE183&gt;0),AG183,"")))</f>
        <v/>
      </c>
      <c r="AH184" s="9">
        <f>IF(A184="","",IF(AND(L184&lt;&gt;"",O184&lt;&gt;'الإعدادات'!$M$17),IF(N184="","",N184),IF(AND(A184=A183,AE183&gt;0),AH183,"")))</f>
        <v/>
      </c>
      <c r="AI184" s="7">
        <f>IF(A184="","",IF(AND(S184&lt;&gt;"",V184&lt;&gt;'الإعدادات'!$M$17),MAX(1,ROUND(IFERROR(INDEX(SvcMinutes,MATCH(S184,Services,0)),SlotLen)/SlotLen,0))-1,IF(AND(A184=A183,AI183&gt;0),AI183-1,0)))</f>
        <v/>
      </c>
      <c r="AJ184" s="7">
        <f>IF(A184="","",IF(OR(AND(S184&lt;&gt;"",V184&lt;&gt;'الإعدادات'!$M$17),AND(A184=A183,AI183&gt;0)),1,0))</f>
        <v/>
      </c>
      <c r="AK184" s="9">
        <f>IF(A184="","",IF(AND(S184&lt;&gt;"",V184&lt;&gt;'الإعدادات'!$M$17),IF(T184="","",T184),IF(AND(A184=A183,AI183&gt;0),AK183,"")))</f>
        <v/>
      </c>
      <c r="AL184" s="9">
        <f>IF(A184="","",IF(AND(S184&lt;&gt;"",V184&lt;&gt;'الإعدادات'!$M$17),IF(U184="","",U184),IF(AND(A184=A183,AI183&gt;0),AL183,"")))</f>
        <v/>
      </c>
    </row>
    <row r="185">
      <c r="A185" s="23">
        <f>IF(Y185&gt;=7*SlotsPerDay,"",$B$2+INT(Y185/SlotsPerDay))</f>
        <v/>
      </c>
      <c r="B185" s="24">
        <f>IF(A185="","",DayStart+(Y185-INT(Y185/SlotsPerDay)*SlotsPerDay)*SlotLen/1440)</f>
        <v/>
      </c>
      <c r="C185" s="4" t="n"/>
      <c r="D185" s="4" t="n"/>
      <c r="E185" s="4" t="n"/>
      <c r="F185" s="4" t="n"/>
      <c r="G185" s="4" t="n"/>
      <c r="H185" s="4" t="n"/>
      <c r="I185" s="25">
        <f>IF(A185="","",IF(AND(AND(AC185&lt;&gt;"",OR(AC185=AG185,AC185=AK185)),AND(AD185&lt;&gt;"",OR(AD185=AH185,AD185=AL185))),"غرفة وجهاز",IF(AND(AC185&lt;&gt;"",OR(AC185=AG185,AC185=AK185)),"غرفة",IF(AND(AD185&lt;&gt;"",OR(AD185=AH185,AD185=AL185)),"جهاز",""))))</f>
        <v/>
      </c>
      <c r="J185" s="4" t="n"/>
      <c r="K185" s="4" t="n"/>
      <c r="L185" s="4" t="n"/>
      <c r="M185" s="4" t="n"/>
      <c r="N185" s="4" t="n"/>
      <c r="O185" s="4" t="n"/>
      <c r="P185" s="25">
        <f>IF(A185="","",IF(AND(AND(AG185&lt;&gt;"",OR(AG185=AC185,AG185=AK185)),AND(AH185&lt;&gt;"",OR(AH185=AD185,AH185=AL185))),"غرفة وجهاز",IF(AND(AG185&lt;&gt;"",OR(AG185=AC185,AG185=AK185)),"غرفة",IF(AND(AH185&lt;&gt;"",OR(AH185=AD185,AH185=AL185)),"جهاز",""))))</f>
        <v/>
      </c>
      <c r="Q185" s="4" t="n"/>
      <c r="R185" s="4" t="n"/>
      <c r="S185" s="4" t="n"/>
      <c r="T185" s="4" t="n"/>
      <c r="U185" s="4" t="n"/>
      <c r="V185" s="4" t="n"/>
      <c r="W185" s="25">
        <f>IF(A185="","",IF(AND(AND(AK185&lt;&gt;"",OR(AK185=AC185,AK185=AG185)),AND(AL185&lt;&gt;"",OR(AL185=AD185,AL185=AH185))),"غرفة وجهاز",IF(AND(AK185&lt;&gt;"",OR(AK185=AC185,AK185=AG185)),"غرفة",IF(AND(AL185&lt;&gt;"",OR(AL185=AD185,AL185=AH185)),"جهاز",""))))</f>
        <v/>
      </c>
      <c r="Y185" s="7" t="n">
        <v>179</v>
      </c>
      <c r="Z185" s="7">
        <f>IF(A185="","",IF(INDEX(OpenDays,WEEKDAY(A185,2))="لا",0,1))</f>
        <v/>
      </c>
      <c r="AA185" s="7">
        <f>IF(A185="","",IF(AND(E185&lt;&gt;"",H185&lt;&gt;'الإعدادات'!$M$17),MAX(1,ROUND(IFERROR(INDEX(SvcMinutes,MATCH(E185,Services,0)),SlotLen)/SlotLen,0))-1,IF(AND(A185=A184,AA184&gt;0),AA184-1,0)))</f>
        <v/>
      </c>
      <c r="AB185" s="7">
        <f>IF(A185="","",IF(OR(AND(E185&lt;&gt;"",H185&lt;&gt;'الإعدادات'!$M$17),AND(A185=A184,AA184&gt;0)),1,0))</f>
        <v/>
      </c>
      <c r="AC185" s="9">
        <f>IF(A185="","",IF(AND(E185&lt;&gt;"",H185&lt;&gt;'الإعدادات'!$M$17),IF(F185="","",F185),IF(AND(A185=A184,AA184&gt;0),AC184,"")))</f>
        <v/>
      </c>
      <c r="AD185" s="9">
        <f>IF(A185="","",IF(AND(E185&lt;&gt;"",H185&lt;&gt;'الإعدادات'!$M$17),IF(G185="","",G185),IF(AND(A185=A184,AA184&gt;0),AD184,"")))</f>
        <v/>
      </c>
      <c r="AE185" s="7">
        <f>IF(A185="","",IF(AND(L185&lt;&gt;"",O185&lt;&gt;'الإعدادات'!$M$17),MAX(1,ROUND(IFERROR(INDEX(SvcMinutes,MATCH(L185,Services,0)),SlotLen)/SlotLen,0))-1,IF(AND(A185=A184,AE184&gt;0),AE184-1,0)))</f>
        <v/>
      </c>
      <c r="AF185" s="7">
        <f>IF(A185="","",IF(OR(AND(L185&lt;&gt;"",O185&lt;&gt;'الإعدادات'!$M$17),AND(A185=A184,AE184&gt;0)),1,0))</f>
        <v/>
      </c>
      <c r="AG185" s="9">
        <f>IF(A185="","",IF(AND(L185&lt;&gt;"",O185&lt;&gt;'الإعدادات'!$M$17),IF(M185="","",M185),IF(AND(A185=A184,AE184&gt;0),AG184,"")))</f>
        <v/>
      </c>
      <c r="AH185" s="9">
        <f>IF(A185="","",IF(AND(L185&lt;&gt;"",O185&lt;&gt;'الإعدادات'!$M$17),IF(N185="","",N185),IF(AND(A185=A184,AE184&gt;0),AH184,"")))</f>
        <v/>
      </c>
      <c r="AI185" s="7">
        <f>IF(A185="","",IF(AND(S185&lt;&gt;"",V185&lt;&gt;'الإعدادات'!$M$17),MAX(1,ROUND(IFERROR(INDEX(SvcMinutes,MATCH(S185,Services,0)),SlotLen)/SlotLen,0))-1,IF(AND(A185=A184,AI184&gt;0),AI184-1,0)))</f>
        <v/>
      </c>
      <c r="AJ185" s="7">
        <f>IF(A185="","",IF(OR(AND(S185&lt;&gt;"",V185&lt;&gt;'الإعدادات'!$M$17),AND(A185=A184,AI184&gt;0)),1,0))</f>
        <v/>
      </c>
      <c r="AK185" s="9">
        <f>IF(A185="","",IF(AND(S185&lt;&gt;"",V185&lt;&gt;'الإعدادات'!$M$17),IF(T185="","",T185),IF(AND(A185=A184,AI184&gt;0),AK184,"")))</f>
        <v/>
      </c>
      <c r="AL185" s="9">
        <f>IF(A185="","",IF(AND(S185&lt;&gt;"",V185&lt;&gt;'الإعدادات'!$M$17),IF(U185="","",U185),IF(AND(A185=A184,AI184&gt;0),AL184,"")))</f>
        <v/>
      </c>
    </row>
    <row r="186">
      <c r="A186" s="23">
        <f>IF(Y186&gt;=7*SlotsPerDay,"",$B$2+INT(Y186/SlotsPerDay))</f>
        <v/>
      </c>
      <c r="B186" s="24">
        <f>IF(A186="","",DayStart+(Y186-INT(Y186/SlotsPerDay)*SlotsPerDay)*SlotLen/1440)</f>
        <v/>
      </c>
      <c r="C186" s="4" t="n"/>
      <c r="D186" s="4" t="n"/>
      <c r="E186" s="4" t="n"/>
      <c r="F186" s="4" t="n"/>
      <c r="G186" s="4" t="n"/>
      <c r="H186" s="4" t="n"/>
      <c r="I186" s="25">
        <f>IF(A186="","",IF(AND(AND(AC186&lt;&gt;"",OR(AC186=AG186,AC186=AK186)),AND(AD186&lt;&gt;"",OR(AD186=AH186,AD186=AL186))),"غرفة وجهاز",IF(AND(AC186&lt;&gt;"",OR(AC186=AG186,AC186=AK186)),"غرفة",IF(AND(AD186&lt;&gt;"",OR(AD186=AH186,AD186=AL186)),"جهاز",""))))</f>
        <v/>
      </c>
      <c r="J186" s="4" t="n"/>
      <c r="K186" s="4" t="n"/>
      <c r="L186" s="4" t="n"/>
      <c r="M186" s="4" t="n"/>
      <c r="N186" s="4" t="n"/>
      <c r="O186" s="4" t="n"/>
      <c r="P186" s="25">
        <f>IF(A186="","",IF(AND(AND(AG186&lt;&gt;"",OR(AG186=AC186,AG186=AK186)),AND(AH186&lt;&gt;"",OR(AH186=AD186,AH186=AL186))),"غرفة وجهاز",IF(AND(AG186&lt;&gt;"",OR(AG186=AC186,AG186=AK186)),"غرفة",IF(AND(AH186&lt;&gt;"",OR(AH186=AD186,AH186=AL186)),"جهاز",""))))</f>
        <v/>
      </c>
      <c r="Q186" s="4" t="n"/>
      <c r="R186" s="4" t="n"/>
      <c r="S186" s="4" t="n"/>
      <c r="T186" s="4" t="n"/>
      <c r="U186" s="4" t="n"/>
      <c r="V186" s="4" t="n"/>
      <c r="W186" s="25">
        <f>IF(A186="","",IF(AND(AND(AK186&lt;&gt;"",OR(AK186=AC186,AK186=AG186)),AND(AL186&lt;&gt;"",OR(AL186=AD186,AL186=AH186))),"غرفة وجهاز",IF(AND(AK186&lt;&gt;"",OR(AK186=AC186,AK186=AG186)),"غرفة",IF(AND(AL186&lt;&gt;"",OR(AL186=AD186,AL186=AH186)),"جهاز",""))))</f>
        <v/>
      </c>
      <c r="Y186" s="7" t="n">
        <v>180</v>
      </c>
      <c r="Z186" s="7">
        <f>IF(A186="","",IF(INDEX(OpenDays,WEEKDAY(A186,2))="لا",0,1))</f>
        <v/>
      </c>
      <c r="AA186" s="7">
        <f>IF(A186="","",IF(AND(E186&lt;&gt;"",H186&lt;&gt;'الإعدادات'!$M$17),MAX(1,ROUND(IFERROR(INDEX(SvcMinutes,MATCH(E186,Services,0)),SlotLen)/SlotLen,0))-1,IF(AND(A186=A185,AA185&gt;0),AA185-1,0)))</f>
        <v/>
      </c>
      <c r="AB186" s="7">
        <f>IF(A186="","",IF(OR(AND(E186&lt;&gt;"",H186&lt;&gt;'الإعدادات'!$M$17),AND(A186=A185,AA185&gt;0)),1,0))</f>
        <v/>
      </c>
      <c r="AC186" s="9">
        <f>IF(A186="","",IF(AND(E186&lt;&gt;"",H186&lt;&gt;'الإعدادات'!$M$17),IF(F186="","",F186),IF(AND(A186=A185,AA185&gt;0),AC185,"")))</f>
        <v/>
      </c>
      <c r="AD186" s="9">
        <f>IF(A186="","",IF(AND(E186&lt;&gt;"",H186&lt;&gt;'الإعدادات'!$M$17),IF(G186="","",G186),IF(AND(A186=A185,AA185&gt;0),AD185,"")))</f>
        <v/>
      </c>
      <c r="AE186" s="7">
        <f>IF(A186="","",IF(AND(L186&lt;&gt;"",O186&lt;&gt;'الإعدادات'!$M$17),MAX(1,ROUND(IFERROR(INDEX(SvcMinutes,MATCH(L186,Services,0)),SlotLen)/SlotLen,0))-1,IF(AND(A186=A185,AE185&gt;0),AE185-1,0)))</f>
        <v/>
      </c>
      <c r="AF186" s="7">
        <f>IF(A186="","",IF(OR(AND(L186&lt;&gt;"",O186&lt;&gt;'الإعدادات'!$M$17),AND(A186=A185,AE185&gt;0)),1,0))</f>
        <v/>
      </c>
      <c r="AG186" s="9">
        <f>IF(A186="","",IF(AND(L186&lt;&gt;"",O186&lt;&gt;'الإعدادات'!$M$17),IF(M186="","",M186),IF(AND(A186=A185,AE185&gt;0),AG185,"")))</f>
        <v/>
      </c>
      <c r="AH186" s="9">
        <f>IF(A186="","",IF(AND(L186&lt;&gt;"",O186&lt;&gt;'الإعدادات'!$M$17),IF(N186="","",N186),IF(AND(A186=A185,AE185&gt;0),AH185,"")))</f>
        <v/>
      </c>
      <c r="AI186" s="7">
        <f>IF(A186="","",IF(AND(S186&lt;&gt;"",V186&lt;&gt;'الإعدادات'!$M$17),MAX(1,ROUND(IFERROR(INDEX(SvcMinutes,MATCH(S186,Services,0)),SlotLen)/SlotLen,0))-1,IF(AND(A186=A185,AI185&gt;0),AI185-1,0)))</f>
        <v/>
      </c>
      <c r="AJ186" s="7">
        <f>IF(A186="","",IF(OR(AND(S186&lt;&gt;"",V186&lt;&gt;'الإعدادات'!$M$17),AND(A186=A185,AI185&gt;0)),1,0))</f>
        <v/>
      </c>
      <c r="AK186" s="9">
        <f>IF(A186="","",IF(AND(S186&lt;&gt;"",V186&lt;&gt;'الإعدادات'!$M$17),IF(T186="","",T186),IF(AND(A186=A185,AI185&gt;0),AK185,"")))</f>
        <v/>
      </c>
      <c r="AL186" s="9">
        <f>IF(A186="","",IF(AND(S186&lt;&gt;"",V186&lt;&gt;'الإعدادات'!$M$17),IF(U186="","",U186),IF(AND(A186=A185,AI185&gt;0),AL185,"")))</f>
        <v/>
      </c>
    </row>
    <row r="187">
      <c r="A187" s="23">
        <f>IF(Y187&gt;=7*SlotsPerDay,"",$B$2+INT(Y187/SlotsPerDay))</f>
        <v/>
      </c>
      <c r="B187" s="24">
        <f>IF(A187="","",DayStart+(Y187-INT(Y187/SlotsPerDay)*SlotsPerDay)*SlotLen/1440)</f>
        <v/>
      </c>
      <c r="C187" s="4" t="n"/>
      <c r="D187" s="4" t="n"/>
      <c r="E187" s="4" t="n"/>
      <c r="F187" s="4" t="n"/>
      <c r="G187" s="4" t="n"/>
      <c r="H187" s="4" t="n"/>
      <c r="I187" s="25">
        <f>IF(A187="","",IF(AND(AND(AC187&lt;&gt;"",OR(AC187=AG187,AC187=AK187)),AND(AD187&lt;&gt;"",OR(AD187=AH187,AD187=AL187))),"غرفة وجهاز",IF(AND(AC187&lt;&gt;"",OR(AC187=AG187,AC187=AK187)),"غرفة",IF(AND(AD187&lt;&gt;"",OR(AD187=AH187,AD187=AL187)),"جهاز",""))))</f>
        <v/>
      </c>
      <c r="J187" s="4" t="n"/>
      <c r="K187" s="4" t="n"/>
      <c r="L187" s="4" t="n"/>
      <c r="M187" s="4" t="n"/>
      <c r="N187" s="4" t="n"/>
      <c r="O187" s="4" t="n"/>
      <c r="P187" s="25">
        <f>IF(A187="","",IF(AND(AND(AG187&lt;&gt;"",OR(AG187=AC187,AG187=AK187)),AND(AH187&lt;&gt;"",OR(AH187=AD187,AH187=AL187))),"غرفة وجهاز",IF(AND(AG187&lt;&gt;"",OR(AG187=AC187,AG187=AK187)),"غرفة",IF(AND(AH187&lt;&gt;"",OR(AH187=AD187,AH187=AL187)),"جهاز",""))))</f>
        <v/>
      </c>
      <c r="Q187" s="4" t="n"/>
      <c r="R187" s="4" t="n"/>
      <c r="S187" s="4" t="n"/>
      <c r="T187" s="4" t="n"/>
      <c r="U187" s="4" t="n"/>
      <c r="V187" s="4" t="n"/>
      <c r="W187" s="25">
        <f>IF(A187="","",IF(AND(AND(AK187&lt;&gt;"",OR(AK187=AC187,AK187=AG187)),AND(AL187&lt;&gt;"",OR(AL187=AD187,AL187=AH187))),"غرفة وجهاز",IF(AND(AK187&lt;&gt;"",OR(AK187=AC187,AK187=AG187)),"غرفة",IF(AND(AL187&lt;&gt;"",OR(AL187=AD187,AL187=AH187)),"جهاز",""))))</f>
        <v/>
      </c>
      <c r="Y187" s="7" t="n">
        <v>181</v>
      </c>
      <c r="Z187" s="7">
        <f>IF(A187="","",IF(INDEX(OpenDays,WEEKDAY(A187,2))="لا",0,1))</f>
        <v/>
      </c>
      <c r="AA187" s="7">
        <f>IF(A187="","",IF(AND(E187&lt;&gt;"",H187&lt;&gt;'الإعدادات'!$M$17),MAX(1,ROUND(IFERROR(INDEX(SvcMinutes,MATCH(E187,Services,0)),SlotLen)/SlotLen,0))-1,IF(AND(A187=A186,AA186&gt;0),AA186-1,0)))</f>
        <v/>
      </c>
      <c r="AB187" s="7">
        <f>IF(A187="","",IF(OR(AND(E187&lt;&gt;"",H187&lt;&gt;'الإعدادات'!$M$17),AND(A187=A186,AA186&gt;0)),1,0))</f>
        <v/>
      </c>
      <c r="AC187" s="9">
        <f>IF(A187="","",IF(AND(E187&lt;&gt;"",H187&lt;&gt;'الإعدادات'!$M$17),IF(F187="","",F187),IF(AND(A187=A186,AA186&gt;0),AC186,"")))</f>
        <v/>
      </c>
      <c r="AD187" s="9">
        <f>IF(A187="","",IF(AND(E187&lt;&gt;"",H187&lt;&gt;'الإعدادات'!$M$17),IF(G187="","",G187),IF(AND(A187=A186,AA186&gt;0),AD186,"")))</f>
        <v/>
      </c>
      <c r="AE187" s="7">
        <f>IF(A187="","",IF(AND(L187&lt;&gt;"",O187&lt;&gt;'الإعدادات'!$M$17),MAX(1,ROUND(IFERROR(INDEX(SvcMinutes,MATCH(L187,Services,0)),SlotLen)/SlotLen,0))-1,IF(AND(A187=A186,AE186&gt;0),AE186-1,0)))</f>
        <v/>
      </c>
      <c r="AF187" s="7">
        <f>IF(A187="","",IF(OR(AND(L187&lt;&gt;"",O187&lt;&gt;'الإعدادات'!$M$17),AND(A187=A186,AE186&gt;0)),1,0))</f>
        <v/>
      </c>
      <c r="AG187" s="9">
        <f>IF(A187="","",IF(AND(L187&lt;&gt;"",O187&lt;&gt;'الإعدادات'!$M$17),IF(M187="","",M187),IF(AND(A187=A186,AE186&gt;0),AG186,"")))</f>
        <v/>
      </c>
      <c r="AH187" s="9">
        <f>IF(A187="","",IF(AND(L187&lt;&gt;"",O187&lt;&gt;'الإعدادات'!$M$17),IF(N187="","",N187),IF(AND(A187=A186,AE186&gt;0),AH186,"")))</f>
        <v/>
      </c>
      <c r="AI187" s="7">
        <f>IF(A187="","",IF(AND(S187&lt;&gt;"",V187&lt;&gt;'الإعدادات'!$M$17),MAX(1,ROUND(IFERROR(INDEX(SvcMinutes,MATCH(S187,Services,0)),SlotLen)/SlotLen,0))-1,IF(AND(A187=A186,AI186&gt;0),AI186-1,0)))</f>
        <v/>
      </c>
      <c r="AJ187" s="7">
        <f>IF(A187="","",IF(OR(AND(S187&lt;&gt;"",V187&lt;&gt;'الإعدادات'!$M$17),AND(A187=A186,AI186&gt;0)),1,0))</f>
        <v/>
      </c>
      <c r="AK187" s="9">
        <f>IF(A187="","",IF(AND(S187&lt;&gt;"",V187&lt;&gt;'الإعدادات'!$M$17),IF(T187="","",T187),IF(AND(A187=A186,AI186&gt;0),AK186,"")))</f>
        <v/>
      </c>
      <c r="AL187" s="9">
        <f>IF(A187="","",IF(AND(S187&lt;&gt;"",V187&lt;&gt;'الإعدادات'!$M$17),IF(U187="","",U187),IF(AND(A187=A186,AI186&gt;0),AL186,"")))</f>
        <v/>
      </c>
    </row>
    <row r="188">
      <c r="A188" s="23">
        <f>IF(Y188&gt;=7*SlotsPerDay,"",$B$2+INT(Y188/SlotsPerDay))</f>
        <v/>
      </c>
      <c r="B188" s="24">
        <f>IF(A188="","",DayStart+(Y188-INT(Y188/SlotsPerDay)*SlotsPerDay)*SlotLen/1440)</f>
        <v/>
      </c>
      <c r="C188" s="4" t="n"/>
      <c r="D188" s="4" t="n"/>
      <c r="E188" s="4" t="n"/>
      <c r="F188" s="4" t="n"/>
      <c r="G188" s="4" t="n"/>
      <c r="H188" s="4" t="n"/>
      <c r="I188" s="25">
        <f>IF(A188="","",IF(AND(AND(AC188&lt;&gt;"",OR(AC188=AG188,AC188=AK188)),AND(AD188&lt;&gt;"",OR(AD188=AH188,AD188=AL188))),"غرفة وجهاز",IF(AND(AC188&lt;&gt;"",OR(AC188=AG188,AC188=AK188)),"غرفة",IF(AND(AD188&lt;&gt;"",OR(AD188=AH188,AD188=AL188)),"جهاز",""))))</f>
        <v/>
      </c>
      <c r="J188" s="4" t="n"/>
      <c r="K188" s="4" t="n"/>
      <c r="L188" s="4" t="n"/>
      <c r="M188" s="4" t="n"/>
      <c r="N188" s="4" t="n"/>
      <c r="O188" s="4" t="n"/>
      <c r="P188" s="25">
        <f>IF(A188="","",IF(AND(AND(AG188&lt;&gt;"",OR(AG188=AC188,AG188=AK188)),AND(AH188&lt;&gt;"",OR(AH188=AD188,AH188=AL188))),"غرفة وجهاز",IF(AND(AG188&lt;&gt;"",OR(AG188=AC188,AG188=AK188)),"غرفة",IF(AND(AH188&lt;&gt;"",OR(AH188=AD188,AH188=AL188)),"جهاز",""))))</f>
        <v/>
      </c>
      <c r="Q188" s="4" t="n"/>
      <c r="R188" s="4" t="n"/>
      <c r="S188" s="4" t="n"/>
      <c r="T188" s="4" t="n"/>
      <c r="U188" s="4" t="n"/>
      <c r="V188" s="4" t="n"/>
      <c r="W188" s="25">
        <f>IF(A188="","",IF(AND(AND(AK188&lt;&gt;"",OR(AK188=AC188,AK188=AG188)),AND(AL188&lt;&gt;"",OR(AL188=AD188,AL188=AH188))),"غرفة وجهاز",IF(AND(AK188&lt;&gt;"",OR(AK188=AC188,AK188=AG188)),"غرفة",IF(AND(AL188&lt;&gt;"",OR(AL188=AD188,AL188=AH188)),"جهاز",""))))</f>
        <v/>
      </c>
      <c r="Y188" s="7" t="n">
        <v>182</v>
      </c>
      <c r="Z188" s="7">
        <f>IF(A188="","",IF(INDEX(OpenDays,WEEKDAY(A188,2))="لا",0,1))</f>
        <v/>
      </c>
      <c r="AA188" s="7">
        <f>IF(A188="","",IF(AND(E188&lt;&gt;"",H188&lt;&gt;'الإعدادات'!$M$17),MAX(1,ROUND(IFERROR(INDEX(SvcMinutes,MATCH(E188,Services,0)),SlotLen)/SlotLen,0))-1,IF(AND(A188=A187,AA187&gt;0),AA187-1,0)))</f>
        <v/>
      </c>
      <c r="AB188" s="7">
        <f>IF(A188="","",IF(OR(AND(E188&lt;&gt;"",H188&lt;&gt;'الإعدادات'!$M$17),AND(A188=A187,AA187&gt;0)),1,0))</f>
        <v/>
      </c>
      <c r="AC188" s="9">
        <f>IF(A188="","",IF(AND(E188&lt;&gt;"",H188&lt;&gt;'الإعدادات'!$M$17),IF(F188="","",F188),IF(AND(A188=A187,AA187&gt;0),AC187,"")))</f>
        <v/>
      </c>
      <c r="AD188" s="9">
        <f>IF(A188="","",IF(AND(E188&lt;&gt;"",H188&lt;&gt;'الإعدادات'!$M$17),IF(G188="","",G188),IF(AND(A188=A187,AA187&gt;0),AD187,"")))</f>
        <v/>
      </c>
      <c r="AE188" s="7">
        <f>IF(A188="","",IF(AND(L188&lt;&gt;"",O188&lt;&gt;'الإعدادات'!$M$17),MAX(1,ROUND(IFERROR(INDEX(SvcMinutes,MATCH(L188,Services,0)),SlotLen)/SlotLen,0))-1,IF(AND(A188=A187,AE187&gt;0),AE187-1,0)))</f>
        <v/>
      </c>
      <c r="AF188" s="7">
        <f>IF(A188="","",IF(OR(AND(L188&lt;&gt;"",O188&lt;&gt;'الإعدادات'!$M$17),AND(A188=A187,AE187&gt;0)),1,0))</f>
        <v/>
      </c>
      <c r="AG188" s="9">
        <f>IF(A188="","",IF(AND(L188&lt;&gt;"",O188&lt;&gt;'الإعدادات'!$M$17),IF(M188="","",M188),IF(AND(A188=A187,AE187&gt;0),AG187,"")))</f>
        <v/>
      </c>
      <c r="AH188" s="9">
        <f>IF(A188="","",IF(AND(L188&lt;&gt;"",O188&lt;&gt;'الإعدادات'!$M$17),IF(N188="","",N188),IF(AND(A188=A187,AE187&gt;0),AH187,"")))</f>
        <v/>
      </c>
      <c r="AI188" s="7">
        <f>IF(A188="","",IF(AND(S188&lt;&gt;"",V188&lt;&gt;'الإعدادات'!$M$17),MAX(1,ROUND(IFERROR(INDEX(SvcMinutes,MATCH(S188,Services,0)),SlotLen)/SlotLen,0))-1,IF(AND(A188=A187,AI187&gt;0),AI187-1,0)))</f>
        <v/>
      </c>
      <c r="AJ188" s="7">
        <f>IF(A188="","",IF(OR(AND(S188&lt;&gt;"",V188&lt;&gt;'الإعدادات'!$M$17),AND(A188=A187,AI187&gt;0)),1,0))</f>
        <v/>
      </c>
      <c r="AK188" s="9">
        <f>IF(A188="","",IF(AND(S188&lt;&gt;"",V188&lt;&gt;'الإعدادات'!$M$17),IF(T188="","",T188),IF(AND(A188=A187,AI187&gt;0),AK187,"")))</f>
        <v/>
      </c>
      <c r="AL188" s="9">
        <f>IF(A188="","",IF(AND(S188&lt;&gt;"",V188&lt;&gt;'الإعدادات'!$M$17),IF(U188="","",U188),IF(AND(A188=A187,AI187&gt;0),AL187,"")))</f>
        <v/>
      </c>
    </row>
    <row r="189">
      <c r="A189" s="23">
        <f>IF(Y189&gt;=7*SlotsPerDay,"",$B$2+INT(Y189/SlotsPerDay))</f>
        <v/>
      </c>
      <c r="B189" s="24">
        <f>IF(A189="","",DayStart+(Y189-INT(Y189/SlotsPerDay)*SlotsPerDay)*SlotLen/1440)</f>
        <v/>
      </c>
      <c r="C189" s="4" t="n"/>
      <c r="D189" s="4" t="n"/>
      <c r="E189" s="4" t="n"/>
      <c r="F189" s="4" t="n"/>
      <c r="G189" s="4" t="n"/>
      <c r="H189" s="4" t="n"/>
      <c r="I189" s="25">
        <f>IF(A189="","",IF(AND(AND(AC189&lt;&gt;"",OR(AC189=AG189,AC189=AK189)),AND(AD189&lt;&gt;"",OR(AD189=AH189,AD189=AL189))),"غرفة وجهاز",IF(AND(AC189&lt;&gt;"",OR(AC189=AG189,AC189=AK189)),"غرفة",IF(AND(AD189&lt;&gt;"",OR(AD189=AH189,AD189=AL189)),"جهاز",""))))</f>
        <v/>
      </c>
      <c r="J189" s="4" t="n"/>
      <c r="K189" s="4" t="n"/>
      <c r="L189" s="4" t="n"/>
      <c r="M189" s="4" t="n"/>
      <c r="N189" s="4" t="n"/>
      <c r="O189" s="4" t="n"/>
      <c r="P189" s="25">
        <f>IF(A189="","",IF(AND(AND(AG189&lt;&gt;"",OR(AG189=AC189,AG189=AK189)),AND(AH189&lt;&gt;"",OR(AH189=AD189,AH189=AL189))),"غرفة وجهاز",IF(AND(AG189&lt;&gt;"",OR(AG189=AC189,AG189=AK189)),"غرفة",IF(AND(AH189&lt;&gt;"",OR(AH189=AD189,AH189=AL189)),"جهاز",""))))</f>
        <v/>
      </c>
      <c r="Q189" s="4" t="n"/>
      <c r="R189" s="4" t="n"/>
      <c r="S189" s="4" t="n"/>
      <c r="T189" s="4" t="n"/>
      <c r="U189" s="4" t="n"/>
      <c r="V189" s="4" t="n"/>
      <c r="W189" s="25">
        <f>IF(A189="","",IF(AND(AND(AK189&lt;&gt;"",OR(AK189=AC189,AK189=AG189)),AND(AL189&lt;&gt;"",OR(AL189=AD189,AL189=AH189))),"غرفة وجهاز",IF(AND(AK189&lt;&gt;"",OR(AK189=AC189,AK189=AG189)),"غرفة",IF(AND(AL189&lt;&gt;"",OR(AL189=AD189,AL189=AH189)),"جهاز",""))))</f>
        <v/>
      </c>
      <c r="Y189" s="7" t="n">
        <v>183</v>
      </c>
      <c r="Z189" s="7">
        <f>IF(A189="","",IF(INDEX(OpenDays,WEEKDAY(A189,2))="لا",0,1))</f>
        <v/>
      </c>
      <c r="AA189" s="7">
        <f>IF(A189="","",IF(AND(E189&lt;&gt;"",H189&lt;&gt;'الإعدادات'!$M$17),MAX(1,ROUND(IFERROR(INDEX(SvcMinutes,MATCH(E189,Services,0)),SlotLen)/SlotLen,0))-1,IF(AND(A189=A188,AA188&gt;0),AA188-1,0)))</f>
        <v/>
      </c>
      <c r="AB189" s="7">
        <f>IF(A189="","",IF(OR(AND(E189&lt;&gt;"",H189&lt;&gt;'الإعدادات'!$M$17),AND(A189=A188,AA188&gt;0)),1,0))</f>
        <v/>
      </c>
      <c r="AC189" s="9">
        <f>IF(A189="","",IF(AND(E189&lt;&gt;"",H189&lt;&gt;'الإعدادات'!$M$17),IF(F189="","",F189),IF(AND(A189=A188,AA188&gt;0),AC188,"")))</f>
        <v/>
      </c>
      <c r="AD189" s="9">
        <f>IF(A189="","",IF(AND(E189&lt;&gt;"",H189&lt;&gt;'الإعدادات'!$M$17),IF(G189="","",G189),IF(AND(A189=A188,AA188&gt;0),AD188,"")))</f>
        <v/>
      </c>
      <c r="AE189" s="7">
        <f>IF(A189="","",IF(AND(L189&lt;&gt;"",O189&lt;&gt;'الإعدادات'!$M$17),MAX(1,ROUND(IFERROR(INDEX(SvcMinutes,MATCH(L189,Services,0)),SlotLen)/SlotLen,0))-1,IF(AND(A189=A188,AE188&gt;0),AE188-1,0)))</f>
        <v/>
      </c>
      <c r="AF189" s="7">
        <f>IF(A189="","",IF(OR(AND(L189&lt;&gt;"",O189&lt;&gt;'الإعدادات'!$M$17),AND(A189=A188,AE188&gt;0)),1,0))</f>
        <v/>
      </c>
      <c r="AG189" s="9">
        <f>IF(A189="","",IF(AND(L189&lt;&gt;"",O189&lt;&gt;'الإعدادات'!$M$17),IF(M189="","",M189),IF(AND(A189=A188,AE188&gt;0),AG188,"")))</f>
        <v/>
      </c>
      <c r="AH189" s="9">
        <f>IF(A189="","",IF(AND(L189&lt;&gt;"",O189&lt;&gt;'الإعدادات'!$M$17),IF(N189="","",N189),IF(AND(A189=A188,AE188&gt;0),AH188,"")))</f>
        <v/>
      </c>
      <c r="AI189" s="7">
        <f>IF(A189="","",IF(AND(S189&lt;&gt;"",V189&lt;&gt;'الإعدادات'!$M$17),MAX(1,ROUND(IFERROR(INDEX(SvcMinutes,MATCH(S189,Services,0)),SlotLen)/SlotLen,0))-1,IF(AND(A189=A188,AI188&gt;0),AI188-1,0)))</f>
        <v/>
      </c>
      <c r="AJ189" s="7">
        <f>IF(A189="","",IF(OR(AND(S189&lt;&gt;"",V189&lt;&gt;'الإعدادات'!$M$17),AND(A189=A188,AI188&gt;0)),1,0))</f>
        <v/>
      </c>
      <c r="AK189" s="9">
        <f>IF(A189="","",IF(AND(S189&lt;&gt;"",V189&lt;&gt;'الإعدادات'!$M$17),IF(T189="","",T189),IF(AND(A189=A188,AI188&gt;0),AK188,"")))</f>
        <v/>
      </c>
      <c r="AL189" s="9">
        <f>IF(A189="","",IF(AND(S189&lt;&gt;"",V189&lt;&gt;'الإعدادات'!$M$17),IF(U189="","",U189),IF(AND(A189=A188,AI188&gt;0),AL188,"")))</f>
        <v/>
      </c>
    </row>
    <row r="190">
      <c r="A190" s="23">
        <f>IF(Y190&gt;=7*SlotsPerDay,"",$B$2+INT(Y190/SlotsPerDay))</f>
        <v/>
      </c>
      <c r="B190" s="24">
        <f>IF(A190="","",DayStart+(Y190-INT(Y190/SlotsPerDay)*SlotsPerDay)*SlotLen/1440)</f>
        <v/>
      </c>
      <c r="C190" s="4" t="n"/>
      <c r="D190" s="4" t="n"/>
      <c r="E190" s="4" t="n"/>
      <c r="F190" s="4" t="n"/>
      <c r="G190" s="4" t="n"/>
      <c r="H190" s="4" t="n"/>
      <c r="I190" s="25">
        <f>IF(A190="","",IF(AND(AND(AC190&lt;&gt;"",OR(AC190=AG190,AC190=AK190)),AND(AD190&lt;&gt;"",OR(AD190=AH190,AD190=AL190))),"غرفة وجهاز",IF(AND(AC190&lt;&gt;"",OR(AC190=AG190,AC190=AK190)),"غرفة",IF(AND(AD190&lt;&gt;"",OR(AD190=AH190,AD190=AL190)),"جهاز",""))))</f>
        <v/>
      </c>
      <c r="J190" s="4" t="n"/>
      <c r="K190" s="4" t="n"/>
      <c r="L190" s="4" t="n"/>
      <c r="M190" s="4" t="n"/>
      <c r="N190" s="4" t="n"/>
      <c r="O190" s="4" t="n"/>
      <c r="P190" s="25">
        <f>IF(A190="","",IF(AND(AND(AG190&lt;&gt;"",OR(AG190=AC190,AG190=AK190)),AND(AH190&lt;&gt;"",OR(AH190=AD190,AH190=AL190))),"غرفة وجهاز",IF(AND(AG190&lt;&gt;"",OR(AG190=AC190,AG190=AK190)),"غرفة",IF(AND(AH190&lt;&gt;"",OR(AH190=AD190,AH190=AL190)),"جهاز",""))))</f>
        <v/>
      </c>
      <c r="Q190" s="4" t="n"/>
      <c r="R190" s="4" t="n"/>
      <c r="S190" s="4" t="n"/>
      <c r="T190" s="4" t="n"/>
      <c r="U190" s="4" t="n"/>
      <c r="V190" s="4" t="n"/>
      <c r="W190" s="25">
        <f>IF(A190="","",IF(AND(AND(AK190&lt;&gt;"",OR(AK190=AC190,AK190=AG190)),AND(AL190&lt;&gt;"",OR(AL190=AD190,AL190=AH190))),"غرفة وجهاز",IF(AND(AK190&lt;&gt;"",OR(AK190=AC190,AK190=AG190)),"غرفة",IF(AND(AL190&lt;&gt;"",OR(AL190=AD190,AL190=AH190)),"جهاز",""))))</f>
        <v/>
      </c>
      <c r="Y190" s="7" t="n">
        <v>184</v>
      </c>
      <c r="Z190" s="7">
        <f>IF(A190="","",IF(INDEX(OpenDays,WEEKDAY(A190,2))="لا",0,1))</f>
        <v/>
      </c>
      <c r="AA190" s="7">
        <f>IF(A190="","",IF(AND(E190&lt;&gt;"",H190&lt;&gt;'الإعدادات'!$M$17),MAX(1,ROUND(IFERROR(INDEX(SvcMinutes,MATCH(E190,Services,0)),SlotLen)/SlotLen,0))-1,IF(AND(A190=A189,AA189&gt;0),AA189-1,0)))</f>
        <v/>
      </c>
      <c r="AB190" s="7">
        <f>IF(A190="","",IF(OR(AND(E190&lt;&gt;"",H190&lt;&gt;'الإعدادات'!$M$17),AND(A190=A189,AA189&gt;0)),1,0))</f>
        <v/>
      </c>
      <c r="AC190" s="9">
        <f>IF(A190="","",IF(AND(E190&lt;&gt;"",H190&lt;&gt;'الإعدادات'!$M$17),IF(F190="","",F190),IF(AND(A190=A189,AA189&gt;0),AC189,"")))</f>
        <v/>
      </c>
      <c r="AD190" s="9">
        <f>IF(A190="","",IF(AND(E190&lt;&gt;"",H190&lt;&gt;'الإعدادات'!$M$17),IF(G190="","",G190),IF(AND(A190=A189,AA189&gt;0),AD189,"")))</f>
        <v/>
      </c>
      <c r="AE190" s="7">
        <f>IF(A190="","",IF(AND(L190&lt;&gt;"",O190&lt;&gt;'الإعدادات'!$M$17),MAX(1,ROUND(IFERROR(INDEX(SvcMinutes,MATCH(L190,Services,0)),SlotLen)/SlotLen,0))-1,IF(AND(A190=A189,AE189&gt;0),AE189-1,0)))</f>
        <v/>
      </c>
      <c r="AF190" s="7">
        <f>IF(A190="","",IF(OR(AND(L190&lt;&gt;"",O190&lt;&gt;'الإعدادات'!$M$17),AND(A190=A189,AE189&gt;0)),1,0))</f>
        <v/>
      </c>
      <c r="AG190" s="9">
        <f>IF(A190="","",IF(AND(L190&lt;&gt;"",O190&lt;&gt;'الإعدادات'!$M$17),IF(M190="","",M190),IF(AND(A190=A189,AE189&gt;0),AG189,"")))</f>
        <v/>
      </c>
      <c r="AH190" s="9">
        <f>IF(A190="","",IF(AND(L190&lt;&gt;"",O190&lt;&gt;'الإعدادات'!$M$17),IF(N190="","",N190),IF(AND(A190=A189,AE189&gt;0),AH189,"")))</f>
        <v/>
      </c>
      <c r="AI190" s="7">
        <f>IF(A190="","",IF(AND(S190&lt;&gt;"",V190&lt;&gt;'الإعدادات'!$M$17),MAX(1,ROUND(IFERROR(INDEX(SvcMinutes,MATCH(S190,Services,0)),SlotLen)/SlotLen,0))-1,IF(AND(A190=A189,AI189&gt;0),AI189-1,0)))</f>
        <v/>
      </c>
      <c r="AJ190" s="7">
        <f>IF(A190="","",IF(OR(AND(S190&lt;&gt;"",V190&lt;&gt;'الإعدادات'!$M$17),AND(A190=A189,AI189&gt;0)),1,0))</f>
        <v/>
      </c>
      <c r="AK190" s="9">
        <f>IF(A190="","",IF(AND(S190&lt;&gt;"",V190&lt;&gt;'الإعدادات'!$M$17),IF(T190="","",T190),IF(AND(A190=A189,AI189&gt;0),AK189,"")))</f>
        <v/>
      </c>
      <c r="AL190" s="9">
        <f>IF(A190="","",IF(AND(S190&lt;&gt;"",V190&lt;&gt;'الإعدادات'!$M$17),IF(U190="","",U190),IF(AND(A190=A189,AI189&gt;0),AL189,"")))</f>
        <v/>
      </c>
    </row>
    <row r="191">
      <c r="A191" s="23">
        <f>IF(Y191&gt;=7*SlotsPerDay,"",$B$2+INT(Y191/SlotsPerDay))</f>
        <v/>
      </c>
      <c r="B191" s="24">
        <f>IF(A191="","",DayStart+(Y191-INT(Y191/SlotsPerDay)*SlotsPerDay)*SlotLen/1440)</f>
        <v/>
      </c>
      <c r="C191" s="4" t="n"/>
      <c r="D191" s="4" t="n"/>
      <c r="E191" s="4" t="n"/>
      <c r="F191" s="4" t="n"/>
      <c r="G191" s="4" t="n"/>
      <c r="H191" s="4" t="n"/>
      <c r="I191" s="25">
        <f>IF(A191="","",IF(AND(AND(AC191&lt;&gt;"",OR(AC191=AG191,AC191=AK191)),AND(AD191&lt;&gt;"",OR(AD191=AH191,AD191=AL191))),"غرفة وجهاز",IF(AND(AC191&lt;&gt;"",OR(AC191=AG191,AC191=AK191)),"غرفة",IF(AND(AD191&lt;&gt;"",OR(AD191=AH191,AD191=AL191)),"جهاز",""))))</f>
        <v/>
      </c>
      <c r="J191" s="4" t="n"/>
      <c r="K191" s="4" t="n"/>
      <c r="L191" s="4" t="n"/>
      <c r="M191" s="4" t="n"/>
      <c r="N191" s="4" t="n"/>
      <c r="O191" s="4" t="n"/>
      <c r="P191" s="25">
        <f>IF(A191="","",IF(AND(AND(AG191&lt;&gt;"",OR(AG191=AC191,AG191=AK191)),AND(AH191&lt;&gt;"",OR(AH191=AD191,AH191=AL191))),"غرفة وجهاز",IF(AND(AG191&lt;&gt;"",OR(AG191=AC191,AG191=AK191)),"غرفة",IF(AND(AH191&lt;&gt;"",OR(AH191=AD191,AH191=AL191)),"جهاز",""))))</f>
        <v/>
      </c>
      <c r="Q191" s="4" t="n"/>
      <c r="R191" s="4" t="n"/>
      <c r="S191" s="4" t="n"/>
      <c r="T191" s="4" t="n"/>
      <c r="U191" s="4" t="n"/>
      <c r="V191" s="4" t="n"/>
      <c r="W191" s="25">
        <f>IF(A191="","",IF(AND(AND(AK191&lt;&gt;"",OR(AK191=AC191,AK191=AG191)),AND(AL191&lt;&gt;"",OR(AL191=AD191,AL191=AH191))),"غرفة وجهاز",IF(AND(AK191&lt;&gt;"",OR(AK191=AC191,AK191=AG191)),"غرفة",IF(AND(AL191&lt;&gt;"",OR(AL191=AD191,AL191=AH191)),"جهاز",""))))</f>
        <v/>
      </c>
      <c r="Y191" s="7" t="n">
        <v>185</v>
      </c>
      <c r="Z191" s="7">
        <f>IF(A191="","",IF(INDEX(OpenDays,WEEKDAY(A191,2))="لا",0,1))</f>
        <v/>
      </c>
      <c r="AA191" s="7">
        <f>IF(A191="","",IF(AND(E191&lt;&gt;"",H191&lt;&gt;'الإعدادات'!$M$17),MAX(1,ROUND(IFERROR(INDEX(SvcMinutes,MATCH(E191,Services,0)),SlotLen)/SlotLen,0))-1,IF(AND(A191=A190,AA190&gt;0),AA190-1,0)))</f>
        <v/>
      </c>
      <c r="AB191" s="7">
        <f>IF(A191="","",IF(OR(AND(E191&lt;&gt;"",H191&lt;&gt;'الإعدادات'!$M$17),AND(A191=A190,AA190&gt;0)),1,0))</f>
        <v/>
      </c>
      <c r="AC191" s="9">
        <f>IF(A191="","",IF(AND(E191&lt;&gt;"",H191&lt;&gt;'الإعدادات'!$M$17),IF(F191="","",F191),IF(AND(A191=A190,AA190&gt;0),AC190,"")))</f>
        <v/>
      </c>
      <c r="AD191" s="9">
        <f>IF(A191="","",IF(AND(E191&lt;&gt;"",H191&lt;&gt;'الإعدادات'!$M$17),IF(G191="","",G191),IF(AND(A191=A190,AA190&gt;0),AD190,"")))</f>
        <v/>
      </c>
      <c r="AE191" s="7">
        <f>IF(A191="","",IF(AND(L191&lt;&gt;"",O191&lt;&gt;'الإعدادات'!$M$17),MAX(1,ROUND(IFERROR(INDEX(SvcMinutes,MATCH(L191,Services,0)),SlotLen)/SlotLen,0))-1,IF(AND(A191=A190,AE190&gt;0),AE190-1,0)))</f>
        <v/>
      </c>
      <c r="AF191" s="7">
        <f>IF(A191="","",IF(OR(AND(L191&lt;&gt;"",O191&lt;&gt;'الإعدادات'!$M$17),AND(A191=A190,AE190&gt;0)),1,0))</f>
        <v/>
      </c>
      <c r="AG191" s="9">
        <f>IF(A191="","",IF(AND(L191&lt;&gt;"",O191&lt;&gt;'الإعدادات'!$M$17),IF(M191="","",M191),IF(AND(A191=A190,AE190&gt;0),AG190,"")))</f>
        <v/>
      </c>
      <c r="AH191" s="9">
        <f>IF(A191="","",IF(AND(L191&lt;&gt;"",O191&lt;&gt;'الإعدادات'!$M$17),IF(N191="","",N191),IF(AND(A191=A190,AE190&gt;0),AH190,"")))</f>
        <v/>
      </c>
      <c r="AI191" s="7">
        <f>IF(A191="","",IF(AND(S191&lt;&gt;"",V191&lt;&gt;'الإعدادات'!$M$17),MAX(1,ROUND(IFERROR(INDEX(SvcMinutes,MATCH(S191,Services,0)),SlotLen)/SlotLen,0))-1,IF(AND(A191=A190,AI190&gt;0),AI190-1,0)))</f>
        <v/>
      </c>
      <c r="AJ191" s="7">
        <f>IF(A191="","",IF(OR(AND(S191&lt;&gt;"",V191&lt;&gt;'الإعدادات'!$M$17),AND(A191=A190,AI190&gt;0)),1,0))</f>
        <v/>
      </c>
      <c r="AK191" s="9">
        <f>IF(A191="","",IF(AND(S191&lt;&gt;"",V191&lt;&gt;'الإعدادات'!$M$17),IF(T191="","",T191),IF(AND(A191=A190,AI190&gt;0),AK190,"")))</f>
        <v/>
      </c>
      <c r="AL191" s="9">
        <f>IF(A191="","",IF(AND(S191&lt;&gt;"",V191&lt;&gt;'الإعدادات'!$M$17),IF(U191="","",U191),IF(AND(A191=A190,AI190&gt;0),AL190,"")))</f>
        <v/>
      </c>
    </row>
    <row r="192">
      <c r="A192" s="23">
        <f>IF(Y192&gt;=7*SlotsPerDay,"",$B$2+INT(Y192/SlotsPerDay))</f>
        <v/>
      </c>
      <c r="B192" s="24">
        <f>IF(A192="","",DayStart+(Y192-INT(Y192/SlotsPerDay)*SlotsPerDay)*SlotLen/1440)</f>
        <v/>
      </c>
      <c r="C192" s="4" t="n"/>
      <c r="D192" s="4" t="n"/>
      <c r="E192" s="4" t="n"/>
      <c r="F192" s="4" t="n"/>
      <c r="G192" s="4" t="n"/>
      <c r="H192" s="4" t="n"/>
      <c r="I192" s="25">
        <f>IF(A192="","",IF(AND(AND(AC192&lt;&gt;"",OR(AC192=AG192,AC192=AK192)),AND(AD192&lt;&gt;"",OR(AD192=AH192,AD192=AL192))),"غرفة وجهاز",IF(AND(AC192&lt;&gt;"",OR(AC192=AG192,AC192=AK192)),"غرفة",IF(AND(AD192&lt;&gt;"",OR(AD192=AH192,AD192=AL192)),"جهاز",""))))</f>
        <v/>
      </c>
      <c r="J192" s="4" t="n"/>
      <c r="K192" s="4" t="n"/>
      <c r="L192" s="4" t="n"/>
      <c r="M192" s="4" t="n"/>
      <c r="N192" s="4" t="n"/>
      <c r="O192" s="4" t="n"/>
      <c r="P192" s="25">
        <f>IF(A192="","",IF(AND(AND(AG192&lt;&gt;"",OR(AG192=AC192,AG192=AK192)),AND(AH192&lt;&gt;"",OR(AH192=AD192,AH192=AL192))),"غرفة وجهاز",IF(AND(AG192&lt;&gt;"",OR(AG192=AC192,AG192=AK192)),"غرفة",IF(AND(AH192&lt;&gt;"",OR(AH192=AD192,AH192=AL192)),"جهاز",""))))</f>
        <v/>
      </c>
      <c r="Q192" s="4" t="n"/>
      <c r="R192" s="4" t="n"/>
      <c r="S192" s="4" t="n"/>
      <c r="T192" s="4" t="n"/>
      <c r="U192" s="4" t="n"/>
      <c r="V192" s="4" t="n"/>
      <c r="W192" s="25">
        <f>IF(A192="","",IF(AND(AND(AK192&lt;&gt;"",OR(AK192=AC192,AK192=AG192)),AND(AL192&lt;&gt;"",OR(AL192=AD192,AL192=AH192))),"غرفة وجهاز",IF(AND(AK192&lt;&gt;"",OR(AK192=AC192,AK192=AG192)),"غرفة",IF(AND(AL192&lt;&gt;"",OR(AL192=AD192,AL192=AH192)),"جهاز",""))))</f>
        <v/>
      </c>
      <c r="Y192" s="7" t="n">
        <v>186</v>
      </c>
      <c r="Z192" s="7">
        <f>IF(A192="","",IF(INDEX(OpenDays,WEEKDAY(A192,2))="لا",0,1))</f>
        <v/>
      </c>
      <c r="AA192" s="7">
        <f>IF(A192="","",IF(AND(E192&lt;&gt;"",H192&lt;&gt;'الإعدادات'!$M$17),MAX(1,ROUND(IFERROR(INDEX(SvcMinutes,MATCH(E192,Services,0)),SlotLen)/SlotLen,0))-1,IF(AND(A192=A191,AA191&gt;0),AA191-1,0)))</f>
        <v/>
      </c>
      <c r="AB192" s="7">
        <f>IF(A192="","",IF(OR(AND(E192&lt;&gt;"",H192&lt;&gt;'الإعدادات'!$M$17),AND(A192=A191,AA191&gt;0)),1,0))</f>
        <v/>
      </c>
      <c r="AC192" s="9">
        <f>IF(A192="","",IF(AND(E192&lt;&gt;"",H192&lt;&gt;'الإعدادات'!$M$17),IF(F192="","",F192),IF(AND(A192=A191,AA191&gt;0),AC191,"")))</f>
        <v/>
      </c>
      <c r="AD192" s="9">
        <f>IF(A192="","",IF(AND(E192&lt;&gt;"",H192&lt;&gt;'الإعدادات'!$M$17),IF(G192="","",G192),IF(AND(A192=A191,AA191&gt;0),AD191,"")))</f>
        <v/>
      </c>
      <c r="AE192" s="7">
        <f>IF(A192="","",IF(AND(L192&lt;&gt;"",O192&lt;&gt;'الإعدادات'!$M$17),MAX(1,ROUND(IFERROR(INDEX(SvcMinutes,MATCH(L192,Services,0)),SlotLen)/SlotLen,0))-1,IF(AND(A192=A191,AE191&gt;0),AE191-1,0)))</f>
        <v/>
      </c>
      <c r="AF192" s="7">
        <f>IF(A192="","",IF(OR(AND(L192&lt;&gt;"",O192&lt;&gt;'الإعدادات'!$M$17),AND(A192=A191,AE191&gt;0)),1,0))</f>
        <v/>
      </c>
      <c r="AG192" s="9">
        <f>IF(A192="","",IF(AND(L192&lt;&gt;"",O192&lt;&gt;'الإعدادات'!$M$17),IF(M192="","",M192),IF(AND(A192=A191,AE191&gt;0),AG191,"")))</f>
        <v/>
      </c>
      <c r="AH192" s="9">
        <f>IF(A192="","",IF(AND(L192&lt;&gt;"",O192&lt;&gt;'الإعدادات'!$M$17),IF(N192="","",N192),IF(AND(A192=A191,AE191&gt;0),AH191,"")))</f>
        <v/>
      </c>
      <c r="AI192" s="7">
        <f>IF(A192="","",IF(AND(S192&lt;&gt;"",V192&lt;&gt;'الإعدادات'!$M$17),MAX(1,ROUND(IFERROR(INDEX(SvcMinutes,MATCH(S192,Services,0)),SlotLen)/SlotLen,0))-1,IF(AND(A192=A191,AI191&gt;0),AI191-1,0)))</f>
        <v/>
      </c>
      <c r="AJ192" s="7">
        <f>IF(A192="","",IF(OR(AND(S192&lt;&gt;"",V192&lt;&gt;'الإعدادات'!$M$17),AND(A192=A191,AI191&gt;0)),1,0))</f>
        <v/>
      </c>
      <c r="AK192" s="9">
        <f>IF(A192="","",IF(AND(S192&lt;&gt;"",V192&lt;&gt;'الإعدادات'!$M$17),IF(T192="","",T192),IF(AND(A192=A191,AI191&gt;0),AK191,"")))</f>
        <v/>
      </c>
      <c r="AL192" s="9">
        <f>IF(A192="","",IF(AND(S192&lt;&gt;"",V192&lt;&gt;'الإعدادات'!$M$17),IF(U192="","",U192),IF(AND(A192=A191,AI191&gt;0),AL191,"")))</f>
        <v/>
      </c>
    </row>
    <row r="193">
      <c r="A193" s="23">
        <f>IF(Y193&gt;=7*SlotsPerDay,"",$B$2+INT(Y193/SlotsPerDay))</f>
        <v/>
      </c>
      <c r="B193" s="24">
        <f>IF(A193="","",DayStart+(Y193-INT(Y193/SlotsPerDay)*SlotsPerDay)*SlotLen/1440)</f>
        <v/>
      </c>
      <c r="C193" s="4" t="n"/>
      <c r="D193" s="4" t="n"/>
      <c r="E193" s="4" t="n"/>
      <c r="F193" s="4" t="n"/>
      <c r="G193" s="4" t="n"/>
      <c r="H193" s="4" t="n"/>
      <c r="I193" s="25">
        <f>IF(A193="","",IF(AND(AND(AC193&lt;&gt;"",OR(AC193=AG193,AC193=AK193)),AND(AD193&lt;&gt;"",OR(AD193=AH193,AD193=AL193))),"غرفة وجهاز",IF(AND(AC193&lt;&gt;"",OR(AC193=AG193,AC193=AK193)),"غرفة",IF(AND(AD193&lt;&gt;"",OR(AD193=AH193,AD193=AL193)),"جهاز",""))))</f>
        <v/>
      </c>
      <c r="J193" s="4" t="n"/>
      <c r="K193" s="4" t="n"/>
      <c r="L193" s="4" t="n"/>
      <c r="M193" s="4" t="n"/>
      <c r="N193" s="4" t="n"/>
      <c r="O193" s="4" t="n"/>
      <c r="P193" s="25">
        <f>IF(A193="","",IF(AND(AND(AG193&lt;&gt;"",OR(AG193=AC193,AG193=AK193)),AND(AH193&lt;&gt;"",OR(AH193=AD193,AH193=AL193))),"غرفة وجهاز",IF(AND(AG193&lt;&gt;"",OR(AG193=AC193,AG193=AK193)),"غرفة",IF(AND(AH193&lt;&gt;"",OR(AH193=AD193,AH193=AL193)),"جهاز",""))))</f>
        <v/>
      </c>
      <c r="Q193" s="4" t="n"/>
      <c r="R193" s="4" t="n"/>
      <c r="S193" s="4" t="n"/>
      <c r="T193" s="4" t="n"/>
      <c r="U193" s="4" t="n"/>
      <c r="V193" s="4" t="n"/>
      <c r="W193" s="25">
        <f>IF(A193="","",IF(AND(AND(AK193&lt;&gt;"",OR(AK193=AC193,AK193=AG193)),AND(AL193&lt;&gt;"",OR(AL193=AD193,AL193=AH193))),"غرفة وجهاز",IF(AND(AK193&lt;&gt;"",OR(AK193=AC193,AK193=AG193)),"غرفة",IF(AND(AL193&lt;&gt;"",OR(AL193=AD193,AL193=AH193)),"جهاز",""))))</f>
        <v/>
      </c>
      <c r="Y193" s="7" t="n">
        <v>187</v>
      </c>
      <c r="Z193" s="7">
        <f>IF(A193="","",IF(INDEX(OpenDays,WEEKDAY(A193,2))="لا",0,1))</f>
        <v/>
      </c>
      <c r="AA193" s="7">
        <f>IF(A193="","",IF(AND(E193&lt;&gt;"",H193&lt;&gt;'الإعدادات'!$M$17),MAX(1,ROUND(IFERROR(INDEX(SvcMinutes,MATCH(E193,Services,0)),SlotLen)/SlotLen,0))-1,IF(AND(A193=A192,AA192&gt;0),AA192-1,0)))</f>
        <v/>
      </c>
      <c r="AB193" s="7">
        <f>IF(A193="","",IF(OR(AND(E193&lt;&gt;"",H193&lt;&gt;'الإعدادات'!$M$17),AND(A193=A192,AA192&gt;0)),1,0))</f>
        <v/>
      </c>
      <c r="AC193" s="9">
        <f>IF(A193="","",IF(AND(E193&lt;&gt;"",H193&lt;&gt;'الإعدادات'!$M$17),IF(F193="","",F193),IF(AND(A193=A192,AA192&gt;0),AC192,"")))</f>
        <v/>
      </c>
      <c r="AD193" s="9">
        <f>IF(A193="","",IF(AND(E193&lt;&gt;"",H193&lt;&gt;'الإعدادات'!$M$17),IF(G193="","",G193),IF(AND(A193=A192,AA192&gt;0),AD192,"")))</f>
        <v/>
      </c>
      <c r="AE193" s="7">
        <f>IF(A193="","",IF(AND(L193&lt;&gt;"",O193&lt;&gt;'الإعدادات'!$M$17),MAX(1,ROUND(IFERROR(INDEX(SvcMinutes,MATCH(L193,Services,0)),SlotLen)/SlotLen,0))-1,IF(AND(A193=A192,AE192&gt;0),AE192-1,0)))</f>
        <v/>
      </c>
      <c r="AF193" s="7">
        <f>IF(A193="","",IF(OR(AND(L193&lt;&gt;"",O193&lt;&gt;'الإعدادات'!$M$17),AND(A193=A192,AE192&gt;0)),1,0))</f>
        <v/>
      </c>
      <c r="AG193" s="9">
        <f>IF(A193="","",IF(AND(L193&lt;&gt;"",O193&lt;&gt;'الإعدادات'!$M$17),IF(M193="","",M193),IF(AND(A193=A192,AE192&gt;0),AG192,"")))</f>
        <v/>
      </c>
      <c r="AH193" s="9">
        <f>IF(A193="","",IF(AND(L193&lt;&gt;"",O193&lt;&gt;'الإعدادات'!$M$17),IF(N193="","",N193),IF(AND(A193=A192,AE192&gt;0),AH192,"")))</f>
        <v/>
      </c>
      <c r="AI193" s="7">
        <f>IF(A193="","",IF(AND(S193&lt;&gt;"",V193&lt;&gt;'الإعدادات'!$M$17),MAX(1,ROUND(IFERROR(INDEX(SvcMinutes,MATCH(S193,Services,0)),SlotLen)/SlotLen,0))-1,IF(AND(A193=A192,AI192&gt;0),AI192-1,0)))</f>
        <v/>
      </c>
      <c r="AJ193" s="7">
        <f>IF(A193="","",IF(OR(AND(S193&lt;&gt;"",V193&lt;&gt;'الإعدادات'!$M$17),AND(A193=A192,AI192&gt;0)),1,0))</f>
        <v/>
      </c>
      <c r="AK193" s="9">
        <f>IF(A193="","",IF(AND(S193&lt;&gt;"",V193&lt;&gt;'الإعدادات'!$M$17),IF(T193="","",T193),IF(AND(A193=A192,AI192&gt;0),AK192,"")))</f>
        <v/>
      </c>
      <c r="AL193" s="9">
        <f>IF(A193="","",IF(AND(S193&lt;&gt;"",V193&lt;&gt;'الإعدادات'!$M$17),IF(U193="","",U193),IF(AND(A193=A192,AI192&gt;0),AL192,"")))</f>
        <v/>
      </c>
    </row>
    <row r="194">
      <c r="A194" s="23">
        <f>IF(Y194&gt;=7*SlotsPerDay,"",$B$2+INT(Y194/SlotsPerDay))</f>
        <v/>
      </c>
      <c r="B194" s="24">
        <f>IF(A194="","",DayStart+(Y194-INT(Y194/SlotsPerDay)*SlotsPerDay)*SlotLen/1440)</f>
        <v/>
      </c>
      <c r="C194" s="4" t="n"/>
      <c r="D194" s="4" t="n"/>
      <c r="E194" s="4" t="n"/>
      <c r="F194" s="4" t="n"/>
      <c r="G194" s="4" t="n"/>
      <c r="H194" s="4" t="n"/>
      <c r="I194" s="25">
        <f>IF(A194="","",IF(AND(AND(AC194&lt;&gt;"",OR(AC194=AG194,AC194=AK194)),AND(AD194&lt;&gt;"",OR(AD194=AH194,AD194=AL194))),"غرفة وجهاز",IF(AND(AC194&lt;&gt;"",OR(AC194=AG194,AC194=AK194)),"غرفة",IF(AND(AD194&lt;&gt;"",OR(AD194=AH194,AD194=AL194)),"جهاز",""))))</f>
        <v/>
      </c>
      <c r="J194" s="4" t="n"/>
      <c r="K194" s="4" t="n"/>
      <c r="L194" s="4" t="n"/>
      <c r="M194" s="4" t="n"/>
      <c r="N194" s="4" t="n"/>
      <c r="O194" s="4" t="n"/>
      <c r="P194" s="25">
        <f>IF(A194="","",IF(AND(AND(AG194&lt;&gt;"",OR(AG194=AC194,AG194=AK194)),AND(AH194&lt;&gt;"",OR(AH194=AD194,AH194=AL194))),"غرفة وجهاز",IF(AND(AG194&lt;&gt;"",OR(AG194=AC194,AG194=AK194)),"غرفة",IF(AND(AH194&lt;&gt;"",OR(AH194=AD194,AH194=AL194)),"جهاز",""))))</f>
        <v/>
      </c>
      <c r="Q194" s="4" t="n"/>
      <c r="R194" s="4" t="n"/>
      <c r="S194" s="4" t="n"/>
      <c r="T194" s="4" t="n"/>
      <c r="U194" s="4" t="n"/>
      <c r="V194" s="4" t="n"/>
      <c r="W194" s="25">
        <f>IF(A194="","",IF(AND(AND(AK194&lt;&gt;"",OR(AK194=AC194,AK194=AG194)),AND(AL194&lt;&gt;"",OR(AL194=AD194,AL194=AH194))),"غرفة وجهاز",IF(AND(AK194&lt;&gt;"",OR(AK194=AC194,AK194=AG194)),"غرفة",IF(AND(AL194&lt;&gt;"",OR(AL194=AD194,AL194=AH194)),"جهاز",""))))</f>
        <v/>
      </c>
      <c r="Y194" s="7" t="n">
        <v>188</v>
      </c>
      <c r="Z194" s="7">
        <f>IF(A194="","",IF(INDEX(OpenDays,WEEKDAY(A194,2))="لا",0,1))</f>
        <v/>
      </c>
      <c r="AA194" s="7">
        <f>IF(A194="","",IF(AND(E194&lt;&gt;"",H194&lt;&gt;'الإعدادات'!$M$17),MAX(1,ROUND(IFERROR(INDEX(SvcMinutes,MATCH(E194,Services,0)),SlotLen)/SlotLen,0))-1,IF(AND(A194=A193,AA193&gt;0),AA193-1,0)))</f>
        <v/>
      </c>
      <c r="AB194" s="7">
        <f>IF(A194="","",IF(OR(AND(E194&lt;&gt;"",H194&lt;&gt;'الإعدادات'!$M$17),AND(A194=A193,AA193&gt;0)),1,0))</f>
        <v/>
      </c>
      <c r="AC194" s="9">
        <f>IF(A194="","",IF(AND(E194&lt;&gt;"",H194&lt;&gt;'الإعدادات'!$M$17),IF(F194="","",F194),IF(AND(A194=A193,AA193&gt;0),AC193,"")))</f>
        <v/>
      </c>
      <c r="AD194" s="9">
        <f>IF(A194="","",IF(AND(E194&lt;&gt;"",H194&lt;&gt;'الإعدادات'!$M$17),IF(G194="","",G194),IF(AND(A194=A193,AA193&gt;0),AD193,"")))</f>
        <v/>
      </c>
      <c r="AE194" s="7">
        <f>IF(A194="","",IF(AND(L194&lt;&gt;"",O194&lt;&gt;'الإعدادات'!$M$17),MAX(1,ROUND(IFERROR(INDEX(SvcMinutes,MATCH(L194,Services,0)),SlotLen)/SlotLen,0))-1,IF(AND(A194=A193,AE193&gt;0),AE193-1,0)))</f>
        <v/>
      </c>
      <c r="AF194" s="7">
        <f>IF(A194="","",IF(OR(AND(L194&lt;&gt;"",O194&lt;&gt;'الإعدادات'!$M$17),AND(A194=A193,AE193&gt;0)),1,0))</f>
        <v/>
      </c>
      <c r="AG194" s="9">
        <f>IF(A194="","",IF(AND(L194&lt;&gt;"",O194&lt;&gt;'الإعدادات'!$M$17),IF(M194="","",M194),IF(AND(A194=A193,AE193&gt;0),AG193,"")))</f>
        <v/>
      </c>
      <c r="AH194" s="9">
        <f>IF(A194="","",IF(AND(L194&lt;&gt;"",O194&lt;&gt;'الإعدادات'!$M$17),IF(N194="","",N194),IF(AND(A194=A193,AE193&gt;0),AH193,"")))</f>
        <v/>
      </c>
      <c r="AI194" s="7">
        <f>IF(A194="","",IF(AND(S194&lt;&gt;"",V194&lt;&gt;'الإعدادات'!$M$17),MAX(1,ROUND(IFERROR(INDEX(SvcMinutes,MATCH(S194,Services,0)),SlotLen)/SlotLen,0))-1,IF(AND(A194=A193,AI193&gt;0),AI193-1,0)))</f>
        <v/>
      </c>
      <c r="AJ194" s="7">
        <f>IF(A194="","",IF(OR(AND(S194&lt;&gt;"",V194&lt;&gt;'الإعدادات'!$M$17),AND(A194=A193,AI193&gt;0)),1,0))</f>
        <v/>
      </c>
      <c r="AK194" s="9">
        <f>IF(A194="","",IF(AND(S194&lt;&gt;"",V194&lt;&gt;'الإعدادات'!$M$17),IF(T194="","",T194),IF(AND(A194=A193,AI193&gt;0),AK193,"")))</f>
        <v/>
      </c>
      <c r="AL194" s="9">
        <f>IF(A194="","",IF(AND(S194&lt;&gt;"",V194&lt;&gt;'الإعدادات'!$M$17),IF(U194="","",U194),IF(AND(A194=A193,AI193&gt;0),AL193,"")))</f>
        <v/>
      </c>
    </row>
    <row r="195">
      <c r="A195" s="23">
        <f>IF(Y195&gt;=7*SlotsPerDay,"",$B$2+INT(Y195/SlotsPerDay))</f>
        <v/>
      </c>
      <c r="B195" s="24">
        <f>IF(A195="","",DayStart+(Y195-INT(Y195/SlotsPerDay)*SlotsPerDay)*SlotLen/1440)</f>
        <v/>
      </c>
      <c r="C195" s="4" t="n"/>
      <c r="D195" s="4" t="n"/>
      <c r="E195" s="4" t="n"/>
      <c r="F195" s="4" t="n"/>
      <c r="G195" s="4" t="n"/>
      <c r="H195" s="4" t="n"/>
      <c r="I195" s="25">
        <f>IF(A195="","",IF(AND(AND(AC195&lt;&gt;"",OR(AC195=AG195,AC195=AK195)),AND(AD195&lt;&gt;"",OR(AD195=AH195,AD195=AL195))),"غرفة وجهاز",IF(AND(AC195&lt;&gt;"",OR(AC195=AG195,AC195=AK195)),"غرفة",IF(AND(AD195&lt;&gt;"",OR(AD195=AH195,AD195=AL195)),"جهاز",""))))</f>
        <v/>
      </c>
      <c r="J195" s="4" t="n"/>
      <c r="K195" s="4" t="n"/>
      <c r="L195" s="4" t="n"/>
      <c r="M195" s="4" t="n"/>
      <c r="N195" s="4" t="n"/>
      <c r="O195" s="4" t="n"/>
      <c r="P195" s="25">
        <f>IF(A195="","",IF(AND(AND(AG195&lt;&gt;"",OR(AG195=AC195,AG195=AK195)),AND(AH195&lt;&gt;"",OR(AH195=AD195,AH195=AL195))),"غرفة وجهاز",IF(AND(AG195&lt;&gt;"",OR(AG195=AC195,AG195=AK195)),"غرفة",IF(AND(AH195&lt;&gt;"",OR(AH195=AD195,AH195=AL195)),"جهاز",""))))</f>
        <v/>
      </c>
      <c r="Q195" s="4" t="n"/>
      <c r="R195" s="4" t="n"/>
      <c r="S195" s="4" t="n"/>
      <c r="T195" s="4" t="n"/>
      <c r="U195" s="4" t="n"/>
      <c r="V195" s="4" t="n"/>
      <c r="W195" s="25">
        <f>IF(A195="","",IF(AND(AND(AK195&lt;&gt;"",OR(AK195=AC195,AK195=AG195)),AND(AL195&lt;&gt;"",OR(AL195=AD195,AL195=AH195))),"غرفة وجهاز",IF(AND(AK195&lt;&gt;"",OR(AK195=AC195,AK195=AG195)),"غرفة",IF(AND(AL195&lt;&gt;"",OR(AL195=AD195,AL195=AH195)),"جهاز",""))))</f>
        <v/>
      </c>
      <c r="Y195" s="7" t="n">
        <v>189</v>
      </c>
      <c r="Z195" s="7">
        <f>IF(A195="","",IF(INDEX(OpenDays,WEEKDAY(A195,2))="لا",0,1))</f>
        <v/>
      </c>
      <c r="AA195" s="7">
        <f>IF(A195="","",IF(AND(E195&lt;&gt;"",H195&lt;&gt;'الإعدادات'!$M$17),MAX(1,ROUND(IFERROR(INDEX(SvcMinutes,MATCH(E195,Services,0)),SlotLen)/SlotLen,0))-1,IF(AND(A195=A194,AA194&gt;0),AA194-1,0)))</f>
        <v/>
      </c>
      <c r="AB195" s="7">
        <f>IF(A195="","",IF(OR(AND(E195&lt;&gt;"",H195&lt;&gt;'الإعدادات'!$M$17),AND(A195=A194,AA194&gt;0)),1,0))</f>
        <v/>
      </c>
      <c r="AC195" s="9">
        <f>IF(A195="","",IF(AND(E195&lt;&gt;"",H195&lt;&gt;'الإعدادات'!$M$17),IF(F195="","",F195),IF(AND(A195=A194,AA194&gt;0),AC194,"")))</f>
        <v/>
      </c>
      <c r="AD195" s="9">
        <f>IF(A195="","",IF(AND(E195&lt;&gt;"",H195&lt;&gt;'الإعدادات'!$M$17),IF(G195="","",G195),IF(AND(A195=A194,AA194&gt;0),AD194,"")))</f>
        <v/>
      </c>
      <c r="AE195" s="7">
        <f>IF(A195="","",IF(AND(L195&lt;&gt;"",O195&lt;&gt;'الإعدادات'!$M$17),MAX(1,ROUND(IFERROR(INDEX(SvcMinutes,MATCH(L195,Services,0)),SlotLen)/SlotLen,0))-1,IF(AND(A195=A194,AE194&gt;0),AE194-1,0)))</f>
        <v/>
      </c>
      <c r="AF195" s="7">
        <f>IF(A195="","",IF(OR(AND(L195&lt;&gt;"",O195&lt;&gt;'الإعدادات'!$M$17),AND(A195=A194,AE194&gt;0)),1,0))</f>
        <v/>
      </c>
      <c r="AG195" s="9">
        <f>IF(A195="","",IF(AND(L195&lt;&gt;"",O195&lt;&gt;'الإعدادات'!$M$17),IF(M195="","",M195),IF(AND(A195=A194,AE194&gt;0),AG194,"")))</f>
        <v/>
      </c>
      <c r="AH195" s="9">
        <f>IF(A195="","",IF(AND(L195&lt;&gt;"",O195&lt;&gt;'الإعدادات'!$M$17),IF(N195="","",N195),IF(AND(A195=A194,AE194&gt;0),AH194,"")))</f>
        <v/>
      </c>
      <c r="AI195" s="7">
        <f>IF(A195="","",IF(AND(S195&lt;&gt;"",V195&lt;&gt;'الإعدادات'!$M$17),MAX(1,ROUND(IFERROR(INDEX(SvcMinutes,MATCH(S195,Services,0)),SlotLen)/SlotLen,0))-1,IF(AND(A195=A194,AI194&gt;0),AI194-1,0)))</f>
        <v/>
      </c>
      <c r="AJ195" s="7">
        <f>IF(A195="","",IF(OR(AND(S195&lt;&gt;"",V195&lt;&gt;'الإعدادات'!$M$17),AND(A195=A194,AI194&gt;0)),1,0))</f>
        <v/>
      </c>
      <c r="AK195" s="9">
        <f>IF(A195="","",IF(AND(S195&lt;&gt;"",V195&lt;&gt;'الإعدادات'!$M$17),IF(T195="","",T195),IF(AND(A195=A194,AI194&gt;0),AK194,"")))</f>
        <v/>
      </c>
      <c r="AL195" s="9">
        <f>IF(A195="","",IF(AND(S195&lt;&gt;"",V195&lt;&gt;'الإعدادات'!$M$17),IF(U195="","",U195),IF(AND(A195=A194,AI194&gt;0),AL194,"")))</f>
        <v/>
      </c>
    </row>
    <row r="196">
      <c r="A196" s="23">
        <f>IF(Y196&gt;=7*SlotsPerDay,"",$B$2+INT(Y196/SlotsPerDay))</f>
        <v/>
      </c>
      <c r="B196" s="24">
        <f>IF(A196="","",DayStart+(Y196-INT(Y196/SlotsPerDay)*SlotsPerDay)*SlotLen/1440)</f>
        <v/>
      </c>
      <c r="C196" s="4" t="n"/>
      <c r="D196" s="4" t="n"/>
      <c r="E196" s="4" t="n"/>
      <c r="F196" s="4" t="n"/>
      <c r="G196" s="4" t="n"/>
      <c r="H196" s="4" t="n"/>
      <c r="I196" s="25">
        <f>IF(A196="","",IF(AND(AND(AC196&lt;&gt;"",OR(AC196=AG196,AC196=AK196)),AND(AD196&lt;&gt;"",OR(AD196=AH196,AD196=AL196))),"غرفة وجهاز",IF(AND(AC196&lt;&gt;"",OR(AC196=AG196,AC196=AK196)),"غرفة",IF(AND(AD196&lt;&gt;"",OR(AD196=AH196,AD196=AL196)),"جهاز",""))))</f>
        <v/>
      </c>
      <c r="J196" s="4" t="n"/>
      <c r="K196" s="4" t="n"/>
      <c r="L196" s="4" t="n"/>
      <c r="M196" s="4" t="n"/>
      <c r="N196" s="4" t="n"/>
      <c r="O196" s="4" t="n"/>
      <c r="P196" s="25">
        <f>IF(A196="","",IF(AND(AND(AG196&lt;&gt;"",OR(AG196=AC196,AG196=AK196)),AND(AH196&lt;&gt;"",OR(AH196=AD196,AH196=AL196))),"غرفة وجهاز",IF(AND(AG196&lt;&gt;"",OR(AG196=AC196,AG196=AK196)),"غرفة",IF(AND(AH196&lt;&gt;"",OR(AH196=AD196,AH196=AL196)),"جهاز",""))))</f>
        <v/>
      </c>
      <c r="Q196" s="4" t="n"/>
      <c r="R196" s="4" t="n"/>
      <c r="S196" s="4" t="n"/>
      <c r="T196" s="4" t="n"/>
      <c r="U196" s="4" t="n"/>
      <c r="V196" s="4" t="n"/>
      <c r="W196" s="25">
        <f>IF(A196="","",IF(AND(AND(AK196&lt;&gt;"",OR(AK196=AC196,AK196=AG196)),AND(AL196&lt;&gt;"",OR(AL196=AD196,AL196=AH196))),"غرفة وجهاز",IF(AND(AK196&lt;&gt;"",OR(AK196=AC196,AK196=AG196)),"غرفة",IF(AND(AL196&lt;&gt;"",OR(AL196=AD196,AL196=AH196)),"جهاز",""))))</f>
        <v/>
      </c>
      <c r="Y196" s="7" t="n">
        <v>190</v>
      </c>
      <c r="Z196" s="7">
        <f>IF(A196="","",IF(INDEX(OpenDays,WEEKDAY(A196,2))="لا",0,1))</f>
        <v/>
      </c>
      <c r="AA196" s="7">
        <f>IF(A196="","",IF(AND(E196&lt;&gt;"",H196&lt;&gt;'الإعدادات'!$M$17),MAX(1,ROUND(IFERROR(INDEX(SvcMinutes,MATCH(E196,Services,0)),SlotLen)/SlotLen,0))-1,IF(AND(A196=A195,AA195&gt;0),AA195-1,0)))</f>
        <v/>
      </c>
      <c r="AB196" s="7">
        <f>IF(A196="","",IF(OR(AND(E196&lt;&gt;"",H196&lt;&gt;'الإعدادات'!$M$17),AND(A196=A195,AA195&gt;0)),1,0))</f>
        <v/>
      </c>
      <c r="AC196" s="9">
        <f>IF(A196="","",IF(AND(E196&lt;&gt;"",H196&lt;&gt;'الإعدادات'!$M$17),IF(F196="","",F196),IF(AND(A196=A195,AA195&gt;0),AC195,"")))</f>
        <v/>
      </c>
      <c r="AD196" s="9">
        <f>IF(A196="","",IF(AND(E196&lt;&gt;"",H196&lt;&gt;'الإعدادات'!$M$17),IF(G196="","",G196),IF(AND(A196=A195,AA195&gt;0),AD195,"")))</f>
        <v/>
      </c>
      <c r="AE196" s="7">
        <f>IF(A196="","",IF(AND(L196&lt;&gt;"",O196&lt;&gt;'الإعدادات'!$M$17),MAX(1,ROUND(IFERROR(INDEX(SvcMinutes,MATCH(L196,Services,0)),SlotLen)/SlotLen,0))-1,IF(AND(A196=A195,AE195&gt;0),AE195-1,0)))</f>
        <v/>
      </c>
      <c r="AF196" s="7">
        <f>IF(A196="","",IF(OR(AND(L196&lt;&gt;"",O196&lt;&gt;'الإعدادات'!$M$17),AND(A196=A195,AE195&gt;0)),1,0))</f>
        <v/>
      </c>
      <c r="AG196" s="9">
        <f>IF(A196="","",IF(AND(L196&lt;&gt;"",O196&lt;&gt;'الإعدادات'!$M$17),IF(M196="","",M196),IF(AND(A196=A195,AE195&gt;0),AG195,"")))</f>
        <v/>
      </c>
      <c r="AH196" s="9">
        <f>IF(A196="","",IF(AND(L196&lt;&gt;"",O196&lt;&gt;'الإعدادات'!$M$17),IF(N196="","",N196),IF(AND(A196=A195,AE195&gt;0),AH195,"")))</f>
        <v/>
      </c>
      <c r="AI196" s="7">
        <f>IF(A196="","",IF(AND(S196&lt;&gt;"",V196&lt;&gt;'الإعدادات'!$M$17),MAX(1,ROUND(IFERROR(INDEX(SvcMinutes,MATCH(S196,Services,0)),SlotLen)/SlotLen,0))-1,IF(AND(A196=A195,AI195&gt;0),AI195-1,0)))</f>
        <v/>
      </c>
      <c r="AJ196" s="7">
        <f>IF(A196="","",IF(OR(AND(S196&lt;&gt;"",V196&lt;&gt;'الإعدادات'!$M$17),AND(A196=A195,AI195&gt;0)),1,0))</f>
        <v/>
      </c>
      <c r="AK196" s="9">
        <f>IF(A196="","",IF(AND(S196&lt;&gt;"",V196&lt;&gt;'الإعدادات'!$M$17),IF(T196="","",T196),IF(AND(A196=A195,AI195&gt;0),AK195,"")))</f>
        <v/>
      </c>
      <c r="AL196" s="9">
        <f>IF(A196="","",IF(AND(S196&lt;&gt;"",V196&lt;&gt;'الإعدادات'!$M$17),IF(U196="","",U196),IF(AND(A196=A195,AI195&gt;0),AL195,"")))</f>
        <v/>
      </c>
    </row>
    <row r="197">
      <c r="A197" s="23">
        <f>IF(Y197&gt;=7*SlotsPerDay,"",$B$2+INT(Y197/SlotsPerDay))</f>
        <v/>
      </c>
      <c r="B197" s="24">
        <f>IF(A197="","",DayStart+(Y197-INT(Y197/SlotsPerDay)*SlotsPerDay)*SlotLen/1440)</f>
        <v/>
      </c>
      <c r="C197" s="4" t="n"/>
      <c r="D197" s="4" t="n"/>
      <c r="E197" s="4" t="n"/>
      <c r="F197" s="4" t="n"/>
      <c r="G197" s="4" t="n"/>
      <c r="H197" s="4" t="n"/>
      <c r="I197" s="25">
        <f>IF(A197="","",IF(AND(AND(AC197&lt;&gt;"",OR(AC197=AG197,AC197=AK197)),AND(AD197&lt;&gt;"",OR(AD197=AH197,AD197=AL197))),"غرفة وجهاز",IF(AND(AC197&lt;&gt;"",OR(AC197=AG197,AC197=AK197)),"غرفة",IF(AND(AD197&lt;&gt;"",OR(AD197=AH197,AD197=AL197)),"جهاز",""))))</f>
        <v/>
      </c>
      <c r="J197" s="4" t="n"/>
      <c r="K197" s="4" t="n"/>
      <c r="L197" s="4" t="n"/>
      <c r="M197" s="4" t="n"/>
      <c r="N197" s="4" t="n"/>
      <c r="O197" s="4" t="n"/>
      <c r="P197" s="25">
        <f>IF(A197="","",IF(AND(AND(AG197&lt;&gt;"",OR(AG197=AC197,AG197=AK197)),AND(AH197&lt;&gt;"",OR(AH197=AD197,AH197=AL197))),"غرفة وجهاز",IF(AND(AG197&lt;&gt;"",OR(AG197=AC197,AG197=AK197)),"غرفة",IF(AND(AH197&lt;&gt;"",OR(AH197=AD197,AH197=AL197)),"جهاز",""))))</f>
        <v/>
      </c>
      <c r="Q197" s="4" t="n"/>
      <c r="R197" s="4" t="n"/>
      <c r="S197" s="4" t="n"/>
      <c r="T197" s="4" t="n"/>
      <c r="U197" s="4" t="n"/>
      <c r="V197" s="4" t="n"/>
      <c r="W197" s="25">
        <f>IF(A197="","",IF(AND(AND(AK197&lt;&gt;"",OR(AK197=AC197,AK197=AG197)),AND(AL197&lt;&gt;"",OR(AL197=AD197,AL197=AH197))),"غرفة وجهاز",IF(AND(AK197&lt;&gt;"",OR(AK197=AC197,AK197=AG197)),"غرفة",IF(AND(AL197&lt;&gt;"",OR(AL197=AD197,AL197=AH197)),"جهاز",""))))</f>
        <v/>
      </c>
      <c r="Y197" s="7" t="n">
        <v>191</v>
      </c>
      <c r="Z197" s="7">
        <f>IF(A197="","",IF(INDEX(OpenDays,WEEKDAY(A197,2))="لا",0,1))</f>
        <v/>
      </c>
      <c r="AA197" s="7">
        <f>IF(A197="","",IF(AND(E197&lt;&gt;"",H197&lt;&gt;'الإعدادات'!$M$17),MAX(1,ROUND(IFERROR(INDEX(SvcMinutes,MATCH(E197,Services,0)),SlotLen)/SlotLen,0))-1,IF(AND(A197=A196,AA196&gt;0),AA196-1,0)))</f>
        <v/>
      </c>
      <c r="AB197" s="7">
        <f>IF(A197="","",IF(OR(AND(E197&lt;&gt;"",H197&lt;&gt;'الإعدادات'!$M$17),AND(A197=A196,AA196&gt;0)),1,0))</f>
        <v/>
      </c>
      <c r="AC197" s="9">
        <f>IF(A197="","",IF(AND(E197&lt;&gt;"",H197&lt;&gt;'الإعدادات'!$M$17),IF(F197="","",F197),IF(AND(A197=A196,AA196&gt;0),AC196,"")))</f>
        <v/>
      </c>
      <c r="AD197" s="9">
        <f>IF(A197="","",IF(AND(E197&lt;&gt;"",H197&lt;&gt;'الإعدادات'!$M$17),IF(G197="","",G197),IF(AND(A197=A196,AA196&gt;0),AD196,"")))</f>
        <v/>
      </c>
      <c r="AE197" s="7">
        <f>IF(A197="","",IF(AND(L197&lt;&gt;"",O197&lt;&gt;'الإعدادات'!$M$17),MAX(1,ROUND(IFERROR(INDEX(SvcMinutes,MATCH(L197,Services,0)),SlotLen)/SlotLen,0))-1,IF(AND(A197=A196,AE196&gt;0),AE196-1,0)))</f>
        <v/>
      </c>
      <c r="AF197" s="7">
        <f>IF(A197="","",IF(OR(AND(L197&lt;&gt;"",O197&lt;&gt;'الإعدادات'!$M$17),AND(A197=A196,AE196&gt;0)),1,0))</f>
        <v/>
      </c>
      <c r="AG197" s="9">
        <f>IF(A197="","",IF(AND(L197&lt;&gt;"",O197&lt;&gt;'الإعدادات'!$M$17),IF(M197="","",M197),IF(AND(A197=A196,AE196&gt;0),AG196,"")))</f>
        <v/>
      </c>
      <c r="AH197" s="9">
        <f>IF(A197="","",IF(AND(L197&lt;&gt;"",O197&lt;&gt;'الإعدادات'!$M$17),IF(N197="","",N197),IF(AND(A197=A196,AE196&gt;0),AH196,"")))</f>
        <v/>
      </c>
      <c r="AI197" s="7">
        <f>IF(A197="","",IF(AND(S197&lt;&gt;"",V197&lt;&gt;'الإعدادات'!$M$17),MAX(1,ROUND(IFERROR(INDEX(SvcMinutes,MATCH(S197,Services,0)),SlotLen)/SlotLen,0))-1,IF(AND(A197=A196,AI196&gt;0),AI196-1,0)))</f>
        <v/>
      </c>
      <c r="AJ197" s="7">
        <f>IF(A197="","",IF(OR(AND(S197&lt;&gt;"",V197&lt;&gt;'الإعدادات'!$M$17),AND(A197=A196,AI196&gt;0)),1,0))</f>
        <v/>
      </c>
      <c r="AK197" s="9">
        <f>IF(A197="","",IF(AND(S197&lt;&gt;"",V197&lt;&gt;'الإعدادات'!$M$17),IF(T197="","",T197),IF(AND(A197=A196,AI196&gt;0),AK196,"")))</f>
        <v/>
      </c>
      <c r="AL197" s="9">
        <f>IF(A197="","",IF(AND(S197&lt;&gt;"",V197&lt;&gt;'الإعدادات'!$M$17),IF(U197="","",U197),IF(AND(A197=A196,AI196&gt;0),AL196,"")))</f>
        <v/>
      </c>
    </row>
    <row r="198">
      <c r="A198" s="23">
        <f>IF(Y198&gt;=7*SlotsPerDay,"",$B$2+INT(Y198/SlotsPerDay))</f>
        <v/>
      </c>
      <c r="B198" s="24">
        <f>IF(A198="","",DayStart+(Y198-INT(Y198/SlotsPerDay)*SlotsPerDay)*SlotLen/1440)</f>
        <v/>
      </c>
      <c r="C198" s="4" t="n"/>
      <c r="D198" s="4" t="n"/>
      <c r="E198" s="4" t="n"/>
      <c r="F198" s="4" t="n"/>
      <c r="G198" s="4" t="n"/>
      <c r="H198" s="4" t="n"/>
      <c r="I198" s="25">
        <f>IF(A198="","",IF(AND(AND(AC198&lt;&gt;"",OR(AC198=AG198,AC198=AK198)),AND(AD198&lt;&gt;"",OR(AD198=AH198,AD198=AL198))),"غرفة وجهاز",IF(AND(AC198&lt;&gt;"",OR(AC198=AG198,AC198=AK198)),"غرفة",IF(AND(AD198&lt;&gt;"",OR(AD198=AH198,AD198=AL198)),"جهاز",""))))</f>
        <v/>
      </c>
      <c r="J198" s="4" t="n"/>
      <c r="K198" s="4" t="n"/>
      <c r="L198" s="4" t="n"/>
      <c r="M198" s="4" t="n"/>
      <c r="N198" s="4" t="n"/>
      <c r="O198" s="4" t="n"/>
      <c r="P198" s="25">
        <f>IF(A198="","",IF(AND(AND(AG198&lt;&gt;"",OR(AG198=AC198,AG198=AK198)),AND(AH198&lt;&gt;"",OR(AH198=AD198,AH198=AL198))),"غرفة وجهاز",IF(AND(AG198&lt;&gt;"",OR(AG198=AC198,AG198=AK198)),"غرفة",IF(AND(AH198&lt;&gt;"",OR(AH198=AD198,AH198=AL198)),"جهاز",""))))</f>
        <v/>
      </c>
      <c r="Q198" s="4" t="n"/>
      <c r="R198" s="4" t="n"/>
      <c r="S198" s="4" t="n"/>
      <c r="T198" s="4" t="n"/>
      <c r="U198" s="4" t="n"/>
      <c r="V198" s="4" t="n"/>
      <c r="W198" s="25">
        <f>IF(A198="","",IF(AND(AND(AK198&lt;&gt;"",OR(AK198=AC198,AK198=AG198)),AND(AL198&lt;&gt;"",OR(AL198=AD198,AL198=AH198))),"غرفة وجهاز",IF(AND(AK198&lt;&gt;"",OR(AK198=AC198,AK198=AG198)),"غرفة",IF(AND(AL198&lt;&gt;"",OR(AL198=AD198,AL198=AH198)),"جهاز",""))))</f>
        <v/>
      </c>
      <c r="Y198" s="7" t="n">
        <v>192</v>
      </c>
      <c r="Z198" s="7">
        <f>IF(A198="","",IF(INDEX(OpenDays,WEEKDAY(A198,2))="لا",0,1))</f>
        <v/>
      </c>
      <c r="AA198" s="7">
        <f>IF(A198="","",IF(AND(E198&lt;&gt;"",H198&lt;&gt;'الإعدادات'!$M$17),MAX(1,ROUND(IFERROR(INDEX(SvcMinutes,MATCH(E198,Services,0)),SlotLen)/SlotLen,0))-1,IF(AND(A198=A197,AA197&gt;0),AA197-1,0)))</f>
        <v/>
      </c>
      <c r="AB198" s="7">
        <f>IF(A198="","",IF(OR(AND(E198&lt;&gt;"",H198&lt;&gt;'الإعدادات'!$M$17),AND(A198=A197,AA197&gt;0)),1,0))</f>
        <v/>
      </c>
      <c r="AC198" s="9">
        <f>IF(A198="","",IF(AND(E198&lt;&gt;"",H198&lt;&gt;'الإعدادات'!$M$17),IF(F198="","",F198),IF(AND(A198=A197,AA197&gt;0),AC197,"")))</f>
        <v/>
      </c>
      <c r="AD198" s="9">
        <f>IF(A198="","",IF(AND(E198&lt;&gt;"",H198&lt;&gt;'الإعدادات'!$M$17),IF(G198="","",G198),IF(AND(A198=A197,AA197&gt;0),AD197,"")))</f>
        <v/>
      </c>
      <c r="AE198" s="7">
        <f>IF(A198="","",IF(AND(L198&lt;&gt;"",O198&lt;&gt;'الإعدادات'!$M$17),MAX(1,ROUND(IFERROR(INDEX(SvcMinutes,MATCH(L198,Services,0)),SlotLen)/SlotLen,0))-1,IF(AND(A198=A197,AE197&gt;0),AE197-1,0)))</f>
        <v/>
      </c>
      <c r="AF198" s="7">
        <f>IF(A198="","",IF(OR(AND(L198&lt;&gt;"",O198&lt;&gt;'الإعدادات'!$M$17),AND(A198=A197,AE197&gt;0)),1,0))</f>
        <v/>
      </c>
      <c r="AG198" s="9">
        <f>IF(A198="","",IF(AND(L198&lt;&gt;"",O198&lt;&gt;'الإعدادات'!$M$17),IF(M198="","",M198),IF(AND(A198=A197,AE197&gt;0),AG197,"")))</f>
        <v/>
      </c>
      <c r="AH198" s="9">
        <f>IF(A198="","",IF(AND(L198&lt;&gt;"",O198&lt;&gt;'الإعدادات'!$M$17),IF(N198="","",N198),IF(AND(A198=A197,AE197&gt;0),AH197,"")))</f>
        <v/>
      </c>
      <c r="AI198" s="7">
        <f>IF(A198="","",IF(AND(S198&lt;&gt;"",V198&lt;&gt;'الإعدادات'!$M$17),MAX(1,ROUND(IFERROR(INDEX(SvcMinutes,MATCH(S198,Services,0)),SlotLen)/SlotLen,0))-1,IF(AND(A198=A197,AI197&gt;0),AI197-1,0)))</f>
        <v/>
      </c>
      <c r="AJ198" s="7">
        <f>IF(A198="","",IF(OR(AND(S198&lt;&gt;"",V198&lt;&gt;'الإعدادات'!$M$17),AND(A198=A197,AI197&gt;0)),1,0))</f>
        <v/>
      </c>
      <c r="AK198" s="9">
        <f>IF(A198="","",IF(AND(S198&lt;&gt;"",V198&lt;&gt;'الإعدادات'!$M$17),IF(T198="","",T198),IF(AND(A198=A197,AI197&gt;0),AK197,"")))</f>
        <v/>
      </c>
      <c r="AL198" s="9">
        <f>IF(A198="","",IF(AND(S198&lt;&gt;"",V198&lt;&gt;'الإعدادات'!$M$17),IF(U198="","",U198),IF(AND(A198=A197,AI197&gt;0),AL197,"")))</f>
        <v/>
      </c>
    </row>
    <row r="199">
      <c r="A199" s="23">
        <f>IF(Y199&gt;=7*SlotsPerDay,"",$B$2+INT(Y199/SlotsPerDay))</f>
        <v/>
      </c>
      <c r="B199" s="24">
        <f>IF(A199="","",DayStart+(Y199-INT(Y199/SlotsPerDay)*SlotsPerDay)*SlotLen/1440)</f>
        <v/>
      </c>
      <c r="C199" s="4" t="n"/>
      <c r="D199" s="4" t="n"/>
      <c r="E199" s="4" t="n"/>
      <c r="F199" s="4" t="n"/>
      <c r="G199" s="4" t="n"/>
      <c r="H199" s="4" t="n"/>
      <c r="I199" s="25">
        <f>IF(A199="","",IF(AND(AND(AC199&lt;&gt;"",OR(AC199=AG199,AC199=AK199)),AND(AD199&lt;&gt;"",OR(AD199=AH199,AD199=AL199))),"غرفة وجهاز",IF(AND(AC199&lt;&gt;"",OR(AC199=AG199,AC199=AK199)),"غرفة",IF(AND(AD199&lt;&gt;"",OR(AD199=AH199,AD199=AL199)),"جهاز",""))))</f>
        <v/>
      </c>
      <c r="J199" s="4" t="n"/>
      <c r="K199" s="4" t="n"/>
      <c r="L199" s="4" t="n"/>
      <c r="M199" s="4" t="n"/>
      <c r="N199" s="4" t="n"/>
      <c r="O199" s="4" t="n"/>
      <c r="P199" s="25">
        <f>IF(A199="","",IF(AND(AND(AG199&lt;&gt;"",OR(AG199=AC199,AG199=AK199)),AND(AH199&lt;&gt;"",OR(AH199=AD199,AH199=AL199))),"غرفة وجهاز",IF(AND(AG199&lt;&gt;"",OR(AG199=AC199,AG199=AK199)),"غرفة",IF(AND(AH199&lt;&gt;"",OR(AH199=AD199,AH199=AL199)),"جهاز",""))))</f>
        <v/>
      </c>
      <c r="Q199" s="4" t="n"/>
      <c r="R199" s="4" t="n"/>
      <c r="S199" s="4" t="n"/>
      <c r="T199" s="4" t="n"/>
      <c r="U199" s="4" t="n"/>
      <c r="V199" s="4" t="n"/>
      <c r="W199" s="25">
        <f>IF(A199="","",IF(AND(AND(AK199&lt;&gt;"",OR(AK199=AC199,AK199=AG199)),AND(AL199&lt;&gt;"",OR(AL199=AD199,AL199=AH199))),"غرفة وجهاز",IF(AND(AK199&lt;&gt;"",OR(AK199=AC199,AK199=AG199)),"غرفة",IF(AND(AL199&lt;&gt;"",OR(AL199=AD199,AL199=AH199)),"جهاز",""))))</f>
        <v/>
      </c>
      <c r="Y199" s="7" t="n">
        <v>193</v>
      </c>
      <c r="Z199" s="7">
        <f>IF(A199="","",IF(INDEX(OpenDays,WEEKDAY(A199,2))="لا",0,1))</f>
        <v/>
      </c>
      <c r="AA199" s="7">
        <f>IF(A199="","",IF(AND(E199&lt;&gt;"",H199&lt;&gt;'الإعدادات'!$M$17),MAX(1,ROUND(IFERROR(INDEX(SvcMinutes,MATCH(E199,Services,0)),SlotLen)/SlotLen,0))-1,IF(AND(A199=A198,AA198&gt;0),AA198-1,0)))</f>
        <v/>
      </c>
      <c r="AB199" s="7">
        <f>IF(A199="","",IF(OR(AND(E199&lt;&gt;"",H199&lt;&gt;'الإعدادات'!$M$17),AND(A199=A198,AA198&gt;0)),1,0))</f>
        <v/>
      </c>
      <c r="AC199" s="9">
        <f>IF(A199="","",IF(AND(E199&lt;&gt;"",H199&lt;&gt;'الإعدادات'!$M$17),IF(F199="","",F199),IF(AND(A199=A198,AA198&gt;0),AC198,"")))</f>
        <v/>
      </c>
      <c r="AD199" s="9">
        <f>IF(A199="","",IF(AND(E199&lt;&gt;"",H199&lt;&gt;'الإعدادات'!$M$17),IF(G199="","",G199),IF(AND(A199=A198,AA198&gt;0),AD198,"")))</f>
        <v/>
      </c>
      <c r="AE199" s="7">
        <f>IF(A199="","",IF(AND(L199&lt;&gt;"",O199&lt;&gt;'الإعدادات'!$M$17),MAX(1,ROUND(IFERROR(INDEX(SvcMinutes,MATCH(L199,Services,0)),SlotLen)/SlotLen,0))-1,IF(AND(A199=A198,AE198&gt;0),AE198-1,0)))</f>
        <v/>
      </c>
      <c r="AF199" s="7">
        <f>IF(A199="","",IF(OR(AND(L199&lt;&gt;"",O199&lt;&gt;'الإعدادات'!$M$17),AND(A199=A198,AE198&gt;0)),1,0))</f>
        <v/>
      </c>
      <c r="AG199" s="9">
        <f>IF(A199="","",IF(AND(L199&lt;&gt;"",O199&lt;&gt;'الإعدادات'!$M$17),IF(M199="","",M199),IF(AND(A199=A198,AE198&gt;0),AG198,"")))</f>
        <v/>
      </c>
      <c r="AH199" s="9">
        <f>IF(A199="","",IF(AND(L199&lt;&gt;"",O199&lt;&gt;'الإعدادات'!$M$17),IF(N199="","",N199),IF(AND(A199=A198,AE198&gt;0),AH198,"")))</f>
        <v/>
      </c>
      <c r="AI199" s="7">
        <f>IF(A199="","",IF(AND(S199&lt;&gt;"",V199&lt;&gt;'الإعدادات'!$M$17),MAX(1,ROUND(IFERROR(INDEX(SvcMinutes,MATCH(S199,Services,0)),SlotLen)/SlotLen,0))-1,IF(AND(A199=A198,AI198&gt;0),AI198-1,0)))</f>
        <v/>
      </c>
      <c r="AJ199" s="7">
        <f>IF(A199="","",IF(OR(AND(S199&lt;&gt;"",V199&lt;&gt;'الإعدادات'!$M$17),AND(A199=A198,AI198&gt;0)),1,0))</f>
        <v/>
      </c>
      <c r="AK199" s="9">
        <f>IF(A199="","",IF(AND(S199&lt;&gt;"",V199&lt;&gt;'الإعدادات'!$M$17),IF(T199="","",T199),IF(AND(A199=A198,AI198&gt;0),AK198,"")))</f>
        <v/>
      </c>
      <c r="AL199" s="9">
        <f>IF(A199="","",IF(AND(S199&lt;&gt;"",V199&lt;&gt;'الإعدادات'!$M$17),IF(U199="","",U199),IF(AND(A199=A198,AI198&gt;0),AL198,"")))</f>
        <v/>
      </c>
    </row>
    <row r="200">
      <c r="A200" s="23">
        <f>IF(Y200&gt;=7*SlotsPerDay,"",$B$2+INT(Y200/SlotsPerDay))</f>
        <v/>
      </c>
      <c r="B200" s="24">
        <f>IF(A200="","",DayStart+(Y200-INT(Y200/SlotsPerDay)*SlotsPerDay)*SlotLen/1440)</f>
        <v/>
      </c>
      <c r="C200" s="4" t="n"/>
      <c r="D200" s="4" t="n"/>
      <c r="E200" s="4" t="n"/>
      <c r="F200" s="4" t="n"/>
      <c r="G200" s="4" t="n"/>
      <c r="H200" s="4" t="n"/>
      <c r="I200" s="25">
        <f>IF(A200="","",IF(AND(AND(AC200&lt;&gt;"",OR(AC200=AG200,AC200=AK200)),AND(AD200&lt;&gt;"",OR(AD200=AH200,AD200=AL200))),"غرفة وجهاز",IF(AND(AC200&lt;&gt;"",OR(AC200=AG200,AC200=AK200)),"غرفة",IF(AND(AD200&lt;&gt;"",OR(AD200=AH200,AD200=AL200)),"جهاز",""))))</f>
        <v/>
      </c>
      <c r="J200" s="4" t="n"/>
      <c r="K200" s="4" t="n"/>
      <c r="L200" s="4" t="n"/>
      <c r="M200" s="4" t="n"/>
      <c r="N200" s="4" t="n"/>
      <c r="O200" s="4" t="n"/>
      <c r="P200" s="25">
        <f>IF(A200="","",IF(AND(AND(AG200&lt;&gt;"",OR(AG200=AC200,AG200=AK200)),AND(AH200&lt;&gt;"",OR(AH200=AD200,AH200=AL200))),"غرفة وجهاز",IF(AND(AG200&lt;&gt;"",OR(AG200=AC200,AG200=AK200)),"غرفة",IF(AND(AH200&lt;&gt;"",OR(AH200=AD200,AH200=AL200)),"جهاز",""))))</f>
        <v/>
      </c>
      <c r="Q200" s="4" t="n"/>
      <c r="R200" s="4" t="n"/>
      <c r="S200" s="4" t="n"/>
      <c r="T200" s="4" t="n"/>
      <c r="U200" s="4" t="n"/>
      <c r="V200" s="4" t="n"/>
      <c r="W200" s="25">
        <f>IF(A200="","",IF(AND(AND(AK200&lt;&gt;"",OR(AK200=AC200,AK200=AG200)),AND(AL200&lt;&gt;"",OR(AL200=AD200,AL200=AH200))),"غرفة وجهاز",IF(AND(AK200&lt;&gt;"",OR(AK200=AC200,AK200=AG200)),"غرفة",IF(AND(AL200&lt;&gt;"",OR(AL200=AD200,AL200=AH200)),"جهاز",""))))</f>
        <v/>
      </c>
      <c r="Y200" s="7" t="n">
        <v>194</v>
      </c>
      <c r="Z200" s="7">
        <f>IF(A200="","",IF(INDEX(OpenDays,WEEKDAY(A200,2))="لا",0,1))</f>
        <v/>
      </c>
      <c r="AA200" s="7">
        <f>IF(A200="","",IF(AND(E200&lt;&gt;"",H200&lt;&gt;'الإعدادات'!$M$17),MAX(1,ROUND(IFERROR(INDEX(SvcMinutes,MATCH(E200,Services,0)),SlotLen)/SlotLen,0))-1,IF(AND(A200=A199,AA199&gt;0),AA199-1,0)))</f>
        <v/>
      </c>
      <c r="AB200" s="7">
        <f>IF(A200="","",IF(OR(AND(E200&lt;&gt;"",H200&lt;&gt;'الإعدادات'!$M$17),AND(A200=A199,AA199&gt;0)),1,0))</f>
        <v/>
      </c>
      <c r="AC200" s="9">
        <f>IF(A200="","",IF(AND(E200&lt;&gt;"",H200&lt;&gt;'الإعدادات'!$M$17),IF(F200="","",F200),IF(AND(A200=A199,AA199&gt;0),AC199,"")))</f>
        <v/>
      </c>
      <c r="AD200" s="9">
        <f>IF(A200="","",IF(AND(E200&lt;&gt;"",H200&lt;&gt;'الإعدادات'!$M$17),IF(G200="","",G200),IF(AND(A200=A199,AA199&gt;0),AD199,"")))</f>
        <v/>
      </c>
      <c r="AE200" s="7">
        <f>IF(A200="","",IF(AND(L200&lt;&gt;"",O200&lt;&gt;'الإعدادات'!$M$17),MAX(1,ROUND(IFERROR(INDEX(SvcMinutes,MATCH(L200,Services,0)),SlotLen)/SlotLen,0))-1,IF(AND(A200=A199,AE199&gt;0),AE199-1,0)))</f>
        <v/>
      </c>
      <c r="AF200" s="7">
        <f>IF(A200="","",IF(OR(AND(L200&lt;&gt;"",O200&lt;&gt;'الإعدادات'!$M$17),AND(A200=A199,AE199&gt;0)),1,0))</f>
        <v/>
      </c>
      <c r="AG200" s="9">
        <f>IF(A200="","",IF(AND(L200&lt;&gt;"",O200&lt;&gt;'الإعدادات'!$M$17),IF(M200="","",M200),IF(AND(A200=A199,AE199&gt;0),AG199,"")))</f>
        <v/>
      </c>
      <c r="AH200" s="9">
        <f>IF(A200="","",IF(AND(L200&lt;&gt;"",O200&lt;&gt;'الإعدادات'!$M$17),IF(N200="","",N200),IF(AND(A200=A199,AE199&gt;0),AH199,"")))</f>
        <v/>
      </c>
      <c r="AI200" s="7">
        <f>IF(A200="","",IF(AND(S200&lt;&gt;"",V200&lt;&gt;'الإعدادات'!$M$17),MAX(1,ROUND(IFERROR(INDEX(SvcMinutes,MATCH(S200,Services,0)),SlotLen)/SlotLen,0))-1,IF(AND(A200=A199,AI199&gt;0),AI199-1,0)))</f>
        <v/>
      </c>
      <c r="AJ200" s="7">
        <f>IF(A200="","",IF(OR(AND(S200&lt;&gt;"",V200&lt;&gt;'الإعدادات'!$M$17),AND(A200=A199,AI199&gt;0)),1,0))</f>
        <v/>
      </c>
      <c r="AK200" s="9">
        <f>IF(A200="","",IF(AND(S200&lt;&gt;"",V200&lt;&gt;'الإعدادات'!$M$17),IF(T200="","",T200),IF(AND(A200=A199,AI199&gt;0),AK199,"")))</f>
        <v/>
      </c>
      <c r="AL200" s="9">
        <f>IF(A200="","",IF(AND(S200&lt;&gt;"",V200&lt;&gt;'الإعدادات'!$M$17),IF(U200="","",U200),IF(AND(A200=A199,AI199&gt;0),AL199,"")))</f>
        <v/>
      </c>
    </row>
    <row r="201">
      <c r="A201" s="23">
        <f>IF(Y201&gt;=7*SlotsPerDay,"",$B$2+INT(Y201/SlotsPerDay))</f>
        <v/>
      </c>
      <c r="B201" s="24">
        <f>IF(A201="","",DayStart+(Y201-INT(Y201/SlotsPerDay)*SlotsPerDay)*SlotLen/1440)</f>
        <v/>
      </c>
      <c r="C201" s="4" t="n"/>
      <c r="D201" s="4" t="n"/>
      <c r="E201" s="4" t="n"/>
      <c r="F201" s="4" t="n"/>
      <c r="G201" s="4" t="n"/>
      <c r="H201" s="4" t="n"/>
      <c r="I201" s="25">
        <f>IF(A201="","",IF(AND(AND(AC201&lt;&gt;"",OR(AC201=AG201,AC201=AK201)),AND(AD201&lt;&gt;"",OR(AD201=AH201,AD201=AL201))),"غرفة وجهاز",IF(AND(AC201&lt;&gt;"",OR(AC201=AG201,AC201=AK201)),"غرفة",IF(AND(AD201&lt;&gt;"",OR(AD201=AH201,AD201=AL201)),"جهاز",""))))</f>
        <v/>
      </c>
      <c r="J201" s="4" t="n"/>
      <c r="K201" s="4" t="n"/>
      <c r="L201" s="4" t="n"/>
      <c r="M201" s="4" t="n"/>
      <c r="N201" s="4" t="n"/>
      <c r="O201" s="4" t="n"/>
      <c r="P201" s="25">
        <f>IF(A201="","",IF(AND(AND(AG201&lt;&gt;"",OR(AG201=AC201,AG201=AK201)),AND(AH201&lt;&gt;"",OR(AH201=AD201,AH201=AL201))),"غرفة وجهاز",IF(AND(AG201&lt;&gt;"",OR(AG201=AC201,AG201=AK201)),"غرفة",IF(AND(AH201&lt;&gt;"",OR(AH201=AD201,AH201=AL201)),"جهاز",""))))</f>
        <v/>
      </c>
      <c r="Q201" s="4" t="n"/>
      <c r="R201" s="4" t="n"/>
      <c r="S201" s="4" t="n"/>
      <c r="T201" s="4" t="n"/>
      <c r="U201" s="4" t="n"/>
      <c r="V201" s="4" t="n"/>
      <c r="W201" s="25">
        <f>IF(A201="","",IF(AND(AND(AK201&lt;&gt;"",OR(AK201=AC201,AK201=AG201)),AND(AL201&lt;&gt;"",OR(AL201=AD201,AL201=AH201))),"غرفة وجهاز",IF(AND(AK201&lt;&gt;"",OR(AK201=AC201,AK201=AG201)),"غرفة",IF(AND(AL201&lt;&gt;"",OR(AL201=AD201,AL201=AH201)),"جهاز",""))))</f>
        <v/>
      </c>
      <c r="Y201" s="7" t="n">
        <v>195</v>
      </c>
      <c r="Z201" s="7">
        <f>IF(A201="","",IF(INDEX(OpenDays,WEEKDAY(A201,2))="لا",0,1))</f>
        <v/>
      </c>
      <c r="AA201" s="7">
        <f>IF(A201="","",IF(AND(E201&lt;&gt;"",H201&lt;&gt;'الإعدادات'!$M$17),MAX(1,ROUND(IFERROR(INDEX(SvcMinutes,MATCH(E201,Services,0)),SlotLen)/SlotLen,0))-1,IF(AND(A201=A200,AA200&gt;0),AA200-1,0)))</f>
        <v/>
      </c>
      <c r="AB201" s="7">
        <f>IF(A201="","",IF(OR(AND(E201&lt;&gt;"",H201&lt;&gt;'الإعدادات'!$M$17),AND(A201=A200,AA200&gt;0)),1,0))</f>
        <v/>
      </c>
      <c r="AC201" s="9">
        <f>IF(A201="","",IF(AND(E201&lt;&gt;"",H201&lt;&gt;'الإعدادات'!$M$17),IF(F201="","",F201),IF(AND(A201=A200,AA200&gt;0),AC200,"")))</f>
        <v/>
      </c>
      <c r="AD201" s="9">
        <f>IF(A201="","",IF(AND(E201&lt;&gt;"",H201&lt;&gt;'الإعدادات'!$M$17),IF(G201="","",G201),IF(AND(A201=A200,AA200&gt;0),AD200,"")))</f>
        <v/>
      </c>
      <c r="AE201" s="7">
        <f>IF(A201="","",IF(AND(L201&lt;&gt;"",O201&lt;&gt;'الإعدادات'!$M$17),MAX(1,ROUND(IFERROR(INDEX(SvcMinutes,MATCH(L201,Services,0)),SlotLen)/SlotLen,0))-1,IF(AND(A201=A200,AE200&gt;0),AE200-1,0)))</f>
        <v/>
      </c>
      <c r="AF201" s="7">
        <f>IF(A201="","",IF(OR(AND(L201&lt;&gt;"",O201&lt;&gt;'الإعدادات'!$M$17),AND(A201=A200,AE200&gt;0)),1,0))</f>
        <v/>
      </c>
      <c r="AG201" s="9">
        <f>IF(A201="","",IF(AND(L201&lt;&gt;"",O201&lt;&gt;'الإعدادات'!$M$17),IF(M201="","",M201),IF(AND(A201=A200,AE200&gt;0),AG200,"")))</f>
        <v/>
      </c>
      <c r="AH201" s="9">
        <f>IF(A201="","",IF(AND(L201&lt;&gt;"",O201&lt;&gt;'الإعدادات'!$M$17),IF(N201="","",N201),IF(AND(A201=A200,AE200&gt;0),AH200,"")))</f>
        <v/>
      </c>
      <c r="AI201" s="7">
        <f>IF(A201="","",IF(AND(S201&lt;&gt;"",V201&lt;&gt;'الإعدادات'!$M$17),MAX(1,ROUND(IFERROR(INDEX(SvcMinutes,MATCH(S201,Services,0)),SlotLen)/SlotLen,0))-1,IF(AND(A201=A200,AI200&gt;0),AI200-1,0)))</f>
        <v/>
      </c>
      <c r="AJ201" s="7">
        <f>IF(A201="","",IF(OR(AND(S201&lt;&gt;"",V201&lt;&gt;'الإعدادات'!$M$17),AND(A201=A200,AI200&gt;0)),1,0))</f>
        <v/>
      </c>
      <c r="AK201" s="9">
        <f>IF(A201="","",IF(AND(S201&lt;&gt;"",V201&lt;&gt;'الإعدادات'!$M$17),IF(T201="","",T201),IF(AND(A201=A200,AI200&gt;0),AK200,"")))</f>
        <v/>
      </c>
      <c r="AL201" s="9">
        <f>IF(A201="","",IF(AND(S201&lt;&gt;"",V201&lt;&gt;'الإعدادات'!$M$17),IF(U201="","",U201),IF(AND(A201=A200,AI200&gt;0),AL200,"")))</f>
        <v/>
      </c>
    </row>
    <row r="202">
      <c r="A202" s="23">
        <f>IF(Y202&gt;=7*SlotsPerDay,"",$B$2+INT(Y202/SlotsPerDay))</f>
        <v/>
      </c>
      <c r="B202" s="24">
        <f>IF(A202="","",DayStart+(Y202-INT(Y202/SlotsPerDay)*SlotsPerDay)*SlotLen/1440)</f>
        <v/>
      </c>
      <c r="C202" s="4" t="n"/>
      <c r="D202" s="4" t="n"/>
      <c r="E202" s="4" t="n"/>
      <c r="F202" s="4" t="n"/>
      <c r="G202" s="4" t="n"/>
      <c r="H202" s="4" t="n"/>
      <c r="I202" s="25">
        <f>IF(A202="","",IF(AND(AND(AC202&lt;&gt;"",OR(AC202=AG202,AC202=AK202)),AND(AD202&lt;&gt;"",OR(AD202=AH202,AD202=AL202))),"غرفة وجهاز",IF(AND(AC202&lt;&gt;"",OR(AC202=AG202,AC202=AK202)),"غرفة",IF(AND(AD202&lt;&gt;"",OR(AD202=AH202,AD202=AL202)),"جهاز",""))))</f>
        <v/>
      </c>
      <c r="J202" s="4" t="n"/>
      <c r="K202" s="4" t="n"/>
      <c r="L202" s="4" t="n"/>
      <c r="M202" s="4" t="n"/>
      <c r="N202" s="4" t="n"/>
      <c r="O202" s="4" t="n"/>
      <c r="P202" s="25">
        <f>IF(A202="","",IF(AND(AND(AG202&lt;&gt;"",OR(AG202=AC202,AG202=AK202)),AND(AH202&lt;&gt;"",OR(AH202=AD202,AH202=AL202))),"غرفة وجهاز",IF(AND(AG202&lt;&gt;"",OR(AG202=AC202,AG202=AK202)),"غرفة",IF(AND(AH202&lt;&gt;"",OR(AH202=AD202,AH202=AL202)),"جهاز",""))))</f>
        <v/>
      </c>
      <c r="Q202" s="4" t="n"/>
      <c r="R202" s="4" t="n"/>
      <c r="S202" s="4" t="n"/>
      <c r="T202" s="4" t="n"/>
      <c r="U202" s="4" t="n"/>
      <c r="V202" s="4" t="n"/>
      <c r="W202" s="25">
        <f>IF(A202="","",IF(AND(AND(AK202&lt;&gt;"",OR(AK202=AC202,AK202=AG202)),AND(AL202&lt;&gt;"",OR(AL202=AD202,AL202=AH202))),"غرفة وجهاز",IF(AND(AK202&lt;&gt;"",OR(AK202=AC202,AK202=AG202)),"غرفة",IF(AND(AL202&lt;&gt;"",OR(AL202=AD202,AL202=AH202)),"جهاز",""))))</f>
        <v/>
      </c>
      <c r="Y202" s="7" t="n">
        <v>196</v>
      </c>
      <c r="Z202" s="7">
        <f>IF(A202="","",IF(INDEX(OpenDays,WEEKDAY(A202,2))="لا",0,1))</f>
        <v/>
      </c>
      <c r="AA202" s="7">
        <f>IF(A202="","",IF(AND(E202&lt;&gt;"",H202&lt;&gt;'الإعدادات'!$M$17),MAX(1,ROUND(IFERROR(INDEX(SvcMinutes,MATCH(E202,Services,0)),SlotLen)/SlotLen,0))-1,IF(AND(A202=A201,AA201&gt;0),AA201-1,0)))</f>
        <v/>
      </c>
      <c r="AB202" s="7">
        <f>IF(A202="","",IF(OR(AND(E202&lt;&gt;"",H202&lt;&gt;'الإعدادات'!$M$17),AND(A202=A201,AA201&gt;0)),1,0))</f>
        <v/>
      </c>
      <c r="AC202" s="9">
        <f>IF(A202="","",IF(AND(E202&lt;&gt;"",H202&lt;&gt;'الإعدادات'!$M$17),IF(F202="","",F202),IF(AND(A202=A201,AA201&gt;0),AC201,"")))</f>
        <v/>
      </c>
      <c r="AD202" s="9">
        <f>IF(A202="","",IF(AND(E202&lt;&gt;"",H202&lt;&gt;'الإعدادات'!$M$17),IF(G202="","",G202),IF(AND(A202=A201,AA201&gt;0),AD201,"")))</f>
        <v/>
      </c>
      <c r="AE202" s="7">
        <f>IF(A202="","",IF(AND(L202&lt;&gt;"",O202&lt;&gt;'الإعدادات'!$M$17),MAX(1,ROUND(IFERROR(INDEX(SvcMinutes,MATCH(L202,Services,0)),SlotLen)/SlotLen,0))-1,IF(AND(A202=A201,AE201&gt;0),AE201-1,0)))</f>
        <v/>
      </c>
      <c r="AF202" s="7">
        <f>IF(A202="","",IF(OR(AND(L202&lt;&gt;"",O202&lt;&gt;'الإعدادات'!$M$17),AND(A202=A201,AE201&gt;0)),1,0))</f>
        <v/>
      </c>
      <c r="AG202" s="9">
        <f>IF(A202="","",IF(AND(L202&lt;&gt;"",O202&lt;&gt;'الإعدادات'!$M$17),IF(M202="","",M202),IF(AND(A202=A201,AE201&gt;0),AG201,"")))</f>
        <v/>
      </c>
      <c r="AH202" s="9">
        <f>IF(A202="","",IF(AND(L202&lt;&gt;"",O202&lt;&gt;'الإعدادات'!$M$17),IF(N202="","",N202),IF(AND(A202=A201,AE201&gt;0),AH201,"")))</f>
        <v/>
      </c>
      <c r="AI202" s="7">
        <f>IF(A202="","",IF(AND(S202&lt;&gt;"",V202&lt;&gt;'الإعدادات'!$M$17),MAX(1,ROUND(IFERROR(INDEX(SvcMinutes,MATCH(S202,Services,0)),SlotLen)/SlotLen,0))-1,IF(AND(A202=A201,AI201&gt;0),AI201-1,0)))</f>
        <v/>
      </c>
      <c r="AJ202" s="7">
        <f>IF(A202="","",IF(OR(AND(S202&lt;&gt;"",V202&lt;&gt;'الإعدادات'!$M$17),AND(A202=A201,AI201&gt;0)),1,0))</f>
        <v/>
      </c>
      <c r="AK202" s="9">
        <f>IF(A202="","",IF(AND(S202&lt;&gt;"",V202&lt;&gt;'الإعدادات'!$M$17),IF(T202="","",T202),IF(AND(A202=A201,AI201&gt;0),AK201,"")))</f>
        <v/>
      </c>
      <c r="AL202" s="9">
        <f>IF(A202="","",IF(AND(S202&lt;&gt;"",V202&lt;&gt;'الإعدادات'!$M$17),IF(U202="","",U202),IF(AND(A202=A201,AI201&gt;0),AL201,"")))</f>
        <v/>
      </c>
    </row>
    <row r="203">
      <c r="A203" s="23">
        <f>IF(Y203&gt;=7*SlotsPerDay,"",$B$2+INT(Y203/SlotsPerDay))</f>
        <v/>
      </c>
      <c r="B203" s="24">
        <f>IF(A203="","",DayStart+(Y203-INT(Y203/SlotsPerDay)*SlotsPerDay)*SlotLen/1440)</f>
        <v/>
      </c>
      <c r="C203" s="4" t="n"/>
      <c r="D203" s="4" t="n"/>
      <c r="E203" s="4" t="n"/>
      <c r="F203" s="4" t="n"/>
      <c r="G203" s="4" t="n"/>
      <c r="H203" s="4" t="n"/>
      <c r="I203" s="25">
        <f>IF(A203="","",IF(AND(AND(AC203&lt;&gt;"",OR(AC203=AG203,AC203=AK203)),AND(AD203&lt;&gt;"",OR(AD203=AH203,AD203=AL203))),"غرفة وجهاز",IF(AND(AC203&lt;&gt;"",OR(AC203=AG203,AC203=AK203)),"غرفة",IF(AND(AD203&lt;&gt;"",OR(AD203=AH203,AD203=AL203)),"جهاز",""))))</f>
        <v/>
      </c>
      <c r="J203" s="4" t="n"/>
      <c r="K203" s="4" t="n"/>
      <c r="L203" s="4" t="n"/>
      <c r="M203" s="4" t="n"/>
      <c r="N203" s="4" t="n"/>
      <c r="O203" s="4" t="n"/>
      <c r="P203" s="25">
        <f>IF(A203="","",IF(AND(AND(AG203&lt;&gt;"",OR(AG203=AC203,AG203=AK203)),AND(AH203&lt;&gt;"",OR(AH203=AD203,AH203=AL203))),"غرفة وجهاز",IF(AND(AG203&lt;&gt;"",OR(AG203=AC203,AG203=AK203)),"غرفة",IF(AND(AH203&lt;&gt;"",OR(AH203=AD203,AH203=AL203)),"جهاز",""))))</f>
        <v/>
      </c>
      <c r="Q203" s="4" t="n"/>
      <c r="R203" s="4" t="n"/>
      <c r="S203" s="4" t="n"/>
      <c r="T203" s="4" t="n"/>
      <c r="U203" s="4" t="n"/>
      <c r="V203" s="4" t="n"/>
      <c r="W203" s="25">
        <f>IF(A203="","",IF(AND(AND(AK203&lt;&gt;"",OR(AK203=AC203,AK203=AG203)),AND(AL203&lt;&gt;"",OR(AL203=AD203,AL203=AH203))),"غرفة وجهاز",IF(AND(AK203&lt;&gt;"",OR(AK203=AC203,AK203=AG203)),"غرفة",IF(AND(AL203&lt;&gt;"",OR(AL203=AD203,AL203=AH203)),"جهاز",""))))</f>
        <v/>
      </c>
      <c r="Y203" s="7" t="n">
        <v>197</v>
      </c>
      <c r="Z203" s="7">
        <f>IF(A203="","",IF(INDEX(OpenDays,WEEKDAY(A203,2))="لا",0,1))</f>
        <v/>
      </c>
      <c r="AA203" s="7">
        <f>IF(A203="","",IF(AND(E203&lt;&gt;"",H203&lt;&gt;'الإعدادات'!$M$17),MAX(1,ROUND(IFERROR(INDEX(SvcMinutes,MATCH(E203,Services,0)),SlotLen)/SlotLen,0))-1,IF(AND(A203=A202,AA202&gt;0),AA202-1,0)))</f>
        <v/>
      </c>
      <c r="AB203" s="7">
        <f>IF(A203="","",IF(OR(AND(E203&lt;&gt;"",H203&lt;&gt;'الإعدادات'!$M$17),AND(A203=A202,AA202&gt;0)),1,0))</f>
        <v/>
      </c>
      <c r="AC203" s="9">
        <f>IF(A203="","",IF(AND(E203&lt;&gt;"",H203&lt;&gt;'الإعدادات'!$M$17),IF(F203="","",F203),IF(AND(A203=A202,AA202&gt;0),AC202,"")))</f>
        <v/>
      </c>
      <c r="AD203" s="9">
        <f>IF(A203="","",IF(AND(E203&lt;&gt;"",H203&lt;&gt;'الإعدادات'!$M$17),IF(G203="","",G203),IF(AND(A203=A202,AA202&gt;0),AD202,"")))</f>
        <v/>
      </c>
      <c r="AE203" s="7">
        <f>IF(A203="","",IF(AND(L203&lt;&gt;"",O203&lt;&gt;'الإعدادات'!$M$17),MAX(1,ROUND(IFERROR(INDEX(SvcMinutes,MATCH(L203,Services,0)),SlotLen)/SlotLen,0))-1,IF(AND(A203=A202,AE202&gt;0),AE202-1,0)))</f>
        <v/>
      </c>
      <c r="AF203" s="7">
        <f>IF(A203="","",IF(OR(AND(L203&lt;&gt;"",O203&lt;&gt;'الإعدادات'!$M$17),AND(A203=A202,AE202&gt;0)),1,0))</f>
        <v/>
      </c>
      <c r="AG203" s="9">
        <f>IF(A203="","",IF(AND(L203&lt;&gt;"",O203&lt;&gt;'الإعدادات'!$M$17),IF(M203="","",M203),IF(AND(A203=A202,AE202&gt;0),AG202,"")))</f>
        <v/>
      </c>
      <c r="AH203" s="9">
        <f>IF(A203="","",IF(AND(L203&lt;&gt;"",O203&lt;&gt;'الإعدادات'!$M$17),IF(N203="","",N203),IF(AND(A203=A202,AE202&gt;0),AH202,"")))</f>
        <v/>
      </c>
      <c r="AI203" s="7">
        <f>IF(A203="","",IF(AND(S203&lt;&gt;"",V203&lt;&gt;'الإعدادات'!$M$17),MAX(1,ROUND(IFERROR(INDEX(SvcMinutes,MATCH(S203,Services,0)),SlotLen)/SlotLen,0))-1,IF(AND(A203=A202,AI202&gt;0),AI202-1,0)))</f>
        <v/>
      </c>
      <c r="AJ203" s="7">
        <f>IF(A203="","",IF(OR(AND(S203&lt;&gt;"",V203&lt;&gt;'الإعدادات'!$M$17),AND(A203=A202,AI202&gt;0)),1,0))</f>
        <v/>
      </c>
      <c r="AK203" s="9">
        <f>IF(A203="","",IF(AND(S203&lt;&gt;"",V203&lt;&gt;'الإعدادات'!$M$17),IF(T203="","",T203),IF(AND(A203=A202,AI202&gt;0),AK202,"")))</f>
        <v/>
      </c>
      <c r="AL203" s="9">
        <f>IF(A203="","",IF(AND(S203&lt;&gt;"",V203&lt;&gt;'الإعدادات'!$M$17),IF(U203="","",U203),IF(AND(A203=A202,AI202&gt;0),AL202,"")))</f>
        <v/>
      </c>
    </row>
    <row r="204">
      <c r="A204" s="23">
        <f>IF(Y204&gt;=7*SlotsPerDay,"",$B$2+INT(Y204/SlotsPerDay))</f>
        <v/>
      </c>
      <c r="B204" s="24">
        <f>IF(A204="","",DayStart+(Y204-INT(Y204/SlotsPerDay)*SlotsPerDay)*SlotLen/1440)</f>
        <v/>
      </c>
      <c r="C204" s="4" t="n"/>
      <c r="D204" s="4" t="n"/>
      <c r="E204" s="4" t="n"/>
      <c r="F204" s="4" t="n"/>
      <c r="G204" s="4" t="n"/>
      <c r="H204" s="4" t="n"/>
      <c r="I204" s="25">
        <f>IF(A204="","",IF(AND(AND(AC204&lt;&gt;"",OR(AC204=AG204,AC204=AK204)),AND(AD204&lt;&gt;"",OR(AD204=AH204,AD204=AL204))),"غرفة وجهاز",IF(AND(AC204&lt;&gt;"",OR(AC204=AG204,AC204=AK204)),"غرفة",IF(AND(AD204&lt;&gt;"",OR(AD204=AH204,AD204=AL204)),"جهاز",""))))</f>
        <v/>
      </c>
      <c r="J204" s="4" t="n"/>
      <c r="K204" s="4" t="n"/>
      <c r="L204" s="4" t="n"/>
      <c r="M204" s="4" t="n"/>
      <c r="N204" s="4" t="n"/>
      <c r="O204" s="4" t="n"/>
      <c r="P204" s="25">
        <f>IF(A204="","",IF(AND(AND(AG204&lt;&gt;"",OR(AG204=AC204,AG204=AK204)),AND(AH204&lt;&gt;"",OR(AH204=AD204,AH204=AL204))),"غرفة وجهاز",IF(AND(AG204&lt;&gt;"",OR(AG204=AC204,AG204=AK204)),"غرفة",IF(AND(AH204&lt;&gt;"",OR(AH204=AD204,AH204=AL204)),"جهاز",""))))</f>
        <v/>
      </c>
      <c r="Q204" s="4" t="n"/>
      <c r="R204" s="4" t="n"/>
      <c r="S204" s="4" t="n"/>
      <c r="T204" s="4" t="n"/>
      <c r="U204" s="4" t="n"/>
      <c r="V204" s="4" t="n"/>
      <c r="W204" s="25">
        <f>IF(A204="","",IF(AND(AND(AK204&lt;&gt;"",OR(AK204=AC204,AK204=AG204)),AND(AL204&lt;&gt;"",OR(AL204=AD204,AL204=AH204))),"غرفة وجهاز",IF(AND(AK204&lt;&gt;"",OR(AK204=AC204,AK204=AG204)),"غرفة",IF(AND(AL204&lt;&gt;"",OR(AL204=AD204,AL204=AH204)),"جهاز",""))))</f>
        <v/>
      </c>
      <c r="Y204" s="7" t="n">
        <v>198</v>
      </c>
      <c r="Z204" s="7">
        <f>IF(A204="","",IF(INDEX(OpenDays,WEEKDAY(A204,2))="لا",0,1))</f>
        <v/>
      </c>
      <c r="AA204" s="7">
        <f>IF(A204="","",IF(AND(E204&lt;&gt;"",H204&lt;&gt;'الإعدادات'!$M$17),MAX(1,ROUND(IFERROR(INDEX(SvcMinutes,MATCH(E204,Services,0)),SlotLen)/SlotLen,0))-1,IF(AND(A204=A203,AA203&gt;0),AA203-1,0)))</f>
        <v/>
      </c>
      <c r="AB204" s="7">
        <f>IF(A204="","",IF(OR(AND(E204&lt;&gt;"",H204&lt;&gt;'الإعدادات'!$M$17),AND(A204=A203,AA203&gt;0)),1,0))</f>
        <v/>
      </c>
      <c r="AC204" s="9">
        <f>IF(A204="","",IF(AND(E204&lt;&gt;"",H204&lt;&gt;'الإعدادات'!$M$17),IF(F204="","",F204),IF(AND(A204=A203,AA203&gt;0),AC203,"")))</f>
        <v/>
      </c>
      <c r="AD204" s="9">
        <f>IF(A204="","",IF(AND(E204&lt;&gt;"",H204&lt;&gt;'الإعدادات'!$M$17),IF(G204="","",G204),IF(AND(A204=A203,AA203&gt;0),AD203,"")))</f>
        <v/>
      </c>
      <c r="AE204" s="7">
        <f>IF(A204="","",IF(AND(L204&lt;&gt;"",O204&lt;&gt;'الإعدادات'!$M$17),MAX(1,ROUND(IFERROR(INDEX(SvcMinutes,MATCH(L204,Services,0)),SlotLen)/SlotLen,0))-1,IF(AND(A204=A203,AE203&gt;0),AE203-1,0)))</f>
        <v/>
      </c>
      <c r="AF204" s="7">
        <f>IF(A204="","",IF(OR(AND(L204&lt;&gt;"",O204&lt;&gt;'الإعدادات'!$M$17),AND(A204=A203,AE203&gt;0)),1,0))</f>
        <v/>
      </c>
      <c r="AG204" s="9">
        <f>IF(A204="","",IF(AND(L204&lt;&gt;"",O204&lt;&gt;'الإعدادات'!$M$17),IF(M204="","",M204),IF(AND(A204=A203,AE203&gt;0),AG203,"")))</f>
        <v/>
      </c>
      <c r="AH204" s="9">
        <f>IF(A204="","",IF(AND(L204&lt;&gt;"",O204&lt;&gt;'الإعدادات'!$M$17),IF(N204="","",N204),IF(AND(A204=A203,AE203&gt;0),AH203,"")))</f>
        <v/>
      </c>
      <c r="AI204" s="7">
        <f>IF(A204="","",IF(AND(S204&lt;&gt;"",V204&lt;&gt;'الإعدادات'!$M$17),MAX(1,ROUND(IFERROR(INDEX(SvcMinutes,MATCH(S204,Services,0)),SlotLen)/SlotLen,0))-1,IF(AND(A204=A203,AI203&gt;0),AI203-1,0)))</f>
        <v/>
      </c>
      <c r="AJ204" s="7">
        <f>IF(A204="","",IF(OR(AND(S204&lt;&gt;"",V204&lt;&gt;'الإعدادات'!$M$17),AND(A204=A203,AI203&gt;0)),1,0))</f>
        <v/>
      </c>
      <c r="AK204" s="9">
        <f>IF(A204="","",IF(AND(S204&lt;&gt;"",V204&lt;&gt;'الإعدادات'!$M$17),IF(T204="","",T204),IF(AND(A204=A203,AI203&gt;0),AK203,"")))</f>
        <v/>
      </c>
      <c r="AL204" s="9">
        <f>IF(A204="","",IF(AND(S204&lt;&gt;"",V204&lt;&gt;'الإعدادات'!$M$17),IF(U204="","",U204),IF(AND(A204=A203,AI203&gt;0),AL203,"")))</f>
        <v/>
      </c>
    </row>
    <row r="205">
      <c r="A205" s="23">
        <f>IF(Y205&gt;=7*SlotsPerDay,"",$B$2+INT(Y205/SlotsPerDay))</f>
        <v/>
      </c>
      <c r="B205" s="24">
        <f>IF(A205="","",DayStart+(Y205-INT(Y205/SlotsPerDay)*SlotsPerDay)*SlotLen/1440)</f>
        <v/>
      </c>
      <c r="C205" s="4" t="n"/>
      <c r="D205" s="4" t="n"/>
      <c r="E205" s="4" t="n"/>
      <c r="F205" s="4" t="n"/>
      <c r="G205" s="4" t="n"/>
      <c r="H205" s="4" t="n"/>
      <c r="I205" s="25">
        <f>IF(A205="","",IF(AND(AND(AC205&lt;&gt;"",OR(AC205=AG205,AC205=AK205)),AND(AD205&lt;&gt;"",OR(AD205=AH205,AD205=AL205))),"غرفة وجهاز",IF(AND(AC205&lt;&gt;"",OR(AC205=AG205,AC205=AK205)),"غرفة",IF(AND(AD205&lt;&gt;"",OR(AD205=AH205,AD205=AL205)),"جهاز",""))))</f>
        <v/>
      </c>
      <c r="J205" s="4" t="n"/>
      <c r="K205" s="4" t="n"/>
      <c r="L205" s="4" t="n"/>
      <c r="M205" s="4" t="n"/>
      <c r="N205" s="4" t="n"/>
      <c r="O205" s="4" t="n"/>
      <c r="P205" s="25">
        <f>IF(A205="","",IF(AND(AND(AG205&lt;&gt;"",OR(AG205=AC205,AG205=AK205)),AND(AH205&lt;&gt;"",OR(AH205=AD205,AH205=AL205))),"غرفة وجهاز",IF(AND(AG205&lt;&gt;"",OR(AG205=AC205,AG205=AK205)),"غرفة",IF(AND(AH205&lt;&gt;"",OR(AH205=AD205,AH205=AL205)),"جهاز",""))))</f>
        <v/>
      </c>
      <c r="Q205" s="4" t="n"/>
      <c r="R205" s="4" t="n"/>
      <c r="S205" s="4" t="n"/>
      <c r="T205" s="4" t="n"/>
      <c r="U205" s="4" t="n"/>
      <c r="V205" s="4" t="n"/>
      <c r="W205" s="25">
        <f>IF(A205="","",IF(AND(AND(AK205&lt;&gt;"",OR(AK205=AC205,AK205=AG205)),AND(AL205&lt;&gt;"",OR(AL205=AD205,AL205=AH205))),"غرفة وجهاز",IF(AND(AK205&lt;&gt;"",OR(AK205=AC205,AK205=AG205)),"غرفة",IF(AND(AL205&lt;&gt;"",OR(AL205=AD205,AL205=AH205)),"جهاز",""))))</f>
        <v/>
      </c>
      <c r="Y205" s="7" t="n">
        <v>199</v>
      </c>
      <c r="Z205" s="7">
        <f>IF(A205="","",IF(INDEX(OpenDays,WEEKDAY(A205,2))="لا",0,1))</f>
        <v/>
      </c>
      <c r="AA205" s="7">
        <f>IF(A205="","",IF(AND(E205&lt;&gt;"",H205&lt;&gt;'الإعدادات'!$M$17),MAX(1,ROUND(IFERROR(INDEX(SvcMinutes,MATCH(E205,Services,0)),SlotLen)/SlotLen,0))-1,IF(AND(A205=A204,AA204&gt;0),AA204-1,0)))</f>
        <v/>
      </c>
      <c r="AB205" s="7">
        <f>IF(A205="","",IF(OR(AND(E205&lt;&gt;"",H205&lt;&gt;'الإعدادات'!$M$17),AND(A205=A204,AA204&gt;0)),1,0))</f>
        <v/>
      </c>
      <c r="AC205" s="9">
        <f>IF(A205="","",IF(AND(E205&lt;&gt;"",H205&lt;&gt;'الإعدادات'!$M$17),IF(F205="","",F205),IF(AND(A205=A204,AA204&gt;0),AC204,"")))</f>
        <v/>
      </c>
      <c r="AD205" s="9">
        <f>IF(A205="","",IF(AND(E205&lt;&gt;"",H205&lt;&gt;'الإعدادات'!$M$17),IF(G205="","",G205),IF(AND(A205=A204,AA204&gt;0),AD204,"")))</f>
        <v/>
      </c>
      <c r="AE205" s="7">
        <f>IF(A205="","",IF(AND(L205&lt;&gt;"",O205&lt;&gt;'الإعدادات'!$M$17),MAX(1,ROUND(IFERROR(INDEX(SvcMinutes,MATCH(L205,Services,0)),SlotLen)/SlotLen,0))-1,IF(AND(A205=A204,AE204&gt;0),AE204-1,0)))</f>
        <v/>
      </c>
      <c r="AF205" s="7">
        <f>IF(A205="","",IF(OR(AND(L205&lt;&gt;"",O205&lt;&gt;'الإعدادات'!$M$17),AND(A205=A204,AE204&gt;0)),1,0))</f>
        <v/>
      </c>
      <c r="AG205" s="9">
        <f>IF(A205="","",IF(AND(L205&lt;&gt;"",O205&lt;&gt;'الإعدادات'!$M$17),IF(M205="","",M205),IF(AND(A205=A204,AE204&gt;0),AG204,"")))</f>
        <v/>
      </c>
      <c r="AH205" s="9">
        <f>IF(A205="","",IF(AND(L205&lt;&gt;"",O205&lt;&gt;'الإعدادات'!$M$17),IF(N205="","",N205),IF(AND(A205=A204,AE204&gt;0),AH204,"")))</f>
        <v/>
      </c>
      <c r="AI205" s="7">
        <f>IF(A205="","",IF(AND(S205&lt;&gt;"",V205&lt;&gt;'الإعدادات'!$M$17),MAX(1,ROUND(IFERROR(INDEX(SvcMinutes,MATCH(S205,Services,0)),SlotLen)/SlotLen,0))-1,IF(AND(A205=A204,AI204&gt;0),AI204-1,0)))</f>
        <v/>
      </c>
      <c r="AJ205" s="7">
        <f>IF(A205="","",IF(OR(AND(S205&lt;&gt;"",V205&lt;&gt;'الإعدادات'!$M$17),AND(A205=A204,AI204&gt;0)),1,0))</f>
        <v/>
      </c>
      <c r="AK205" s="9">
        <f>IF(A205="","",IF(AND(S205&lt;&gt;"",V205&lt;&gt;'الإعدادات'!$M$17),IF(T205="","",T205),IF(AND(A205=A204,AI204&gt;0),AK204,"")))</f>
        <v/>
      </c>
      <c r="AL205" s="9">
        <f>IF(A205="","",IF(AND(S205&lt;&gt;"",V205&lt;&gt;'الإعدادات'!$M$17),IF(U205="","",U205),IF(AND(A205=A204,AI204&gt;0),AL204,"")))</f>
        <v/>
      </c>
    </row>
    <row r="206">
      <c r="A206" s="23">
        <f>IF(Y206&gt;=7*SlotsPerDay,"",$B$2+INT(Y206/SlotsPerDay))</f>
        <v/>
      </c>
      <c r="B206" s="24">
        <f>IF(A206="","",DayStart+(Y206-INT(Y206/SlotsPerDay)*SlotsPerDay)*SlotLen/1440)</f>
        <v/>
      </c>
      <c r="C206" s="4" t="n"/>
      <c r="D206" s="4" t="n"/>
      <c r="E206" s="4" t="n"/>
      <c r="F206" s="4" t="n"/>
      <c r="G206" s="4" t="n"/>
      <c r="H206" s="4" t="n"/>
      <c r="I206" s="25">
        <f>IF(A206="","",IF(AND(AND(AC206&lt;&gt;"",OR(AC206=AG206,AC206=AK206)),AND(AD206&lt;&gt;"",OR(AD206=AH206,AD206=AL206))),"غرفة وجهاز",IF(AND(AC206&lt;&gt;"",OR(AC206=AG206,AC206=AK206)),"غرفة",IF(AND(AD206&lt;&gt;"",OR(AD206=AH206,AD206=AL206)),"جهاز",""))))</f>
        <v/>
      </c>
      <c r="J206" s="4" t="n"/>
      <c r="K206" s="4" t="n"/>
      <c r="L206" s="4" t="n"/>
      <c r="M206" s="4" t="n"/>
      <c r="N206" s="4" t="n"/>
      <c r="O206" s="4" t="n"/>
      <c r="P206" s="25">
        <f>IF(A206="","",IF(AND(AND(AG206&lt;&gt;"",OR(AG206=AC206,AG206=AK206)),AND(AH206&lt;&gt;"",OR(AH206=AD206,AH206=AL206))),"غرفة وجهاز",IF(AND(AG206&lt;&gt;"",OR(AG206=AC206,AG206=AK206)),"غرفة",IF(AND(AH206&lt;&gt;"",OR(AH206=AD206,AH206=AL206)),"جهاز",""))))</f>
        <v/>
      </c>
      <c r="Q206" s="4" t="n"/>
      <c r="R206" s="4" t="n"/>
      <c r="S206" s="4" t="n"/>
      <c r="T206" s="4" t="n"/>
      <c r="U206" s="4" t="n"/>
      <c r="V206" s="4" t="n"/>
      <c r="W206" s="25">
        <f>IF(A206="","",IF(AND(AND(AK206&lt;&gt;"",OR(AK206=AC206,AK206=AG206)),AND(AL206&lt;&gt;"",OR(AL206=AD206,AL206=AH206))),"غرفة وجهاز",IF(AND(AK206&lt;&gt;"",OR(AK206=AC206,AK206=AG206)),"غرفة",IF(AND(AL206&lt;&gt;"",OR(AL206=AD206,AL206=AH206)),"جهاز",""))))</f>
        <v/>
      </c>
      <c r="Y206" s="7" t="n">
        <v>200</v>
      </c>
      <c r="Z206" s="7">
        <f>IF(A206="","",IF(INDEX(OpenDays,WEEKDAY(A206,2))="لا",0,1))</f>
        <v/>
      </c>
      <c r="AA206" s="7">
        <f>IF(A206="","",IF(AND(E206&lt;&gt;"",H206&lt;&gt;'الإعدادات'!$M$17),MAX(1,ROUND(IFERROR(INDEX(SvcMinutes,MATCH(E206,Services,0)),SlotLen)/SlotLen,0))-1,IF(AND(A206=A205,AA205&gt;0),AA205-1,0)))</f>
        <v/>
      </c>
      <c r="AB206" s="7">
        <f>IF(A206="","",IF(OR(AND(E206&lt;&gt;"",H206&lt;&gt;'الإعدادات'!$M$17),AND(A206=A205,AA205&gt;0)),1,0))</f>
        <v/>
      </c>
      <c r="AC206" s="9">
        <f>IF(A206="","",IF(AND(E206&lt;&gt;"",H206&lt;&gt;'الإعدادات'!$M$17),IF(F206="","",F206),IF(AND(A206=A205,AA205&gt;0),AC205,"")))</f>
        <v/>
      </c>
      <c r="AD206" s="9">
        <f>IF(A206="","",IF(AND(E206&lt;&gt;"",H206&lt;&gt;'الإعدادات'!$M$17),IF(G206="","",G206),IF(AND(A206=A205,AA205&gt;0),AD205,"")))</f>
        <v/>
      </c>
      <c r="AE206" s="7">
        <f>IF(A206="","",IF(AND(L206&lt;&gt;"",O206&lt;&gt;'الإعدادات'!$M$17),MAX(1,ROUND(IFERROR(INDEX(SvcMinutes,MATCH(L206,Services,0)),SlotLen)/SlotLen,0))-1,IF(AND(A206=A205,AE205&gt;0),AE205-1,0)))</f>
        <v/>
      </c>
      <c r="AF206" s="7">
        <f>IF(A206="","",IF(OR(AND(L206&lt;&gt;"",O206&lt;&gt;'الإعدادات'!$M$17),AND(A206=A205,AE205&gt;0)),1,0))</f>
        <v/>
      </c>
      <c r="AG206" s="9">
        <f>IF(A206="","",IF(AND(L206&lt;&gt;"",O206&lt;&gt;'الإعدادات'!$M$17),IF(M206="","",M206),IF(AND(A206=A205,AE205&gt;0),AG205,"")))</f>
        <v/>
      </c>
      <c r="AH206" s="9">
        <f>IF(A206="","",IF(AND(L206&lt;&gt;"",O206&lt;&gt;'الإعدادات'!$M$17),IF(N206="","",N206),IF(AND(A206=A205,AE205&gt;0),AH205,"")))</f>
        <v/>
      </c>
      <c r="AI206" s="7">
        <f>IF(A206="","",IF(AND(S206&lt;&gt;"",V206&lt;&gt;'الإعدادات'!$M$17),MAX(1,ROUND(IFERROR(INDEX(SvcMinutes,MATCH(S206,Services,0)),SlotLen)/SlotLen,0))-1,IF(AND(A206=A205,AI205&gt;0),AI205-1,0)))</f>
        <v/>
      </c>
      <c r="AJ206" s="7">
        <f>IF(A206="","",IF(OR(AND(S206&lt;&gt;"",V206&lt;&gt;'الإعدادات'!$M$17),AND(A206=A205,AI205&gt;0)),1,0))</f>
        <v/>
      </c>
      <c r="AK206" s="9">
        <f>IF(A206="","",IF(AND(S206&lt;&gt;"",V206&lt;&gt;'الإعدادات'!$M$17),IF(T206="","",T206),IF(AND(A206=A205,AI205&gt;0),AK205,"")))</f>
        <v/>
      </c>
      <c r="AL206" s="9">
        <f>IF(A206="","",IF(AND(S206&lt;&gt;"",V206&lt;&gt;'الإعدادات'!$M$17),IF(U206="","",U206),IF(AND(A206=A205,AI205&gt;0),AL205,"")))</f>
        <v/>
      </c>
    </row>
    <row r="207">
      <c r="A207" s="23">
        <f>IF(Y207&gt;=7*SlotsPerDay,"",$B$2+INT(Y207/SlotsPerDay))</f>
        <v/>
      </c>
      <c r="B207" s="24">
        <f>IF(A207="","",DayStart+(Y207-INT(Y207/SlotsPerDay)*SlotsPerDay)*SlotLen/1440)</f>
        <v/>
      </c>
      <c r="C207" s="4" t="n"/>
      <c r="D207" s="4" t="n"/>
      <c r="E207" s="4" t="n"/>
      <c r="F207" s="4" t="n"/>
      <c r="G207" s="4" t="n"/>
      <c r="H207" s="4" t="n"/>
      <c r="I207" s="25">
        <f>IF(A207="","",IF(AND(AND(AC207&lt;&gt;"",OR(AC207=AG207,AC207=AK207)),AND(AD207&lt;&gt;"",OR(AD207=AH207,AD207=AL207))),"غرفة وجهاز",IF(AND(AC207&lt;&gt;"",OR(AC207=AG207,AC207=AK207)),"غرفة",IF(AND(AD207&lt;&gt;"",OR(AD207=AH207,AD207=AL207)),"جهاز",""))))</f>
        <v/>
      </c>
      <c r="J207" s="4" t="n"/>
      <c r="K207" s="4" t="n"/>
      <c r="L207" s="4" t="n"/>
      <c r="M207" s="4" t="n"/>
      <c r="N207" s="4" t="n"/>
      <c r="O207" s="4" t="n"/>
      <c r="P207" s="25">
        <f>IF(A207="","",IF(AND(AND(AG207&lt;&gt;"",OR(AG207=AC207,AG207=AK207)),AND(AH207&lt;&gt;"",OR(AH207=AD207,AH207=AL207))),"غرفة وجهاز",IF(AND(AG207&lt;&gt;"",OR(AG207=AC207,AG207=AK207)),"غرفة",IF(AND(AH207&lt;&gt;"",OR(AH207=AD207,AH207=AL207)),"جهاز",""))))</f>
        <v/>
      </c>
      <c r="Q207" s="4" t="n"/>
      <c r="R207" s="4" t="n"/>
      <c r="S207" s="4" t="n"/>
      <c r="T207" s="4" t="n"/>
      <c r="U207" s="4" t="n"/>
      <c r="V207" s="4" t="n"/>
      <c r="W207" s="25">
        <f>IF(A207="","",IF(AND(AND(AK207&lt;&gt;"",OR(AK207=AC207,AK207=AG207)),AND(AL207&lt;&gt;"",OR(AL207=AD207,AL207=AH207))),"غرفة وجهاز",IF(AND(AK207&lt;&gt;"",OR(AK207=AC207,AK207=AG207)),"غرفة",IF(AND(AL207&lt;&gt;"",OR(AL207=AD207,AL207=AH207)),"جهاز",""))))</f>
        <v/>
      </c>
      <c r="Y207" s="7" t="n">
        <v>201</v>
      </c>
      <c r="Z207" s="7">
        <f>IF(A207="","",IF(INDEX(OpenDays,WEEKDAY(A207,2))="لا",0,1))</f>
        <v/>
      </c>
      <c r="AA207" s="7">
        <f>IF(A207="","",IF(AND(E207&lt;&gt;"",H207&lt;&gt;'الإعدادات'!$M$17),MAX(1,ROUND(IFERROR(INDEX(SvcMinutes,MATCH(E207,Services,0)),SlotLen)/SlotLen,0))-1,IF(AND(A207=A206,AA206&gt;0),AA206-1,0)))</f>
        <v/>
      </c>
      <c r="AB207" s="7">
        <f>IF(A207="","",IF(OR(AND(E207&lt;&gt;"",H207&lt;&gt;'الإعدادات'!$M$17),AND(A207=A206,AA206&gt;0)),1,0))</f>
        <v/>
      </c>
      <c r="AC207" s="9">
        <f>IF(A207="","",IF(AND(E207&lt;&gt;"",H207&lt;&gt;'الإعدادات'!$M$17),IF(F207="","",F207),IF(AND(A207=A206,AA206&gt;0),AC206,"")))</f>
        <v/>
      </c>
      <c r="AD207" s="9">
        <f>IF(A207="","",IF(AND(E207&lt;&gt;"",H207&lt;&gt;'الإعدادات'!$M$17),IF(G207="","",G207),IF(AND(A207=A206,AA206&gt;0),AD206,"")))</f>
        <v/>
      </c>
      <c r="AE207" s="7">
        <f>IF(A207="","",IF(AND(L207&lt;&gt;"",O207&lt;&gt;'الإعدادات'!$M$17),MAX(1,ROUND(IFERROR(INDEX(SvcMinutes,MATCH(L207,Services,0)),SlotLen)/SlotLen,0))-1,IF(AND(A207=A206,AE206&gt;0),AE206-1,0)))</f>
        <v/>
      </c>
      <c r="AF207" s="7">
        <f>IF(A207="","",IF(OR(AND(L207&lt;&gt;"",O207&lt;&gt;'الإعدادات'!$M$17),AND(A207=A206,AE206&gt;0)),1,0))</f>
        <v/>
      </c>
      <c r="AG207" s="9">
        <f>IF(A207="","",IF(AND(L207&lt;&gt;"",O207&lt;&gt;'الإعدادات'!$M$17),IF(M207="","",M207),IF(AND(A207=A206,AE206&gt;0),AG206,"")))</f>
        <v/>
      </c>
      <c r="AH207" s="9">
        <f>IF(A207="","",IF(AND(L207&lt;&gt;"",O207&lt;&gt;'الإعدادات'!$M$17),IF(N207="","",N207),IF(AND(A207=A206,AE206&gt;0),AH206,"")))</f>
        <v/>
      </c>
      <c r="AI207" s="7">
        <f>IF(A207="","",IF(AND(S207&lt;&gt;"",V207&lt;&gt;'الإعدادات'!$M$17),MAX(1,ROUND(IFERROR(INDEX(SvcMinutes,MATCH(S207,Services,0)),SlotLen)/SlotLen,0))-1,IF(AND(A207=A206,AI206&gt;0),AI206-1,0)))</f>
        <v/>
      </c>
      <c r="AJ207" s="7">
        <f>IF(A207="","",IF(OR(AND(S207&lt;&gt;"",V207&lt;&gt;'الإعدادات'!$M$17),AND(A207=A206,AI206&gt;0)),1,0))</f>
        <v/>
      </c>
      <c r="AK207" s="9">
        <f>IF(A207="","",IF(AND(S207&lt;&gt;"",V207&lt;&gt;'الإعدادات'!$M$17),IF(T207="","",T207),IF(AND(A207=A206,AI206&gt;0),AK206,"")))</f>
        <v/>
      </c>
      <c r="AL207" s="9">
        <f>IF(A207="","",IF(AND(S207&lt;&gt;"",V207&lt;&gt;'الإعدادات'!$M$17),IF(U207="","",U207),IF(AND(A207=A206,AI206&gt;0),AL206,"")))</f>
        <v/>
      </c>
    </row>
    <row r="208">
      <c r="A208" s="23">
        <f>IF(Y208&gt;=7*SlotsPerDay,"",$B$2+INT(Y208/SlotsPerDay))</f>
        <v/>
      </c>
      <c r="B208" s="24">
        <f>IF(A208="","",DayStart+(Y208-INT(Y208/SlotsPerDay)*SlotsPerDay)*SlotLen/1440)</f>
        <v/>
      </c>
      <c r="C208" s="4" t="n"/>
      <c r="D208" s="4" t="n"/>
      <c r="E208" s="4" t="n"/>
      <c r="F208" s="4" t="n"/>
      <c r="G208" s="4" t="n"/>
      <c r="H208" s="4" t="n"/>
      <c r="I208" s="25">
        <f>IF(A208="","",IF(AND(AND(AC208&lt;&gt;"",OR(AC208=AG208,AC208=AK208)),AND(AD208&lt;&gt;"",OR(AD208=AH208,AD208=AL208))),"غرفة وجهاز",IF(AND(AC208&lt;&gt;"",OR(AC208=AG208,AC208=AK208)),"غرفة",IF(AND(AD208&lt;&gt;"",OR(AD208=AH208,AD208=AL208)),"جهاز",""))))</f>
        <v/>
      </c>
      <c r="J208" s="4" t="n"/>
      <c r="K208" s="4" t="n"/>
      <c r="L208" s="4" t="n"/>
      <c r="M208" s="4" t="n"/>
      <c r="N208" s="4" t="n"/>
      <c r="O208" s="4" t="n"/>
      <c r="P208" s="25">
        <f>IF(A208="","",IF(AND(AND(AG208&lt;&gt;"",OR(AG208=AC208,AG208=AK208)),AND(AH208&lt;&gt;"",OR(AH208=AD208,AH208=AL208))),"غرفة وجهاز",IF(AND(AG208&lt;&gt;"",OR(AG208=AC208,AG208=AK208)),"غرفة",IF(AND(AH208&lt;&gt;"",OR(AH208=AD208,AH208=AL208)),"جهاز",""))))</f>
        <v/>
      </c>
      <c r="Q208" s="4" t="n"/>
      <c r="R208" s="4" t="n"/>
      <c r="S208" s="4" t="n"/>
      <c r="T208" s="4" t="n"/>
      <c r="U208" s="4" t="n"/>
      <c r="V208" s="4" t="n"/>
      <c r="W208" s="25">
        <f>IF(A208="","",IF(AND(AND(AK208&lt;&gt;"",OR(AK208=AC208,AK208=AG208)),AND(AL208&lt;&gt;"",OR(AL208=AD208,AL208=AH208))),"غرفة وجهاز",IF(AND(AK208&lt;&gt;"",OR(AK208=AC208,AK208=AG208)),"غرفة",IF(AND(AL208&lt;&gt;"",OR(AL208=AD208,AL208=AH208)),"جهاز",""))))</f>
        <v/>
      </c>
      <c r="Y208" s="7" t="n">
        <v>202</v>
      </c>
      <c r="Z208" s="7">
        <f>IF(A208="","",IF(INDEX(OpenDays,WEEKDAY(A208,2))="لا",0,1))</f>
        <v/>
      </c>
      <c r="AA208" s="7">
        <f>IF(A208="","",IF(AND(E208&lt;&gt;"",H208&lt;&gt;'الإعدادات'!$M$17),MAX(1,ROUND(IFERROR(INDEX(SvcMinutes,MATCH(E208,Services,0)),SlotLen)/SlotLen,0))-1,IF(AND(A208=A207,AA207&gt;0),AA207-1,0)))</f>
        <v/>
      </c>
      <c r="AB208" s="7">
        <f>IF(A208="","",IF(OR(AND(E208&lt;&gt;"",H208&lt;&gt;'الإعدادات'!$M$17),AND(A208=A207,AA207&gt;0)),1,0))</f>
        <v/>
      </c>
      <c r="AC208" s="9">
        <f>IF(A208="","",IF(AND(E208&lt;&gt;"",H208&lt;&gt;'الإعدادات'!$M$17),IF(F208="","",F208),IF(AND(A208=A207,AA207&gt;0),AC207,"")))</f>
        <v/>
      </c>
      <c r="AD208" s="9">
        <f>IF(A208="","",IF(AND(E208&lt;&gt;"",H208&lt;&gt;'الإعدادات'!$M$17),IF(G208="","",G208),IF(AND(A208=A207,AA207&gt;0),AD207,"")))</f>
        <v/>
      </c>
      <c r="AE208" s="7">
        <f>IF(A208="","",IF(AND(L208&lt;&gt;"",O208&lt;&gt;'الإعدادات'!$M$17),MAX(1,ROUND(IFERROR(INDEX(SvcMinutes,MATCH(L208,Services,0)),SlotLen)/SlotLen,0))-1,IF(AND(A208=A207,AE207&gt;0),AE207-1,0)))</f>
        <v/>
      </c>
      <c r="AF208" s="7">
        <f>IF(A208="","",IF(OR(AND(L208&lt;&gt;"",O208&lt;&gt;'الإعدادات'!$M$17),AND(A208=A207,AE207&gt;0)),1,0))</f>
        <v/>
      </c>
      <c r="AG208" s="9">
        <f>IF(A208="","",IF(AND(L208&lt;&gt;"",O208&lt;&gt;'الإعدادات'!$M$17),IF(M208="","",M208),IF(AND(A208=A207,AE207&gt;0),AG207,"")))</f>
        <v/>
      </c>
      <c r="AH208" s="9">
        <f>IF(A208="","",IF(AND(L208&lt;&gt;"",O208&lt;&gt;'الإعدادات'!$M$17),IF(N208="","",N208),IF(AND(A208=A207,AE207&gt;0),AH207,"")))</f>
        <v/>
      </c>
      <c r="AI208" s="7">
        <f>IF(A208="","",IF(AND(S208&lt;&gt;"",V208&lt;&gt;'الإعدادات'!$M$17),MAX(1,ROUND(IFERROR(INDEX(SvcMinutes,MATCH(S208,Services,0)),SlotLen)/SlotLen,0))-1,IF(AND(A208=A207,AI207&gt;0),AI207-1,0)))</f>
        <v/>
      </c>
      <c r="AJ208" s="7">
        <f>IF(A208="","",IF(OR(AND(S208&lt;&gt;"",V208&lt;&gt;'الإعدادات'!$M$17),AND(A208=A207,AI207&gt;0)),1,0))</f>
        <v/>
      </c>
      <c r="AK208" s="9">
        <f>IF(A208="","",IF(AND(S208&lt;&gt;"",V208&lt;&gt;'الإعدادات'!$M$17),IF(T208="","",T208),IF(AND(A208=A207,AI207&gt;0),AK207,"")))</f>
        <v/>
      </c>
      <c r="AL208" s="9">
        <f>IF(A208="","",IF(AND(S208&lt;&gt;"",V208&lt;&gt;'الإعدادات'!$M$17),IF(U208="","",U208),IF(AND(A208=A207,AI207&gt;0),AL207,"")))</f>
        <v/>
      </c>
    </row>
    <row r="209">
      <c r="A209" s="23">
        <f>IF(Y209&gt;=7*SlotsPerDay,"",$B$2+INT(Y209/SlotsPerDay))</f>
        <v/>
      </c>
      <c r="B209" s="24">
        <f>IF(A209="","",DayStart+(Y209-INT(Y209/SlotsPerDay)*SlotsPerDay)*SlotLen/1440)</f>
        <v/>
      </c>
      <c r="C209" s="4" t="n"/>
      <c r="D209" s="4" t="n"/>
      <c r="E209" s="4" t="n"/>
      <c r="F209" s="4" t="n"/>
      <c r="G209" s="4" t="n"/>
      <c r="H209" s="4" t="n"/>
      <c r="I209" s="25">
        <f>IF(A209="","",IF(AND(AND(AC209&lt;&gt;"",OR(AC209=AG209,AC209=AK209)),AND(AD209&lt;&gt;"",OR(AD209=AH209,AD209=AL209))),"غرفة وجهاز",IF(AND(AC209&lt;&gt;"",OR(AC209=AG209,AC209=AK209)),"غرفة",IF(AND(AD209&lt;&gt;"",OR(AD209=AH209,AD209=AL209)),"جهاز",""))))</f>
        <v/>
      </c>
      <c r="J209" s="4" t="n"/>
      <c r="K209" s="4" t="n"/>
      <c r="L209" s="4" t="n"/>
      <c r="M209" s="4" t="n"/>
      <c r="N209" s="4" t="n"/>
      <c r="O209" s="4" t="n"/>
      <c r="P209" s="25">
        <f>IF(A209="","",IF(AND(AND(AG209&lt;&gt;"",OR(AG209=AC209,AG209=AK209)),AND(AH209&lt;&gt;"",OR(AH209=AD209,AH209=AL209))),"غرفة وجهاز",IF(AND(AG209&lt;&gt;"",OR(AG209=AC209,AG209=AK209)),"غرفة",IF(AND(AH209&lt;&gt;"",OR(AH209=AD209,AH209=AL209)),"جهاز",""))))</f>
        <v/>
      </c>
      <c r="Q209" s="4" t="n"/>
      <c r="R209" s="4" t="n"/>
      <c r="S209" s="4" t="n"/>
      <c r="T209" s="4" t="n"/>
      <c r="U209" s="4" t="n"/>
      <c r="V209" s="4" t="n"/>
      <c r="W209" s="25">
        <f>IF(A209="","",IF(AND(AND(AK209&lt;&gt;"",OR(AK209=AC209,AK209=AG209)),AND(AL209&lt;&gt;"",OR(AL209=AD209,AL209=AH209))),"غرفة وجهاز",IF(AND(AK209&lt;&gt;"",OR(AK209=AC209,AK209=AG209)),"غرفة",IF(AND(AL209&lt;&gt;"",OR(AL209=AD209,AL209=AH209)),"جهاز",""))))</f>
        <v/>
      </c>
      <c r="Y209" s="7" t="n">
        <v>203</v>
      </c>
      <c r="Z209" s="7">
        <f>IF(A209="","",IF(INDEX(OpenDays,WEEKDAY(A209,2))="لا",0,1))</f>
        <v/>
      </c>
      <c r="AA209" s="7">
        <f>IF(A209="","",IF(AND(E209&lt;&gt;"",H209&lt;&gt;'الإعدادات'!$M$17),MAX(1,ROUND(IFERROR(INDEX(SvcMinutes,MATCH(E209,Services,0)),SlotLen)/SlotLen,0))-1,IF(AND(A209=A208,AA208&gt;0),AA208-1,0)))</f>
        <v/>
      </c>
      <c r="AB209" s="7">
        <f>IF(A209="","",IF(OR(AND(E209&lt;&gt;"",H209&lt;&gt;'الإعدادات'!$M$17),AND(A209=A208,AA208&gt;0)),1,0))</f>
        <v/>
      </c>
      <c r="AC209" s="9">
        <f>IF(A209="","",IF(AND(E209&lt;&gt;"",H209&lt;&gt;'الإعدادات'!$M$17),IF(F209="","",F209),IF(AND(A209=A208,AA208&gt;0),AC208,"")))</f>
        <v/>
      </c>
      <c r="AD209" s="9">
        <f>IF(A209="","",IF(AND(E209&lt;&gt;"",H209&lt;&gt;'الإعدادات'!$M$17),IF(G209="","",G209),IF(AND(A209=A208,AA208&gt;0),AD208,"")))</f>
        <v/>
      </c>
      <c r="AE209" s="7">
        <f>IF(A209="","",IF(AND(L209&lt;&gt;"",O209&lt;&gt;'الإعدادات'!$M$17),MAX(1,ROUND(IFERROR(INDEX(SvcMinutes,MATCH(L209,Services,0)),SlotLen)/SlotLen,0))-1,IF(AND(A209=A208,AE208&gt;0),AE208-1,0)))</f>
        <v/>
      </c>
      <c r="AF209" s="7">
        <f>IF(A209="","",IF(OR(AND(L209&lt;&gt;"",O209&lt;&gt;'الإعدادات'!$M$17),AND(A209=A208,AE208&gt;0)),1,0))</f>
        <v/>
      </c>
      <c r="AG209" s="9">
        <f>IF(A209="","",IF(AND(L209&lt;&gt;"",O209&lt;&gt;'الإعدادات'!$M$17),IF(M209="","",M209),IF(AND(A209=A208,AE208&gt;0),AG208,"")))</f>
        <v/>
      </c>
      <c r="AH209" s="9">
        <f>IF(A209="","",IF(AND(L209&lt;&gt;"",O209&lt;&gt;'الإعدادات'!$M$17),IF(N209="","",N209),IF(AND(A209=A208,AE208&gt;0),AH208,"")))</f>
        <v/>
      </c>
      <c r="AI209" s="7">
        <f>IF(A209="","",IF(AND(S209&lt;&gt;"",V209&lt;&gt;'الإعدادات'!$M$17),MAX(1,ROUND(IFERROR(INDEX(SvcMinutes,MATCH(S209,Services,0)),SlotLen)/SlotLen,0))-1,IF(AND(A209=A208,AI208&gt;0),AI208-1,0)))</f>
        <v/>
      </c>
      <c r="AJ209" s="7">
        <f>IF(A209="","",IF(OR(AND(S209&lt;&gt;"",V209&lt;&gt;'الإعدادات'!$M$17),AND(A209=A208,AI208&gt;0)),1,0))</f>
        <v/>
      </c>
      <c r="AK209" s="9">
        <f>IF(A209="","",IF(AND(S209&lt;&gt;"",V209&lt;&gt;'الإعدادات'!$M$17),IF(T209="","",T209),IF(AND(A209=A208,AI208&gt;0),AK208,"")))</f>
        <v/>
      </c>
      <c r="AL209" s="9">
        <f>IF(A209="","",IF(AND(S209&lt;&gt;"",V209&lt;&gt;'الإعدادات'!$M$17),IF(U209="","",U209),IF(AND(A209=A208,AI208&gt;0),AL208,"")))</f>
        <v/>
      </c>
    </row>
    <row r="210">
      <c r="A210" s="23">
        <f>IF(Y210&gt;=7*SlotsPerDay,"",$B$2+INT(Y210/SlotsPerDay))</f>
        <v/>
      </c>
      <c r="B210" s="24">
        <f>IF(A210="","",DayStart+(Y210-INT(Y210/SlotsPerDay)*SlotsPerDay)*SlotLen/1440)</f>
        <v/>
      </c>
      <c r="C210" s="4" t="n"/>
      <c r="D210" s="4" t="n"/>
      <c r="E210" s="4" t="n"/>
      <c r="F210" s="4" t="n"/>
      <c r="G210" s="4" t="n"/>
      <c r="H210" s="4" t="n"/>
      <c r="I210" s="25">
        <f>IF(A210="","",IF(AND(AND(AC210&lt;&gt;"",OR(AC210=AG210,AC210=AK210)),AND(AD210&lt;&gt;"",OR(AD210=AH210,AD210=AL210))),"غرفة وجهاز",IF(AND(AC210&lt;&gt;"",OR(AC210=AG210,AC210=AK210)),"غرفة",IF(AND(AD210&lt;&gt;"",OR(AD210=AH210,AD210=AL210)),"جهاز",""))))</f>
        <v/>
      </c>
      <c r="J210" s="4" t="n"/>
      <c r="K210" s="4" t="n"/>
      <c r="L210" s="4" t="n"/>
      <c r="M210" s="4" t="n"/>
      <c r="N210" s="4" t="n"/>
      <c r="O210" s="4" t="n"/>
      <c r="P210" s="25">
        <f>IF(A210="","",IF(AND(AND(AG210&lt;&gt;"",OR(AG210=AC210,AG210=AK210)),AND(AH210&lt;&gt;"",OR(AH210=AD210,AH210=AL210))),"غرفة وجهاز",IF(AND(AG210&lt;&gt;"",OR(AG210=AC210,AG210=AK210)),"غرفة",IF(AND(AH210&lt;&gt;"",OR(AH210=AD210,AH210=AL210)),"جهاز",""))))</f>
        <v/>
      </c>
      <c r="Q210" s="4" t="n"/>
      <c r="R210" s="4" t="n"/>
      <c r="S210" s="4" t="n"/>
      <c r="T210" s="4" t="n"/>
      <c r="U210" s="4" t="n"/>
      <c r="V210" s="4" t="n"/>
      <c r="W210" s="25">
        <f>IF(A210="","",IF(AND(AND(AK210&lt;&gt;"",OR(AK210=AC210,AK210=AG210)),AND(AL210&lt;&gt;"",OR(AL210=AD210,AL210=AH210))),"غرفة وجهاز",IF(AND(AK210&lt;&gt;"",OR(AK210=AC210,AK210=AG210)),"غرفة",IF(AND(AL210&lt;&gt;"",OR(AL210=AD210,AL210=AH210)),"جهاز",""))))</f>
        <v/>
      </c>
      <c r="Y210" s="7" t="n">
        <v>204</v>
      </c>
      <c r="Z210" s="7">
        <f>IF(A210="","",IF(INDEX(OpenDays,WEEKDAY(A210,2))="لا",0,1))</f>
        <v/>
      </c>
      <c r="AA210" s="7">
        <f>IF(A210="","",IF(AND(E210&lt;&gt;"",H210&lt;&gt;'الإعدادات'!$M$17),MAX(1,ROUND(IFERROR(INDEX(SvcMinutes,MATCH(E210,Services,0)),SlotLen)/SlotLen,0))-1,IF(AND(A210=A209,AA209&gt;0),AA209-1,0)))</f>
        <v/>
      </c>
      <c r="AB210" s="7">
        <f>IF(A210="","",IF(OR(AND(E210&lt;&gt;"",H210&lt;&gt;'الإعدادات'!$M$17),AND(A210=A209,AA209&gt;0)),1,0))</f>
        <v/>
      </c>
      <c r="AC210" s="9">
        <f>IF(A210="","",IF(AND(E210&lt;&gt;"",H210&lt;&gt;'الإعدادات'!$M$17),IF(F210="","",F210),IF(AND(A210=A209,AA209&gt;0),AC209,"")))</f>
        <v/>
      </c>
      <c r="AD210" s="9">
        <f>IF(A210="","",IF(AND(E210&lt;&gt;"",H210&lt;&gt;'الإعدادات'!$M$17),IF(G210="","",G210),IF(AND(A210=A209,AA209&gt;0),AD209,"")))</f>
        <v/>
      </c>
      <c r="AE210" s="7">
        <f>IF(A210="","",IF(AND(L210&lt;&gt;"",O210&lt;&gt;'الإعدادات'!$M$17),MAX(1,ROUND(IFERROR(INDEX(SvcMinutes,MATCH(L210,Services,0)),SlotLen)/SlotLen,0))-1,IF(AND(A210=A209,AE209&gt;0),AE209-1,0)))</f>
        <v/>
      </c>
      <c r="AF210" s="7">
        <f>IF(A210="","",IF(OR(AND(L210&lt;&gt;"",O210&lt;&gt;'الإعدادات'!$M$17),AND(A210=A209,AE209&gt;0)),1,0))</f>
        <v/>
      </c>
      <c r="AG210" s="9">
        <f>IF(A210="","",IF(AND(L210&lt;&gt;"",O210&lt;&gt;'الإعدادات'!$M$17),IF(M210="","",M210),IF(AND(A210=A209,AE209&gt;0),AG209,"")))</f>
        <v/>
      </c>
      <c r="AH210" s="9">
        <f>IF(A210="","",IF(AND(L210&lt;&gt;"",O210&lt;&gt;'الإعدادات'!$M$17),IF(N210="","",N210),IF(AND(A210=A209,AE209&gt;0),AH209,"")))</f>
        <v/>
      </c>
      <c r="AI210" s="7">
        <f>IF(A210="","",IF(AND(S210&lt;&gt;"",V210&lt;&gt;'الإعدادات'!$M$17),MAX(1,ROUND(IFERROR(INDEX(SvcMinutes,MATCH(S210,Services,0)),SlotLen)/SlotLen,0))-1,IF(AND(A210=A209,AI209&gt;0),AI209-1,0)))</f>
        <v/>
      </c>
      <c r="AJ210" s="7">
        <f>IF(A210="","",IF(OR(AND(S210&lt;&gt;"",V210&lt;&gt;'الإعدادات'!$M$17),AND(A210=A209,AI209&gt;0)),1,0))</f>
        <v/>
      </c>
      <c r="AK210" s="9">
        <f>IF(A210="","",IF(AND(S210&lt;&gt;"",V210&lt;&gt;'الإعدادات'!$M$17),IF(T210="","",T210),IF(AND(A210=A209,AI209&gt;0),AK209,"")))</f>
        <v/>
      </c>
      <c r="AL210" s="9">
        <f>IF(A210="","",IF(AND(S210&lt;&gt;"",V210&lt;&gt;'الإعدادات'!$M$17),IF(U210="","",U210),IF(AND(A210=A209,AI209&gt;0),AL209,"")))</f>
        <v/>
      </c>
    </row>
    <row r="211">
      <c r="A211" s="23">
        <f>IF(Y211&gt;=7*SlotsPerDay,"",$B$2+INT(Y211/SlotsPerDay))</f>
        <v/>
      </c>
      <c r="B211" s="24">
        <f>IF(A211="","",DayStart+(Y211-INT(Y211/SlotsPerDay)*SlotsPerDay)*SlotLen/1440)</f>
        <v/>
      </c>
      <c r="C211" s="4" t="n"/>
      <c r="D211" s="4" t="n"/>
      <c r="E211" s="4" t="n"/>
      <c r="F211" s="4" t="n"/>
      <c r="G211" s="4" t="n"/>
      <c r="H211" s="4" t="n"/>
      <c r="I211" s="25">
        <f>IF(A211="","",IF(AND(AND(AC211&lt;&gt;"",OR(AC211=AG211,AC211=AK211)),AND(AD211&lt;&gt;"",OR(AD211=AH211,AD211=AL211))),"غرفة وجهاز",IF(AND(AC211&lt;&gt;"",OR(AC211=AG211,AC211=AK211)),"غرفة",IF(AND(AD211&lt;&gt;"",OR(AD211=AH211,AD211=AL211)),"جهاز",""))))</f>
        <v/>
      </c>
      <c r="J211" s="4" t="n"/>
      <c r="K211" s="4" t="n"/>
      <c r="L211" s="4" t="n"/>
      <c r="M211" s="4" t="n"/>
      <c r="N211" s="4" t="n"/>
      <c r="O211" s="4" t="n"/>
      <c r="P211" s="25">
        <f>IF(A211="","",IF(AND(AND(AG211&lt;&gt;"",OR(AG211=AC211,AG211=AK211)),AND(AH211&lt;&gt;"",OR(AH211=AD211,AH211=AL211))),"غرفة وجهاز",IF(AND(AG211&lt;&gt;"",OR(AG211=AC211,AG211=AK211)),"غرفة",IF(AND(AH211&lt;&gt;"",OR(AH211=AD211,AH211=AL211)),"جهاز",""))))</f>
        <v/>
      </c>
      <c r="Q211" s="4" t="n"/>
      <c r="R211" s="4" t="n"/>
      <c r="S211" s="4" t="n"/>
      <c r="T211" s="4" t="n"/>
      <c r="U211" s="4" t="n"/>
      <c r="V211" s="4" t="n"/>
      <c r="W211" s="25">
        <f>IF(A211="","",IF(AND(AND(AK211&lt;&gt;"",OR(AK211=AC211,AK211=AG211)),AND(AL211&lt;&gt;"",OR(AL211=AD211,AL211=AH211))),"غرفة وجهاز",IF(AND(AK211&lt;&gt;"",OR(AK211=AC211,AK211=AG211)),"غرفة",IF(AND(AL211&lt;&gt;"",OR(AL211=AD211,AL211=AH211)),"جهاز",""))))</f>
        <v/>
      </c>
      <c r="Y211" s="7" t="n">
        <v>205</v>
      </c>
      <c r="Z211" s="7">
        <f>IF(A211="","",IF(INDEX(OpenDays,WEEKDAY(A211,2))="لا",0,1))</f>
        <v/>
      </c>
      <c r="AA211" s="7">
        <f>IF(A211="","",IF(AND(E211&lt;&gt;"",H211&lt;&gt;'الإعدادات'!$M$17),MAX(1,ROUND(IFERROR(INDEX(SvcMinutes,MATCH(E211,Services,0)),SlotLen)/SlotLen,0))-1,IF(AND(A211=A210,AA210&gt;0),AA210-1,0)))</f>
        <v/>
      </c>
      <c r="AB211" s="7">
        <f>IF(A211="","",IF(OR(AND(E211&lt;&gt;"",H211&lt;&gt;'الإعدادات'!$M$17),AND(A211=A210,AA210&gt;0)),1,0))</f>
        <v/>
      </c>
      <c r="AC211" s="9">
        <f>IF(A211="","",IF(AND(E211&lt;&gt;"",H211&lt;&gt;'الإعدادات'!$M$17),IF(F211="","",F211),IF(AND(A211=A210,AA210&gt;0),AC210,"")))</f>
        <v/>
      </c>
      <c r="AD211" s="9">
        <f>IF(A211="","",IF(AND(E211&lt;&gt;"",H211&lt;&gt;'الإعدادات'!$M$17),IF(G211="","",G211),IF(AND(A211=A210,AA210&gt;0),AD210,"")))</f>
        <v/>
      </c>
      <c r="AE211" s="7">
        <f>IF(A211="","",IF(AND(L211&lt;&gt;"",O211&lt;&gt;'الإعدادات'!$M$17),MAX(1,ROUND(IFERROR(INDEX(SvcMinutes,MATCH(L211,Services,0)),SlotLen)/SlotLen,0))-1,IF(AND(A211=A210,AE210&gt;0),AE210-1,0)))</f>
        <v/>
      </c>
      <c r="AF211" s="7">
        <f>IF(A211="","",IF(OR(AND(L211&lt;&gt;"",O211&lt;&gt;'الإعدادات'!$M$17),AND(A211=A210,AE210&gt;0)),1,0))</f>
        <v/>
      </c>
      <c r="AG211" s="9">
        <f>IF(A211="","",IF(AND(L211&lt;&gt;"",O211&lt;&gt;'الإعدادات'!$M$17),IF(M211="","",M211),IF(AND(A211=A210,AE210&gt;0),AG210,"")))</f>
        <v/>
      </c>
      <c r="AH211" s="9">
        <f>IF(A211="","",IF(AND(L211&lt;&gt;"",O211&lt;&gt;'الإعدادات'!$M$17),IF(N211="","",N211),IF(AND(A211=A210,AE210&gt;0),AH210,"")))</f>
        <v/>
      </c>
      <c r="AI211" s="7">
        <f>IF(A211="","",IF(AND(S211&lt;&gt;"",V211&lt;&gt;'الإعدادات'!$M$17),MAX(1,ROUND(IFERROR(INDEX(SvcMinutes,MATCH(S211,Services,0)),SlotLen)/SlotLen,0))-1,IF(AND(A211=A210,AI210&gt;0),AI210-1,0)))</f>
        <v/>
      </c>
      <c r="AJ211" s="7">
        <f>IF(A211="","",IF(OR(AND(S211&lt;&gt;"",V211&lt;&gt;'الإعدادات'!$M$17),AND(A211=A210,AI210&gt;0)),1,0))</f>
        <v/>
      </c>
      <c r="AK211" s="9">
        <f>IF(A211="","",IF(AND(S211&lt;&gt;"",V211&lt;&gt;'الإعدادات'!$M$17),IF(T211="","",T211),IF(AND(A211=A210,AI210&gt;0),AK210,"")))</f>
        <v/>
      </c>
      <c r="AL211" s="9">
        <f>IF(A211="","",IF(AND(S211&lt;&gt;"",V211&lt;&gt;'الإعدادات'!$M$17),IF(U211="","",U211),IF(AND(A211=A210,AI210&gt;0),AL210,"")))</f>
        <v/>
      </c>
    </row>
    <row r="212">
      <c r="A212" s="23">
        <f>IF(Y212&gt;=7*SlotsPerDay,"",$B$2+INT(Y212/SlotsPerDay))</f>
        <v/>
      </c>
      <c r="B212" s="24">
        <f>IF(A212="","",DayStart+(Y212-INT(Y212/SlotsPerDay)*SlotsPerDay)*SlotLen/1440)</f>
        <v/>
      </c>
      <c r="C212" s="4" t="n"/>
      <c r="D212" s="4" t="n"/>
      <c r="E212" s="4" t="n"/>
      <c r="F212" s="4" t="n"/>
      <c r="G212" s="4" t="n"/>
      <c r="H212" s="4" t="n"/>
      <c r="I212" s="25">
        <f>IF(A212="","",IF(AND(AND(AC212&lt;&gt;"",OR(AC212=AG212,AC212=AK212)),AND(AD212&lt;&gt;"",OR(AD212=AH212,AD212=AL212))),"غرفة وجهاز",IF(AND(AC212&lt;&gt;"",OR(AC212=AG212,AC212=AK212)),"غرفة",IF(AND(AD212&lt;&gt;"",OR(AD212=AH212,AD212=AL212)),"جهاز",""))))</f>
        <v/>
      </c>
      <c r="J212" s="4" t="n"/>
      <c r="K212" s="4" t="n"/>
      <c r="L212" s="4" t="n"/>
      <c r="M212" s="4" t="n"/>
      <c r="N212" s="4" t="n"/>
      <c r="O212" s="4" t="n"/>
      <c r="P212" s="25">
        <f>IF(A212="","",IF(AND(AND(AG212&lt;&gt;"",OR(AG212=AC212,AG212=AK212)),AND(AH212&lt;&gt;"",OR(AH212=AD212,AH212=AL212))),"غرفة وجهاز",IF(AND(AG212&lt;&gt;"",OR(AG212=AC212,AG212=AK212)),"غرفة",IF(AND(AH212&lt;&gt;"",OR(AH212=AD212,AH212=AL212)),"جهاز",""))))</f>
        <v/>
      </c>
      <c r="Q212" s="4" t="n"/>
      <c r="R212" s="4" t="n"/>
      <c r="S212" s="4" t="n"/>
      <c r="T212" s="4" t="n"/>
      <c r="U212" s="4" t="n"/>
      <c r="V212" s="4" t="n"/>
      <c r="W212" s="25">
        <f>IF(A212="","",IF(AND(AND(AK212&lt;&gt;"",OR(AK212=AC212,AK212=AG212)),AND(AL212&lt;&gt;"",OR(AL212=AD212,AL212=AH212))),"غرفة وجهاز",IF(AND(AK212&lt;&gt;"",OR(AK212=AC212,AK212=AG212)),"غرفة",IF(AND(AL212&lt;&gt;"",OR(AL212=AD212,AL212=AH212)),"جهاز",""))))</f>
        <v/>
      </c>
      <c r="Y212" s="7" t="n">
        <v>206</v>
      </c>
      <c r="Z212" s="7">
        <f>IF(A212="","",IF(INDEX(OpenDays,WEEKDAY(A212,2))="لا",0,1))</f>
        <v/>
      </c>
      <c r="AA212" s="7">
        <f>IF(A212="","",IF(AND(E212&lt;&gt;"",H212&lt;&gt;'الإعدادات'!$M$17),MAX(1,ROUND(IFERROR(INDEX(SvcMinutes,MATCH(E212,Services,0)),SlotLen)/SlotLen,0))-1,IF(AND(A212=A211,AA211&gt;0),AA211-1,0)))</f>
        <v/>
      </c>
      <c r="AB212" s="7">
        <f>IF(A212="","",IF(OR(AND(E212&lt;&gt;"",H212&lt;&gt;'الإعدادات'!$M$17),AND(A212=A211,AA211&gt;0)),1,0))</f>
        <v/>
      </c>
      <c r="AC212" s="9">
        <f>IF(A212="","",IF(AND(E212&lt;&gt;"",H212&lt;&gt;'الإعدادات'!$M$17),IF(F212="","",F212),IF(AND(A212=A211,AA211&gt;0),AC211,"")))</f>
        <v/>
      </c>
      <c r="AD212" s="9">
        <f>IF(A212="","",IF(AND(E212&lt;&gt;"",H212&lt;&gt;'الإعدادات'!$M$17),IF(G212="","",G212),IF(AND(A212=A211,AA211&gt;0),AD211,"")))</f>
        <v/>
      </c>
      <c r="AE212" s="7">
        <f>IF(A212="","",IF(AND(L212&lt;&gt;"",O212&lt;&gt;'الإعدادات'!$M$17),MAX(1,ROUND(IFERROR(INDEX(SvcMinutes,MATCH(L212,Services,0)),SlotLen)/SlotLen,0))-1,IF(AND(A212=A211,AE211&gt;0),AE211-1,0)))</f>
        <v/>
      </c>
      <c r="AF212" s="7">
        <f>IF(A212="","",IF(OR(AND(L212&lt;&gt;"",O212&lt;&gt;'الإعدادات'!$M$17),AND(A212=A211,AE211&gt;0)),1,0))</f>
        <v/>
      </c>
      <c r="AG212" s="9">
        <f>IF(A212="","",IF(AND(L212&lt;&gt;"",O212&lt;&gt;'الإعدادات'!$M$17),IF(M212="","",M212),IF(AND(A212=A211,AE211&gt;0),AG211,"")))</f>
        <v/>
      </c>
      <c r="AH212" s="9">
        <f>IF(A212="","",IF(AND(L212&lt;&gt;"",O212&lt;&gt;'الإعدادات'!$M$17),IF(N212="","",N212),IF(AND(A212=A211,AE211&gt;0),AH211,"")))</f>
        <v/>
      </c>
      <c r="AI212" s="7">
        <f>IF(A212="","",IF(AND(S212&lt;&gt;"",V212&lt;&gt;'الإعدادات'!$M$17),MAX(1,ROUND(IFERROR(INDEX(SvcMinutes,MATCH(S212,Services,0)),SlotLen)/SlotLen,0))-1,IF(AND(A212=A211,AI211&gt;0),AI211-1,0)))</f>
        <v/>
      </c>
      <c r="AJ212" s="7">
        <f>IF(A212="","",IF(OR(AND(S212&lt;&gt;"",V212&lt;&gt;'الإعدادات'!$M$17),AND(A212=A211,AI211&gt;0)),1,0))</f>
        <v/>
      </c>
      <c r="AK212" s="9">
        <f>IF(A212="","",IF(AND(S212&lt;&gt;"",V212&lt;&gt;'الإعدادات'!$M$17),IF(T212="","",T212),IF(AND(A212=A211,AI211&gt;0),AK211,"")))</f>
        <v/>
      </c>
      <c r="AL212" s="9">
        <f>IF(A212="","",IF(AND(S212&lt;&gt;"",V212&lt;&gt;'الإعدادات'!$M$17),IF(U212="","",U212),IF(AND(A212=A211,AI211&gt;0),AL211,"")))</f>
        <v/>
      </c>
    </row>
    <row r="213">
      <c r="A213" s="23">
        <f>IF(Y213&gt;=7*SlotsPerDay,"",$B$2+INT(Y213/SlotsPerDay))</f>
        <v/>
      </c>
      <c r="B213" s="24">
        <f>IF(A213="","",DayStart+(Y213-INT(Y213/SlotsPerDay)*SlotsPerDay)*SlotLen/1440)</f>
        <v/>
      </c>
      <c r="C213" s="4" t="n"/>
      <c r="D213" s="4" t="n"/>
      <c r="E213" s="4" t="n"/>
      <c r="F213" s="4" t="n"/>
      <c r="G213" s="4" t="n"/>
      <c r="H213" s="4" t="n"/>
      <c r="I213" s="25">
        <f>IF(A213="","",IF(AND(AND(AC213&lt;&gt;"",OR(AC213=AG213,AC213=AK213)),AND(AD213&lt;&gt;"",OR(AD213=AH213,AD213=AL213))),"غرفة وجهاز",IF(AND(AC213&lt;&gt;"",OR(AC213=AG213,AC213=AK213)),"غرفة",IF(AND(AD213&lt;&gt;"",OR(AD213=AH213,AD213=AL213)),"جهاز",""))))</f>
        <v/>
      </c>
      <c r="J213" s="4" t="n"/>
      <c r="K213" s="4" t="n"/>
      <c r="L213" s="4" t="n"/>
      <c r="M213" s="4" t="n"/>
      <c r="N213" s="4" t="n"/>
      <c r="O213" s="4" t="n"/>
      <c r="P213" s="25">
        <f>IF(A213="","",IF(AND(AND(AG213&lt;&gt;"",OR(AG213=AC213,AG213=AK213)),AND(AH213&lt;&gt;"",OR(AH213=AD213,AH213=AL213))),"غرفة وجهاز",IF(AND(AG213&lt;&gt;"",OR(AG213=AC213,AG213=AK213)),"غرفة",IF(AND(AH213&lt;&gt;"",OR(AH213=AD213,AH213=AL213)),"جهاز",""))))</f>
        <v/>
      </c>
      <c r="Q213" s="4" t="n"/>
      <c r="R213" s="4" t="n"/>
      <c r="S213" s="4" t="n"/>
      <c r="T213" s="4" t="n"/>
      <c r="U213" s="4" t="n"/>
      <c r="V213" s="4" t="n"/>
      <c r="W213" s="25">
        <f>IF(A213="","",IF(AND(AND(AK213&lt;&gt;"",OR(AK213=AC213,AK213=AG213)),AND(AL213&lt;&gt;"",OR(AL213=AD213,AL213=AH213))),"غرفة وجهاز",IF(AND(AK213&lt;&gt;"",OR(AK213=AC213,AK213=AG213)),"غرفة",IF(AND(AL213&lt;&gt;"",OR(AL213=AD213,AL213=AH213)),"جهاز",""))))</f>
        <v/>
      </c>
      <c r="Y213" s="7" t="n">
        <v>207</v>
      </c>
      <c r="Z213" s="7">
        <f>IF(A213="","",IF(INDEX(OpenDays,WEEKDAY(A213,2))="لا",0,1))</f>
        <v/>
      </c>
      <c r="AA213" s="7">
        <f>IF(A213="","",IF(AND(E213&lt;&gt;"",H213&lt;&gt;'الإعدادات'!$M$17),MAX(1,ROUND(IFERROR(INDEX(SvcMinutes,MATCH(E213,Services,0)),SlotLen)/SlotLen,0))-1,IF(AND(A213=A212,AA212&gt;0),AA212-1,0)))</f>
        <v/>
      </c>
      <c r="AB213" s="7">
        <f>IF(A213="","",IF(OR(AND(E213&lt;&gt;"",H213&lt;&gt;'الإعدادات'!$M$17),AND(A213=A212,AA212&gt;0)),1,0))</f>
        <v/>
      </c>
      <c r="AC213" s="9">
        <f>IF(A213="","",IF(AND(E213&lt;&gt;"",H213&lt;&gt;'الإعدادات'!$M$17),IF(F213="","",F213),IF(AND(A213=A212,AA212&gt;0),AC212,"")))</f>
        <v/>
      </c>
      <c r="AD213" s="9">
        <f>IF(A213="","",IF(AND(E213&lt;&gt;"",H213&lt;&gt;'الإعدادات'!$M$17),IF(G213="","",G213),IF(AND(A213=A212,AA212&gt;0),AD212,"")))</f>
        <v/>
      </c>
      <c r="AE213" s="7">
        <f>IF(A213="","",IF(AND(L213&lt;&gt;"",O213&lt;&gt;'الإعدادات'!$M$17),MAX(1,ROUND(IFERROR(INDEX(SvcMinutes,MATCH(L213,Services,0)),SlotLen)/SlotLen,0))-1,IF(AND(A213=A212,AE212&gt;0),AE212-1,0)))</f>
        <v/>
      </c>
      <c r="AF213" s="7">
        <f>IF(A213="","",IF(OR(AND(L213&lt;&gt;"",O213&lt;&gt;'الإعدادات'!$M$17),AND(A213=A212,AE212&gt;0)),1,0))</f>
        <v/>
      </c>
      <c r="AG213" s="9">
        <f>IF(A213="","",IF(AND(L213&lt;&gt;"",O213&lt;&gt;'الإعدادات'!$M$17),IF(M213="","",M213),IF(AND(A213=A212,AE212&gt;0),AG212,"")))</f>
        <v/>
      </c>
      <c r="AH213" s="9">
        <f>IF(A213="","",IF(AND(L213&lt;&gt;"",O213&lt;&gt;'الإعدادات'!$M$17),IF(N213="","",N213),IF(AND(A213=A212,AE212&gt;0),AH212,"")))</f>
        <v/>
      </c>
      <c r="AI213" s="7">
        <f>IF(A213="","",IF(AND(S213&lt;&gt;"",V213&lt;&gt;'الإعدادات'!$M$17),MAX(1,ROUND(IFERROR(INDEX(SvcMinutes,MATCH(S213,Services,0)),SlotLen)/SlotLen,0))-1,IF(AND(A213=A212,AI212&gt;0),AI212-1,0)))</f>
        <v/>
      </c>
      <c r="AJ213" s="7">
        <f>IF(A213="","",IF(OR(AND(S213&lt;&gt;"",V213&lt;&gt;'الإعدادات'!$M$17),AND(A213=A212,AI212&gt;0)),1,0))</f>
        <v/>
      </c>
      <c r="AK213" s="9">
        <f>IF(A213="","",IF(AND(S213&lt;&gt;"",V213&lt;&gt;'الإعدادات'!$M$17),IF(T213="","",T213),IF(AND(A213=A212,AI212&gt;0),AK212,"")))</f>
        <v/>
      </c>
      <c r="AL213" s="9">
        <f>IF(A213="","",IF(AND(S213&lt;&gt;"",V213&lt;&gt;'الإعدادات'!$M$17),IF(U213="","",U213),IF(AND(A213=A212,AI212&gt;0),AL212,"")))</f>
        <v/>
      </c>
    </row>
    <row r="214">
      <c r="A214" s="23">
        <f>IF(Y214&gt;=7*SlotsPerDay,"",$B$2+INT(Y214/SlotsPerDay))</f>
        <v/>
      </c>
      <c r="B214" s="24">
        <f>IF(A214="","",DayStart+(Y214-INT(Y214/SlotsPerDay)*SlotsPerDay)*SlotLen/1440)</f>
        <v/>
      </c>
      <c r="C214" s="4" t="n"/>
      <c r="D214" s="4" t="n"/>
      <c r="E214" s="4" t="n"/>
      <c r="F214" s="4" t="n"/>
      <c r="G214" s="4" t="n"/>
      <c r="H214" s="4" t="n"/>
      <c r="I214" s="25">
        <f>IF(A214="","",IF(AND(AND(AC214&lt;&gt;"",OR(AC214=AG214,AC214=AK214)),AND(AD214&lt;&gt;"",OR(AD214=AH214,AD214=AL214))),"غرفة وجهاز",IF(AND(AC214&lt;&gt;"",OR(AC214=AG214,AC214=AK214)),"غرفة",IF(AND(AD214&lt;&gt;"",OR(AD214=AH214,AD214=AL214)),"جهاز",""))))</f>
        <v/>
      </c>
      <c r="J214" s="4" t="n"/>
      <c r="K214" s="4" t="n"/>
      <c r="L214" s="4" t="n"/>
      <c r="M214" s="4" t="n"/>
      <c r="N214" s="4" t="n"/>
      <c r="O214" s="4" t="n"/>
      <c r="P214" s="25">
        <f>IF(A214="","",IF(AND(AND(AG214&lt;&gt;"",OR(AG214=AC214,AG214=AK214)),AND(AH214&lt;&gt;"",OR(AH214=AD214,AH214=AL214))),"غرفة وجهاز",IF(AND(AG214&lt;&gt;"",OR(AG214=AC214,AG214=AK214)),"غرفة",IF(AND(AH214&lt;&gt;"",OR(AH214=AD214,AH214=AL214)),"جهاز",""))))</f>
        <v/>
      </c>
      <c r="Q214" s="4" t="n"/>
      <c r="R214" s="4" t="n"/>
      <c r="S214" s="4" t="n"/>
      <c r="T214" s="4" t="n"/>
      <c r="U214" s="4" t="n"/>
      <c r="V214" s="4" t="n"/>
      <c r="W214" s="25">
        <f>IF(A214="","",IF(AND(AND(AK214&lt;&gt;"",OR(AK214=AC214,AK214=AG214)),AND(AL214&lt;&gt;"",OR(AL214=AD214,AL214=AH214))),"غرفة وجهاز",IF(AND(AK214&lt;&gt;"",OR(AK214=AC214,AK214=AG214)),"غرفة",IF(AND(AL214&lt;&gt;"",OR(AL214=AD214,AL214=AH214)),"جهاز",""))))</f>
        <v/>
      </c>
      <c r="Y214" s="7" t="n">
        <v>208</v>
      </c>
      <c r="Z214" s="7">
        <f>IF(A214="","",IF(INDEX(OpenDays,WEEKDAY(A214,2))="لا",0,1))</f>
        <v/>
      </c>
      <c r="AA214" s="7">
        <f>IF(A214="","",IF(AND(E214&lt;&gt;"",H214&lt;&gt;'الإعدادات'!$M$17),MAX(1,ROUND(IFERROR(INDEX(SvcMinutes,MATCH(E214,Services,0)),SlotLen)/SlotLen,0))-1,IF(AND(A214=A213,AA213&gt;0),AA213-1,0)))</f>
        <v/>
      </c>
      <c r="AB214" s="7">
        <f>IF(A214="","",IF(OR(AND(E214&lt;&gt;"",H214&lt;&gt;'الإعدادات'!$M$17),AND(A214=A213,AA213&gt;0)),1,0))</f>
        <v/>
      </c>
      <c r="AC214" s="9">
        <f>IF(A214="","",IF(AND(E214&lt;&gt;"",H214&lt;&gt;'الإعدادات'!$M$17),IF(F214="","",F214),IF(AND(A214=A213,AA213&gt;0),AC213,"")))</f>
        <v/>
      </c>
      <c r="AD214" s="9">
        <f>IF(A214="","",IF(AND(E214&lt;&gt;"",H214&lt;&gt;'الإعدادات'!$M$17),IF(G214="","",G214),IF(AND(A214=A213,AA213&gt;0),AD213,"")))</f>
        <v/>
      </c>
      <c r="AE214" s="7">
        <f>IF(A214="","",IF(AND(L214&lt;&gt;"",O214&lt;&gt;'الإعدادات'!$M$17),MAX(1,ROUND(IFERROR(INDEX(SvcMinutes,MATCH(L214,Services,0)),SlotLen)/SlotLen,0))-1,IF(AND(A214=A213,AE213&gt;0),AE213-1,0)))</f>
        <v/>
      </c>
      <c r="AF214" s="7">
        <f>IF(A214="","",IF(OR(AND(L214&lt;&gt;"",O214&lt;&gt;'الإعدادات'!$M$17),AND(A214=A213,AE213&gt;0)),1,0))</f>
        <v/>
      </c>
      <c r="AG214" s="9">
        <f>IF(A214="","",IF(AND(L214&lt;&gt;"",O214&lt;&gt;'الإعدادات'!$M$17),IF(M214="","",M214),IF(AND(A214=A213,AE213&gt;0),AG213,"")))</f>
        <v/>
      </c>
      <c r="AH214" s="9">
        <f>IF(A214="","",IF(AND(L214&lt;&gt;"",O214&lt;&gt;'الإعدادات'!$M$17),IF(N214="","",N214),IF(AND(A214=A213,AE213&gt;0),AH213,"")))</f>
        <v/>
      </c>
      <c r="AI214" s="7">
        <f>IF(A214="","",IF(AND(S214&lt;&gt;"",V214&lt;&gt;'الإعدادات'!$M$17),MAX(1,ROUND(IFERROR(INDEX(SvcMinutes,MATCH(S214,Services,0)),SlotLen)/SlotLen,0))-1,IF(AND(A214=A213,AI213&gt;0),AI213-1,0)))</f>
        <v/>
      </c>
      <c r="AJ214" s="7">
        <f>IF(A214="","",IF(OR(AND(S214&lt;&gt;"",V214&lt;&gt;'الإعدادات'!$M$17),AND(A214=A213,AI213&gt;0)),1,0))</f>
        <v/>
      </c>
      <c r="AK214" s="9">
        <f>IF(A214="","",IF(AND(S214&lt;&gt;"",V214&lt;&gt;'الإعدادات'!$M$17),IF(T214="","",T214),IF(AND(A214=A213,AI213&gt;0),AK213,"")))</f>
        <v/>
      </c>
      <c r="AL214" s="9">
        <f>IF(A214="","",IF(AND(S214&lt;&gt;"",V214&lt;&gt;'الإعدادات'!$M$17),IF(U214="","",U214),IF(AND(A214=A213,AI213&gt;0),AL213,"")))</f>
        <v/>
      </c>
    </row>
    <row r="215">
      <c r="A215" s="23">
        <f>IF(Y215&gt;=7*SlotsPerDay,"",$B$2+INT(Y215/SlotsPerDay))</f>
        <v/>
      </c>
      <c r="B215" s="24">
        <f>IF(A215="","",DayStart+(Y215-INT(Y215/SlotsPerDay)*SlotsPerDay)*SlotLen/1440)</f>
        <v/>
      </c>
      <c r="C215" s="4" t="n"/>
      <c r="D215" s="4" t="n"/>
      <c r="E215" s="4" t="n"/>
      <c r="F215" s="4" t="n"/>
      <c r="G215" s="4" t="n"/>
      <c r="H215" s="4" t="n"/>
      <c r="I215" s="25">
        <f>IF(A215="","",IF(AND(AND(AC215&lt;&gt;"",OR(AC215=AG215,AC215=AK215)),AND(AD215&lt;&gt;"",OR(AD215=AH215,AD215=AL215))),"غرفة وجهاز",IF(AND(AC215&lt;&gt;"",OR(AC215=AG215,AC215=AK215)),"غرفة",IF(AND(AD215&lt;&gt;"",OR(AD215=AH215,AD215=AL215)),"جهاز",""))))</f>
        <v/>
      </c>
      <c r="J215" s="4" t="n"/>
      <c r="K215" s="4" t="n"/>
      <c r="L215" s="4" t="n"/>
      <c r="M215" s="4" t="n"/>
      <c r="N215" s="4" t="n"/>
      <c r="O215" s="4" t="n"/>
      <c r="P215" s="25">
        <f>IF(A215="","",IF(AND(AND(AG215&lt;&gt;"",OR(AG215=AC215,AG215=AK215)),AND(AH215&lt;&gt;"",OR(AH215=AD215,AH215=AL215))),"غرفة وجهاز",IF(AND(AG215&lt;&gt;"",OR(AG215=AC215,AG215=AK215)),"غرفة",IF(AND(AH215&lt;&gt;"",OR(AH215=AD215,AH215=AL215)),"جهاز",""))))</f>
        <v/>
      </c>
      <c r="Q215" s="4" t="n"/>
      <c r="R215" s="4" t="n"/>
      <c r="S215" s="4" t="n"/>
      <c r="T215" s="4" t="n"/>
      <c r="U215" s="4" t="n"/>
      <c r="V215" s="4" t="n"/>
      <c r="W215" s="25">
        <f>IF(A215="","",IF(AND(AND(AK215&lt;&gt;"",OR(AK215=AC215,AK215=AG215)),AND(AL215&lt;&gt;"",OR(AL215=AD215,AL215=AH215))),"غرفة وجهاز",IF(AND(AK215&lt;&gt;"",OR(AK215=AC215,AK215=AG215)),"غرفة",IF(AND(AL215&lt;&gt;"",OR(AL215=AD215,AL215=AH215)),"جهاز",""))))</f>
        <v/>
      </c>
      <c r="Y215" s="7" t="n">
        <v>209</v>
      </c>
      <c r="Z215" s="7">
        <f>IF(A215="","",IF(INDEX(OpenDays,WEEKDAY(A215,2))="لا",0,1))</f>
        <v/>
      </c>
      <c r="AA215" s="7">
        <f>IF(A215="","",IF(AND(E215&lt;&gt;"",H215&lt;&gt;'الإعدادات'!$M$17),MAX(1,ROUND(IFERROR(INDEX(SvcMinutes,MATCH(E215,Services,0)),SlotLen)/SlotLen,0))-1,IF(AND(A215=A214,AA214&gt;0),AA214-1,0)))</f>
        <v/>
      </c>
      <c r="AB215" s="7">
        <f>IF(A215="","",IF(OR(AND(E215&lt;&gt;"",H215&lt;&gt;'الإعدادات'!$M$17),AND(A215=A214,AA214&gt;0)),1,0))</f>
        <v/>
      </c>
      <c r="AC215" s="9">
        <f>IF(A215="","",IF(AND(E215&lt;&gt;"",H215&lt;&gt;'الإعدادات'!$M$17),IF(F215="","",F215),IF(AND(A215=A214,AA214&gt;0),AC214,"")))</f>
        <v/>
      </c>
      <c r="AD215" s="9">
        <f>IF(A215="","",IF(AND(E215&lt;&gt;"",H215&lt;&gt;'الإعدادات'!$M$17),IF(G215="","",G215),IF(AND(A215=A214,AA214&gt;0),AD214,"")))</f>
        <v/>
      </c>
      <c r="AE215" s="7">
        <f>IF(A215="","",IF(AND(L215&lt;&gt;"",O215&lt;&gt;'الإعدادات'!$M$17),MAX(1,ROUND(IFERROR(INDEX(SvcMinutes,MATCH(L215,Services,0)),SlotLen)/SlotLen,0))-1,IF(AND(A215=A214,AE214&gt;0),AE214-1,0)))</f>
        <v/>
      </c>
      <c r="AF215" s="7">
        <f>IF(A215="","",IF(OR(AND(L215&lt;&gt;"",O215&lt;&gt;'الإعدادات'!$M$17),AND(A215=A214,AE214&gt;0)),1,0))</f>
        <v/>
      </c>
      <c r="AG215" s="9">
        <f>IF(A215="","",IF(AND(L215&lt;&gt;"",O215&lt;&gt;'الإعدادات'!$M$17),IF(M215="","",M215),IF(AND(A215=A214,AE214&gt;0),AG214,"")))</f>
        <v/>
      </c>
      <c r="AH215" s="9">
        <f>IF(A215="","",IF(AND(L215&lt;&gt;"",O215&lt;&gt;'الإعدادات'!$M$17),IF(N215="","",N215),IF(AND(A215=A214,AE214&gt;0),AH214,"")))</f>
        <v/>
      </c>
      <c r="AI215" s="7">
        <f>IF(A215="","",IF(AND(S215&lt;&gt;"",V215&lt;&gt;'الإعدادات'!$M$17),MAX(1,ROUND(IFERROR(INDEX(SvcMinutes,MATCH(S215,Services,0)),SlotLen)/SlotLen,0))-1,IF(AND(A215=A214,AI214&gt;0),AI214-1,0)))</f>
        <v/>
      </c>
      <c r="AJ215" s="7">
        <f>IF(A215="","",IF(OR(AND(S215&lt;&gt;"",V215&lt;&gt;'الإعدادات'!$M$17),AND(A215=A214,AI214&gt;0)),1,0))</f>
        <v/>
      </c>
      <c r="AK215" s="9">
        <f>IF(A215="","",IF(AND(S215&lt;&gt;"",V215&lt;&gt;'الإعدادات'!$M$17),IF(T215="","",T215),IF(AND(A215=A214,AI214&gt;0),AK214,"")))</f>
        <v/>
      </c>
      <c r="AL215" s="9">
        <f>IF(A215="","",IF(AND(S215&lt;&gt;"",V215&lt;&gt;'الإعدادات'!$M$17),IF(U215="","",U215),IF(AND(A215=A214,AI214&gt;0),AL214,"")))</f>
        <v/>
      </c>
    </row>
    <row r="216">
      <c r="A216" s="23">
        <f>IF(Y216&gt;=7*SlotsPerDay,"",$B$2+INT(Y216/SlotsPerDay))</f>
        <v/>
      </c>
      <c r="B216" s="24">
        <f>IF(A216="","",DayStart+(Y216-INT(Y216/SlotsPerDay)*SlotsPerDay)*SlotLen/1440)</f>
        <v/>
      </c>
      <c r="C216" s="4" t="n"/>
      <c r="D216" s="4" t="n"/>
      <c r="E216" s="4" t="n"/>
      <c r="F216" s="4" t="n"/>
      <c r="G216" s="4" t="n"/>
      <c r="H216" s="4" t="n"/>
      <c r="I216" s="25">
        <f>IF(A216="","",IF(AND(AND(AC216&lt;&gt;"",OR(AC216=AG216,AC216=AK216)),AND(AD216&lt;&gt;"",OR(AD216=AH216,AD216=AL216))),"غرفة وجهاز",IF(AND(AC216&lt;&gt;"",OR(AC216=AG216,AC216=AK216)),"غرفة",IF(AND(AD216&lt;&gt;"",OR(AD216=AH216,AD216=AL216)),"جهاز",""))))</f>
        <v/>
      </c>
      <c r="J216" s="4" t="n"/>
      <c r="K216" s="4" t="n"/>
      <c r="L216" s="4" t="n"/>
      <c r="M216" s="4" t="n"/>
      <c r="N216" s="4" t="n"/>
      <c r="O216" s="4" t="n"/>
      <c r="P216" s="25">
        <f>IF(A216="","",IF(AND(AND(AG216&lt;&gt;"",OR(AG216=AC216,AG216=AK216)),AND(AH216&lt;&gt;"",OR(AH216=AD216,AH216=AL216))),"غرفة وجهاز",IF(AND(AG216&lt;&gt;"",OR(AG216=AC216,AG216=AK216)),"غرفة",IF(AND(AH216&lt;&gt;"",OR(AH216=AD216,AH216=AL216)),"جهاز",""))))</f>
        <v/>
      </c>
      <c r="Q216" s="4" t="n"/>
      <c r="R216" s="4" t="n"/>
      <c r="S216" s="4" t="n"/>
      <c r="T216" s="4" t="n"/>
      <c r="U216" s="4" t="n"/>
      <c r="V216" s="4" t="n"/>
      <c r="W216" s="25">
        <f>IF(A216="","",IF(AND(AND(AK216&lt;&gt;"",OR(AK216=AC216,AK216=AG216)),AND(AL216&lt;&gt;"",OR(AL216=AD216,AL216=AH216))),"غرفة وجهاز",IF(AND(AK216&lt;&gt;"",OR(AK216=AC216,AK216=AG216)),"غرفة",IF(AND(AL216&lt;&gt;"",OR(AL216=AD216,AL216=AH216)),"جهاز",""))))</f>
        <v/>
      </c>
      <c r="Y216" s="7" t="n">
        <v>210</v>
      </c>
      <c r="Z216" s="7">
        <f>IF(A216="","",IF(INDEX(OpenDays,WEEKDAY(A216,2))="لا",0,1))</f>
        <v/>
      </c>
      <c r="AA216" s="7">
        <f>IF(A216="","",IF(AND(E216&lt;&gt;"",H216&lt;&gt;'الإعدادات'!$M$17),MAX(1,ROUND(IFERROR(INDEX(SvcMinutes,MATCH(E216,Services,0)),SlotLen)/SlotLen,0))-1,IF(AND(A216=A215,AA215&gt;0),AA215-1,0)))</f>
        <v/>
      </c>
      <c r="AB216" s="7">
        <f>IF(A216="","",IF(OR(AND(E216&lt;&gt;"",H216&lt;&gt;'الإعدادات'!$M$17),AND(A216=A215,AA215&gt;0)),1,0))</f>
        <v/>
      </c>
      <c r="AC216" s="9">
        <f>IF(A216="","",IF(AND(E216&lt;&gt;"",H216&lt;&gt;'الإعدادات'!$M$17),IF(F216="","",F216),IF(AND(A216=A215,AA215&gt;0),AC215,"")))</f>
        <v/>
      </c>
      <c r="AD216" s="9">
        <f>IF(A216="","",IF(AND(E216&lt;&gt;"",H216&lt;&gt;'الإعدادات'!$M$17),IF(G216="","",G216),IF(AND(A216=A215,AA215&gt;0),AD215,"")))</f>
        <v/>
      </c>
      <c r="AE216" s="7">
        <f>IF(A216="","",IF(AND(L216&lt;&gt;"",O216&lt;&gt;'الإعدادات'!$M$17),MAX(1,ROUND(IFERROR(INDEX(SvcMinutes,MATCH(L216,Services,0)),SlotLen)/SlotLen,0))-1,IF(AND(A216=A215,AE215&gt;0),AE215-1,0)))</f>
        <v/>
      </c>
      <c r="AF216" s="7">
        <f>IF(A216="","",IF(OR(AND(L216&lt;&gt;"",O216&lt;&gt;'الإعدادات'!$M$17),AND(A216=A215,AE215&gt;0)),1,0))</f>
        <v/>
      </c>
      <c r="AG216" s="9">
        <f>IF(A216="","",IF(AND(L216&lt;&gt;"",O216&lt;&gt;'الإعدادات'!$M$17),IF(M216="","",M216),IF(AND(A216=A215,AE215&gt;0),AG215,"")))</f>
        <v/>
      </c>
      <c r="AH216" s="9">
        <f>IF(A216="","",IF(AND(L216&lt;&gt;"",O216&lt;&gt;'الإعدادات'!$M$17),IF(N216="","",N216),IF(AND(A216=A215,AE215&gt;0),AH215,"")))</f>
        <v/>
      </c>
      <c r="AI216" s="7">
        <f>IF(A216="","",IF(AND(S216&lt;&gt;"",V216&lt;&gt;'الإعدادات'!$M$17),MAX(1,ROUND(IFERROR(INDEX(SvcMinutes,MATCH(S216,Services,0)),SlotLen)/SlotLen,0))-1,IF(AND(A216=A215,AI215&gt;0),AI215-1,0)))</f>
        <v/>
      </c>
      <c r="AJ216" s="7">
        <f>IF(A216="","",IF(OR(AND(S216&lt;&gt;"",V216&lt;&gt;'الإعدادات'!$M$17),AND(A216=A215,AI215&gt;0)),1,0))</f>
        <v/>
      </c>
      <c r="AK216" s="9">
        <f>IF(A216="","",IF(AND(S216&lt;&gt;"",V216&lt;&gt;'الإعدادات'!$M$17),IF(T216="","",T216),IF(AND(A216=A215,AI215&gt;0),AK215,"")))</f>
        <v/>
      </c>
      <c r="AL216" s="9">
        <f>IF(A216="","",IF(AND(S216&lt;&gt;"",V216&lt;&gt;'الإعدادات'!$M$17),IF(U216="","",U216),IF(AND(A216=A215,AI215&gt;0),AL215,"")))</f>
        <v/>
      </c>
    </row>
    <row r="217">
      <c r="A217" s="23">
        <f>IF(Y217&gt;=7*SlotsPerDay,"",$B$2+INT(Y217/SlotsPerDay))</f>
        <v/>
      </c>
      <c r="B217" s="24">
        <f>IF(A217="","",DayStart+(Y217-INT(Y217/SlotsPerDay)*SlotsPerDay)*SlotLen/1440)</f>
        <v/>
      </c>
      <c r="C217" s="4" t="n"/>
      <c r="D217" s="4" t="n"/>
      <c r="E217" s="4" t="n"/>
      <c r="F217" s="4" t="n"/>
      <c r="G217" s="4" t="n"/>
      <c r="H217" s="4" t="n"/>
      <c r="I217" s="25">
        <f>IF(A217="","",IF(AND(AND(AC217&lt;&gt;"",OR(AC217=AG217,AC217=AK217)),AND(AD217&lt;&gt;"",OR(AD217=AH217,AD217=AL217))),"غرفة وجهاز",IF(AND(AC217&lt;&gt;"",OR(AC217=AG217,AC217=AK217)),"غرفة",IF(AND(AD217&lt;&gt;"",OR(AD217=AH217,AD217=AL217)),"جهاز",""))))</f>
        <v/>
      </c>
      <c r="J217" s="4" t="n"/>
      <c r="K217" s="4" t="n"/>
      <c r="L217" s="4" t="n"/>
      <c r="M217" s="4" t="n"/>
      <c r="N217" s="4" t="n"/>
      <c r="O217" s="4" t="n"/>
      <c r="P217" s="25">
        <f>IF(A217="","",IF(AND(AND(AG217&lt;&gt;"",OR(AG217=AC217,AG217=AK217)),AND(AH217&lt;&gt;"",OR(AH217=AD217,AH217=AL217))),"غرفة وجهاز",IF(AND(AG217&lt;&gt;"",OR(AG217=AC217,AG217=AK217)),"غرفة",IF(AND(AH217&lt;&gt;"",OR(AH217=AD217,AH217=AL217)),"جهاز",""))))</f>
        <v/>
      </c>
      <c r="Q217" s="4" t="n"/>
      <c r="R217" s="4" t="n"/>
      <c r="S217" s="4" t="n"/>
      <c r="T217" s="4" t="n"/>
      <c r="U217" s="4" t="n"/>
      <c r="V217" s="4" t="n"/>
      <c r="W217" s="25">
        <f>IF(A217="","",IF(AND(AND(AK217&lt;&gt;"",OR(AK217=AC217,AK217=AG217)),AND(AL217&lt;&gt;"",OR(AL217=AD217,AL217=AH217))),"غرفة وجهاز",IF(AND(AK217&lt;&gt;"",OR(AK217=AC217,AK217=AG217)),"غرفة",IF(AND(AL217&lt;&gt;"",OR(AL217=AD217,AL217=AH217)),"جهاز",""))))</f>
        <v/>
      </c>
      <c r="Y217" s="7" t="n">
        <v>211</v>
      </c>
      <c r="Z217" s="7">
        <f>IF(A217="","",IF(INDEX(OpenDays,WEEKDAY(A217,2))="لا",0,1))</f>
        <v/>
      </c>
      <c r="AA217" s="7">
        <f>IF(A217="","",IF(AND(E217&lt;&gt;"",H217&lt;&gt;'الإعدادات'!$M$17),MAX(1,ROUND(IFERROR(INDEX(SvcMinutes,MATCH(E217,Services,0)),SlotLen)/SlotLen,0))-1,IF(AND(A217=A216,AA216&gt;0),AA216-1,0)))</f>
        <v/>
      </c>
      <c r="AB217" s="7">
        <f>IF(A217="","",IF(OR(AND(E217&lt;&gt;"",H217&lt;&gt;'الإعدادات'!$M$17),AND(A217=A216,AA216&gt;0)),1,0))</f>
        <v/>
      </c>
      <c r="AC217" s="9">
        <f>IF(A217="","",IF(AND(E217&lt;&gt;"",H217&lt;&gt;'الإعدادات'!$M$17),IF(F217="","",F217),IF(AND(A217=A216,AA216&gt;0),AC216,"")))</f>
        <v/>
      </c>
      <c r="AD217" s="9">
        <f>IF(A217="","",IF(AND(E217&lt;&gt;"",H217&lt;&gt;'الإعدادات'!$M$17),IF(G217="","",G217),IF(AND(A217=A216,AA216&gt;0),AD216,"")))</f>
        <v/>
      </c>
      <c r="AE217" s="7">
        <f>IF(A217="","",IF(AND(L217&lt;&gt;"",O217&lt;&gt;'الإعدادات'!$M$17),MAX(1,ROUND(IFERROR(INDEX(SvcMinutes,MATCH(L217,Services,0)),SlotLen)/SlotLen,0))-1,IF(AND(A217=A216,AE216&gt;0),AE216-1,0)))</f>
        <v/>
      </c>
      <c r="AF217" s="7">
        <f>IF(A217="","",IF(OR(AND(L217&lt;&gt;"",O217&lt;&gt;'الإعدادات'!$M$17),AND(A217=A216,AE216&gt;0)),1,0))</f>
        <v/>
      </c>
      <c r="AG217" s="9">
        <f>IF(A217="","",IF(AND(L217&lt;&gt;"",O217&lt;&gt;'الإعدادات'!$M$17),IF(M217="","",M217),IF(AND(A217=A216,AE216&gt;0),AG216,"")))</f>
        <v/>
      </c>
      <c r="AH217" s="9">
        <f>IF(A217="","",IF(AND(L217&lt;&gt;"",O217&lt;&gt;'الإعدادات'!$M$17),IF(N217="","",N217),IF(AND(A217=A216,AE216&gt;0),AH216,"")))</f>
        <v/>
      </c>
      <c r="AI217" s="7">
        <f>IF(A217="","",IF(AND(S217&lt;&gt;"",V217&lt;&gt;'الإعدادات'!$M$17),MAX(1,ROUND(IFERROR(INDEX(SvcMinutes,MATCH(S217,Services,0)),SlotLen)/SlotLen,0))-1,IF(AND(A217=A216,AI216&gt;0),AI216-1,0)))</f>
        <v/>
      </c>
      <c r="AJ217" s="7">
        <f>IF(A217="","",IF(OR(AND(S217&lt;&gt;"",V217&lt;&gt;'الإعدادات'!$M$17),AND(A217=A216,AI216&gt;0)),1,0))</f>
        <v/>
      </c>
      <c r="AK217" s="9">
        <f>IF(A217="","",IF(AND(S217&lt;&gt;"",V217&lt;&gt;'الإعدادات'!$M$17),IF(T217="","",T217),IF(AND(A217=A216,AI216&gt;0),AK216,"")))</f>
        <v/>
      </c>
      <c r="AL217" s="9">
        <f>IF(A217="","",IF(AND(S217&lt;&gt;"",V217&lt;&gt;'الإعدادات'!$M$17),IF(U217="","",U217),IF(AND(A217=A216,AI216&gt;0),AL216,"")))</f>
        <v/>
      </c>
    </row>
    <row r="218">
      <c r="A218" s="23">
        <f>IF(Y218&gt;=7*SlotsPerDay,"",$B$2+INT(Y218/SlotsPerDay))</f>
        <v/>
      </c>
      <c r="B218" s="24">
        <f>IF(A218="","",DayStart+(Y218-INT(Y218/SlotsPerDay)*SlotsPerDay)*SlotLen/1440)</f>
        <v/>
      </c>
      <c r="C218" s="4" t="n"/>
      <c r="D218" s="4" t="n"/>
      <c r="E218" s="4" t="n"/>
      <c r="F218" s="4" t="n"/>
      <c r="G218" s="4" t="n"/>
      <c r="H218" s="4" t="n"/>
      <c r="I218" s="25">
        <f>IF(A218="","",IF(AND(AND(AC218&lt;&gt;"",OR(AC218=AG218,AC218=AK218)),AND(AD218&lt;&gt;"",OR(AD218=AH218,AD218=AL218))),"غرفة وجهاز",IF(AND(AC218&lt;&gt;"",OR(AC218=AG218,AC218=AK218)),"غرفة",IF(AND(AD218&lt;&gt;"",OR(AD218=AH218,AD218=AL218)),"جهاز",""))))</f>
        <v/>
      </c>
      <c r="J218" s="4" t="n"/>
      <c r="K218" s="4" t="n"/>
      <c r="L218" s="4" t="n"/>
      <c r="M218" s="4" t="n"/>
      <c r="N218" s="4" t="n"/>
      <c r="O218" s="4" t="n"/>
      <c r="P218" s="25">
        <f>IF(A218="","",IF(AND(AND(AG218&lt;&gt;"",OR(AG218=AC218,AG218=AK218)),AND(AH218&lt;&gt;"",OR(AH218=AD218,AH218=AL218))),"غرفة وجهاز",IF(AND(AG218&lt;&gt;"",OR(AG218=AC218,AG218=AK218)),"غرفة",IF(AND(AH218&lt;&gt;"",OR(AH218=AD218,AH218=AL218)),"جهاز",""))))</f>
        <v/>
      </c>
      <c r="Q218" s="4" t="n"/>
      <c r="R218" s="4" t="n"/>
      <c r="S218" s="4" t="n"/>
      <c r="T218" s="4" t="n"/>
      <c r="U218" s="4" t="n"/>
      <c r="V218" s="4" t="n"/>
      <c r="W218" s="25">
        <f>IF(A218="","",IF(AND(AND(AK218&lt;&gt;"",OR(AK218=AC218,AK218=AG218)),AND(AL218&lt;&gt;"",OR(AL218=AD218,AL218=AH218))),"غرفة وجهاز",IF(AND(AK218&lt;&gt;"",OR(AK218=AC218,AK218=AG218)),"غرفة",IF(AND(AL218&lt;&gt;"",OR(AL218=AD218,AL218=AH218)),"جهاز",""))))</f>
        <v/>
      </c>
      <c r="Y218" s="7" t="n">
        <v>212</v>
      </c>
      <c r="Z218" s="7">
        <f>IF(A218="","",IF(INDEX(OpenDays,WEEKDAY(A218,2))="لا",0,1))</f>
        <v/>
      </c>
      <c r="AA218" s="7">
        <f>IF(A218="","",IF(AND(E218&lt;&gt;"",H218&lt;&gt;'الإعدادات'!$M$17),MAX(1,ROUND(IFERROR(INDEX(SvcMinutes,MATCH(E218,Services,0)),SlotLen)/SlotLen,0))-1,IF(AND(A218=A217,AA217&gt;0),AA217-1,0)))</f>
        <v/>
      </c>
      <c r="AB218" s="7">
        <f>IF(A218="","",IF(OR(AND(E218&lt;&gt;"",H218&lt;&gt;'الإعدادات'!$M$17),AND(A218=A217,AA217&gt;0)),1,0))</f>
        <v/>
      </c>
      <c r="AC218" s="9">
        <f>IF(A218="","",IF(AND(E218&lt;&gt;"",H218&lt;&gt;'الإعدادات'!$M$17),IF(F218="","",F218),IF(AND(A218=A217,AA217&gt;0),AC217,"")))</f>
        <v/>
      </c>
      <c r="AD218" s="9">
        <f>IF(A218="","",IF(AND(E218&lt;&gt;"",H218&lt;&gt;'الإعدادات'!$M$17),IF(G218="","",G218),IF(AND(A218=A217,AA217&gt;0),AD217,"")))</f>
        <v/>
      </c>
      <c r="AE218" s="7">
        <f>IF(A218="","",IF(AND(L218&lt;&gt;"",O218&lt;&gt;'الإعدادات'!$M$17),MAX(1,ROUND(IFERROR(INDEX(SvcMinutes,MATCH(L218,Services,0)),SlotLen)/SlotLen,0))-1,IF(AND(A218=A217,AE217&gt;0),AE217-1,0)))</f>
        <v/>
      </c>
      <c r="AF218" s="7">
        <f>IF(A218="","",IF(OR(AND(L218&lt;&gt;"",O218&lt;&gt;'الإعدادات'!$M$17),AND(A218=A217,AE217&gt;0)),1,0))</f>
        <v/>
      </c>
      <c r="AG218" s="9">
        <f>IF(A218="","",IF(AND(L218&lt;&gt;"",O218&lt;&gt;'الإعدادات'!$M$17),IF(M218="","",M218),IF(AND(A218=A217,AE217&gt;0),AG217,"")))</f>
        <v/>
      </c>
      <c r="AH218" s="9">
        <f>IF(A218="","",IF(AND(L218&lt;&gt;"",O218&lt;&gt;'الإعدادات'!$M$17),IF(N218="","",N218),IF(AND(A218=A217,AE217&gt;0),AH217,"")))</f>
        <v/>
      </c>
      <c r="AI218" s="7">
        <f>IF(A218="","",IF(AND(S218&lt;&gt;"",V218&lt;&gt;'الإعدادات'!$M$17),MAX(1,ROUND(IFERROR(INDEX(SvcMinutes,MATCH(S218,Services,0)),SlotLen)/SlotLen,0))-1,IF(AND(A218=A217,AI217&gt;0),AI217-1,0)))</f>
        <v/>
      </c>
      <c r="AJ218" s="7">
        <f>IF(A218="","",IF(OR(AND(S218&lt;&gt;"",V218&lt;&gt;'الإعدادات'!$M$17),AND(A218=A217,AI217&gt;0)),1,0))</f>
        <v/>
      </c>
      <c r="AK218" s="9">
        <f>IF(A218="","",IF(AND(S218&lt;&gt;"",V218&lt;&gt;'الإعدادات'!$M$17),IF(T218="","",T218),IF(AND(A218=A217,AI217&gt;0),AK217,"")))</f>
        <v/>
      </c>
      <c r="AL218" s="9">
        <f>IF(A218="","",IF(AND(S218&lt;&gt;"",V218&lt;&gt;'الإعدادات'!$M$17),IF(U218="","",U218),IF(AND(A218=A217,AI217&gt;0),AL217,"")))</f>
        <v/>
      </c>
    </row>
    <row r="219">
      <c r="A219" s="23">
        <f>IF(Y219&gt;=7*SlotsPerDay,"",$B$2+INT(Y219/SlotsPerDay))</f>
        <v/>
      </c>
      <c r="B219" s="24">
        <f>IF(A219="","",DayStart+(Y219-INT(Y219/SlotsPerDay)*SlotsPerDay)*SlotLen/1440)</f>
        <v/>
      </c>
      <c r="C219" s="4" t="n"/>
      <c r="D219" s="4" t="n"/>
      <c r="E219" s="4" t="n"/>
      <c r="F219" s="4" t="n"/>
      <c r="G219" s="4" t="n"/>
      <c r="H219" s="4" t="n"/>
      <c r="I219" s="25">
        <f>IF(A219="","",IF(AND(AND(AC219&lt;&gt;"",OR(AC219=AG219,AC219=AK219)),AND(AD219&lt;&gt;"",OR(AD219=AH219,AD219=AL219))),"غرفة وجهاز",IF(AND(AC219&lt;&gt;"",OR(AC219=AG219,AC219=AK219)),"غرفة",IF(AND(AD219&lt;&gt;"",OR(AD219=AH219,AD219=AL219)),"جهاز",""))))</f>
        <v/>
      </c>
      <c r="J219" s="4" t="n"/>
      <c r="K219" s="4" t="n"/>
      <c r="L219" s="4" t="n"/>
      <c r="M219" s="4" t="n"/>
      <c r="N219" s="4" t="n"/>
      <c r="O219" s="4" t="n"/>
      <c r="P219" s="25">
        <f>IF(A219="","",IF(AND(AND(AG219&lt;&gt;"",OR(AG219=AC219,AG219=AK219)),AND(AH219&lt;&gt;"",OR(AH219=AD219,AH219=AL219))),"غرفة وجهاز",IF(AND(AG219&lt;&gt;"",OR(AG219=AC219,AG219=AK219)),"غرفة",IF(AND(AH219&lt;&gt;"",OR(AH219=AD219,AH219=AL219)),"جهاز",""))))</f>
        <v/>
      </c>
      <c r="Q219" s="4" t="n"/>
      <c r="R219" s="4" t="n"/>
      <c r="S219" s="4" t="n"/>
      <c r="T219" s="4" t="n"/>
      <c r="U219" s="4" t="n"/>
      <c r="V219" s="4" t="n"/>
      <c r="W219" s="25">
        <f>IF(A219="","",IF(AND(AND(AK219&lt;&gt;"",OR(AK219=AC219,AK219=AG219)),AND(AL219&lt;&gt;"",OR(AL219=AD219,AL219=AH219))),"غرفة وجهاز",IF(AND(AK219&lt;&gt;"",OR(AK219=AC219,AK219=AG219)),"غرفة",IF(AND(AL219&lt;&gt;"",OR(AL219=AD219,AL219=AH219)),"جهاز",""))))</f>
        <v/>
      </c>
      <c r="Y219" s="7" t="n">
        <v>213</v>
      </c>
      <c r="Z219" s="7">
        <f>IF(A219="","",IF(INDEX(OpenDays,WEEKDAY(A219,2))="لا",0,1))</f>
        <v/>
      </c>
      <c r="AA219" s="7">
        <f>IF(A219="","",IF(AND(E219&lt;&gt;"",H219&lt;&gt;'الإعدادات'!$M$17),MAX(1,ROUND(IFERROR(INDEX(SvcMinutes,MATCH(E219,Services,0)),SlotLen)/SlotLen,0))-1,IF(AND(A219=A218,AA218&gt;0),AA218-1,0)))</f>
        <v/>
      </c>
      <c r="AB219" s="7">
        <f>IF(A219="","",IF(OR(AND(E219&lt;&gt;"",H219&lt;&gt;'الإعدادات'!$M$17),AND(A219=A218,AA218&gt;0)),1,0))</f>
        <v/>
      </c>
      <c r="AC219" s="9">
        <f>IF(A219="","",IF(AND(E219&lt;&gt;"",H219&lt;&gt;'الإعدادات'!$M$17),IF(F219="","",F219),IF(AND(A219=A218,AA218&gt;0),AC218,"")))</f>
        <v/>
      </c>
      <c r="AD219" s="9">
        <f>IF(A219="","",IF(AND(E219&lt;&gt;"",H219&lt;&gt;'الإعدادات'!$M$17),IF(G219="","",G219),IF(AND(A219=A218,AA218&gt;0),AD218,"")))</f>
        <v/>
      </c>
      <c r="AE219" s="7">
        <f>IF(A219="","",IF(AND(L219&lt;&gt;"",O219&lt;&gt;'الإعدادات'!$M$17),MAX(1,ROUND(IFERROR(INDEX(SvcMinutes,MATCH(L219,Services,0)),SlotLen)/SlotLen,0))-1,IF(AND(A219=A218,AE218&gt;0),AE218-1,0)))</f>
        <v/>
      </c>
      <c r="AF219" s="7">
        <f>IF(A219="","",IF(OR(AND(L219&lt;&gt;"",O219&lt;&gt;'الإعدادات'!$M$17),AND(A219=A218,AE218&gt;0)),1,0))</f>
        <v/>
      </c>
      <c r="AG219" s="9">
        <f>IF(A219="","",IF(AND(L219&lt;&gt;"",O219&lt;&gt;'الإعدادات'!$M$17),IF(M219="","",M219),IF(AND(A219=A218,AE218&gt;0),AG218,"")))</f>
        <v/>
      </c>
      <c r="AH219" s="9">
        <f>IF(A219="","",IF(AND(L219&lt;&gt;"",O219&lt;&gt;'الإعدادات'!$M$17),IF(N219="","",N219),IF(AND(A219=A218,AE218&gt;0),AH218,"")))</f>
        <v/>
      </c>
      <c r="AI219" s="7">
        <f>IF(A219="","",IF(AND(S219&lt;&gt;"",V219&lt;&gt;'الإعدادات'!$M$17),MAX(1,ROUND(IFERROR(INDEX(SvcMinutes,MATCH(S219,Services,0)),SlotLen)/SlotLen,0))-1,IF(AND(A219=A218,AI218&gt;0),AI218-1,0)))</f>
        <v/>
      </c>
      <c r="AJ219" s="7">
        <f>IF(A219="","",IF(OR(AND(S219&lt;&gt;"",V219&lt;&gt;'الإعدادات'!$M$17),AND(A219=A218,AI218&gt;0)),1,0))</f>
        <v/>
      </c>
      <c r="AK219" s="9">
        <f>IF(A219="","",IF(AND(S219&lt;&gt;"",V219&lt;&gt;'الإعدادات'!$M$17),IF(T219="","",T219),IF(AND(A219=A218,AI218&gt;0),AK218,"")))</f>
        <v/>
      </c>
      <c r="AL219" s="9">
        <f>IF(A219="","",IF(AND(S219&lt;&gt;"",V219&lt;&gt;'الإعدادات'!$M$17),IF(U219="","",U219),IF(AND(A219=A218,AI218&gt;0),AL218,"")))</f>
        <v/>
      </c>
    </row>
    <row r="220">
      <c r="A220" s="23">
        <f>IF(Y220&gt;=7*SlotsPerDay,"",$B$2+INT(Y220/SlotsPerDay))</f>
        <v/>
      </c>
      <c r="B220" s="24">
        <f>IF(A220="","",DayStart+(Y220-INT(Y220/SlotsPerDay)*SlotsPerDay)*SlotLen/1440)</f>
        <v/>
      </c>
      <c r="C220" s="4" t="n"/>
      <c r="D220" s="4" t="n"/>
      <c r="E220" s="4" t="n"/>
      <c r="F220" s="4" t="n"/>
      <c r="G220" s="4" t="n"/>
      <c r="H220" s="4" t="n"/>
      <c r="I220" s="25">
        <f>IF(A220="","",IF(AND(AND(AC220&lt;&gt;"",OR(AC220=AG220,AC220=AK220)),AND(AD220&lt;&gt;"",OR(AD220=AH220,AD220=AL220))),"غرفة وجهاز",IF(AND(AC220&lt;&gt;"",OR(AC220=AG220,AC220=AK220)),"غرفة",IF(AND(AD220&lt;&gt;"",OR(AD220=AH220,AD220=AL220)),"جهاز",""))))</f>
        <v/>
      </c>
      <c r="J220" s="4" t="n"/>
      <c r="K220" s="4" t="n"/>
      <c r="L220" s="4" t="n"/>
      <c r="M220" s="4" t="n"/>
      <c r="N220" s="4" t="n"/>
      <c r="O220" s="4" t="n"/>
      <c r="P220" s="25">
        <f>IF(A220="","",IF(AND(AND(AG220&lt;&gt;"",OR(AG220=AC220,AG220=AK220)),AND(AH220&lt;&gt;"",OR(AH220=AD220,AH220=AL220))),"غرفة وجهاز",IF(AND(AG220&lt;&gt;"",OR(AG220=AC220,AG220=AK220)),"غرفة",IF(AND(AH220&lt;&gt;"",OR(AH220=AD220,AH220=AL220)),"جهاز",""))))</f>
        <v/>
      </c>
      <c r="Q220" s="4" t="n"/>
      <c r="R220" s="4" t="n"/>
      <c r="S220" s="4" t="n"/>
      <c r="T220" s="4" t="n"/>
      <c r="U220" s="4" t="n"/>
      <c r="V220" s="4" t="n"/>
      <c r="W220" s="25">
        <f>IF(A220="","",IF(AND(AND(AK220&lt;&gt;"",OR(AK220=AC220,AK220=AG220)),AND(AL220&lt;&gt;"",OR(AL220=AD220,AL220=AH220))),"غرفة وجهاز",IF(AND(AK220&lt;&gt;"",OR(AK220=AC220,AK220=AG220)),"غرفة",IF(AND(AL220&lt;&gt;"",OR(AL220=AD220,AL220=AH220)),"جهاز",""))))</f>
        <v/>
      </c>
      <c r="Y220" s="7" t="n">
        <v>214</v>
      </c>
      <c r="Z220" s="7">
        <f>IF(A220="","",IF(INDEX(OpenDays,WEEKDAY(A220,2))="لا",0,1))</f>
        <v/>
      </c>
      <c r="AA220" s="7">
        <f>IF(A220="","",IF(AND(E220&lt;&gt;"",H220&lt;&gt;'الإعدادات'!$M$17),MAX(1,ROUND(IFERROR(INDEX(SvcMinutes,MATCH(E220,Services,0)),SlotLen)/SlotLen,0))-1,IF(AND(A220=A219,AA219&gt;0),AA219-1,0)))</f>
        <v/>
      </c>
      <c r="AB220" s="7">
        <f>IF(A220="","",IF(OR(AND(E220&lt;&gt;"",H220&lt;&gt;'الإعدادات'!$M$17),AND(A220=A219,AA219&gt;0)),1,0))</f>
        <v/>
      </c>
      <c r="AC220" s="9">
        <f>IF(A220="","",IF(AND(E220&lt;&gt;"",H220&lt;&gt;'الإعدادات'!$M$17),IF(F220="","",F220),IF(AND(A220=A219,AA219&gt;0),AC219,"")))</f>
        <v/>
      </c>
      <c r="AD220" s="9">
        <f>IF(A220="","",IF(AND(E220&lt;&gt;"",H220&lt;&gt;'الإعدادات'!$M$17),IF(G220="","",G220),IF(AND(A220=A219,AA219&gt;0),AD219,"")))</f>
        <v/>
      </c>
      <c r="AE220" s="7">
        <f>IF(A220="","",IF(AND(L220&lt;&gt;"",O220&lt;&gt;'الإعدادات'!$M$17),MAX(1,ROUND(IFERROR(INDEX(SvcMinutes,MATCH(L220,Services,0)),SlotLen)/SlotLen,0))-1,IF(AND(A220=A219,AE219&gt;0),AE219-1,0)))</f>
        <v/>
      </c>
      <c r="AF220" s="7">
        <f>IF(A220="","",IF(OR(AND(L220&lt;&gt;"",O220&lt;&gt;'الإعدادات'!$M$17),AND(A220=A219,AE219&gt;0)),1,0))</f>
        <v/>
      </c>
      <c r="AG220" s="9">
        <f>IF(A220="","",IF(AND(L220&lt;&gt;"",O220&lt;&gt;'الإعدادات'!$M$17),IF(M220="","",M220),IF(AND(A220=A219,AE219&gt;0),AG219,"")))</f>
        <v/>
      </c>
      <c r="AH220" s="9">
        <f>IF(A220="","",IF(AND(L220&lt;&gt;"",O220&lt;&gt;'الإعدادات'!$M$17),IF(N220="","",N220),IF(AND(A220=A219,AE219&gt;0),AH219,"")))</f>
        <v/>
      </c>
      <c r="AI220" s="7">
        <f>IF(A220="","",IF(AND(S220&lt;&gt;"",V220&lt;&gt;'الإعدادات'!$M$17),MAX(1,ROUND(IFERROR(INDEX(SvcMinutes,MATCH(S220,Services,0)),SlotLen)/SlotLen,0))-1,IF(AND(A220=A219,AI219&gt;0),AI219-1,0)))</f>
        <v/>
      </c>
      <c r="AJ220" s="7">
        <f>IF(A220="","",IF(OR(AND(S220&lt;&gt;"",V220&lt;&gt;'الإعدادات'!$M$17),AND(A220=A219,AI219&gt;0)),1,0))</f>
        <v/>
      </c>
      <c r="AK220" s="9">
        <f>IF(A220="","",IF(AND(S220&lt;&gt;"",V220&lt;&gt;'الإعدادات'!$M$17),IF(T220="","",T220),IF(AND(A220=A219,AI219&gt;0),AK219,"")))</f>
        <v/>
      </c>
      <c r="AL220" s="9">
        <f>IF(A220="","",IF(AND(S220&lt;&gt;"",V220&lt;&gt;'الإعدادات'!$M$17),IF(U220="","",U220),IF(AND(A220=A219,AI219&gt;0),AL219,"")))</f>
        <v/>
      </c>
    </row>
    <row r="221">
      <c r="A221" s="23">
        <f>IF(Y221&gt;=7*SlotsPerDay,"",$B$2+INT(Y221/SlotsPerDay))</f>
        <v/>
      </c>
      <c r="B221" s="24">
        <f>IF(A221="","",DayStart+(Y221-INT(Y221/SlotsPerDay)*SlotsPerDay)*SlotLen/1440)</f>
        <v/>
      </c>
      <c r="C221" s="4" t="n"/>
      <c r="D221" s="4" t="n"/>
      <c r="E221" s="4" t="n"/>
      <c r="F221" s="4" t="n"/>
      <c r="G221" s="4" t="n"/>
      <c r="H221" s="4" t="n"/>
      <c r="I221" s="25">
        <f>IF(A221="","",IF(AND(AND(AC221&lt;&gt;"",OR(AC221=AG221,AC221=AK221)),AND(AD221&lt;&gt;"",OR(AD221=AH221,AD221=AL221))),"غرفة وجهاز",IF(AND(AC221&lt;&gt;"",OR(AC221=AG221,AC221=AK221)),"غرفة",IF(AND(AD221&lt;&gt;"",OR(AD221=AH221,AD221=AL221)),"جهاز",""))))</f>
        <v/>
      </c>
      <c r="J221" s="4" t="n"/>
      <c r="K221" s="4" t="n"/>
      <c r="L221" s="4" t="n"/>
      <c r="M221" s="4" t="n"/>
      <c r="N221" s="4" t="n"/>
      <c r="O221" s="4" t="n"/>
      <c r="P221" s="25">
        <f>IF(A221="","",IF(AND(AND(AG221&lt;&gt;"",OR(AG221=AC221,AG221=AK221)),AND(AH221&lt;&gt;"",OR(AH221=AD221,AH221=AL221))),"غرفة وجهاز",IF(AND(AG221&lt;&gt;"",OR(AG221=AC221,AG221=AK221)),"غرفة",IF(AND(AH221&lt;&gt;"",OR(AH221=AD221,AH221=AL221)),"جهاز",""))))</f>
        <v/>
      </c>
      <c r="Q221" s="4" t="n"/>
      <c r="R221" s="4" t="n"/>
      <c r="S221" s="4" t="n"/>
      <c r="T221" s="4" t="n"/>
      <c r="U221" s="4" t="n"/>
      <c r="V221" s="4" t="n"/>
      <c r="W221" s="25">
        <f>IF(A221="","",IF(AND(AND(AK221&lt;&gt;"",OR(AK221=AC221,AK221=AG221)),AND(AL221&lt;&gt;"",OR(AL221=AD221,AL221=AH221))),"غرفة وجهاز",IF(AND(AK221&lt;&gt;"",OR(AK221=AC221,AK221=AG221)),"غرفة",IF(AND(AL221&lt;&gt;"",OR(AL221=AD221,AL221=AH221)),"جهاز",""))))</f>
        <v/>
      </c>
      <c r="Y221" s="7" t="n">
        <v>215</v>
      </c>
      <c r="Z221" s="7">
        <f>IF(A221="","",IF(INDEX(OpenDays,WEEKDAY(A221,2))="لا",0,1))</f>
        <v/>
      </c>
      <c r="AA221" s="7">
        <f>IF(A221="","",IF(AND(E221&lt;&gt;"",H221&lt;&gt;'الإعدادات'!$M$17),MAX(1,ROUND(IFERROR(INDEX(SvcMinutes,MATCH(E221,Services,0)),SlotLen)/SlotLen,0))-1,IF(AND(A221=A220,AA220&gt;0),AA220-1,0)))</f>
        <v/>
      </c>
      <c r="AB221" s="7">
        <f>IF(A221="","",IF(OR(AND(E221&lt;&gt;"",H221&lt;&gt;'الإعدادات'!$M$17),AND(A221=A220,AA220&gt;0)),1,0))</f>
        <v/>
      </c>
      <c r="AC221" s="9">
        <f>IF(A221="","",IF(AND(E221&lt;&gt;"",H221&lt;&gt;'الإعدادات'!$M$17),IF(F221="","",F221),IF(AND(A221=A220,AA220&gt;0),AC220,"")))</f>
        <v/>
      </c>
      <c r="AD221" s="9">
        <f>IF(A221="","",IF(AND(E221&lt;&gt;"",H221&lt;&gt;'الإعدادات'!$M$17),IF(G221="","",G221),IF(AND(A221=A220,AA220&gt;0),AD220,"")))</f>
        <v/>
      </c>
      <c r="AE221" s="7">
        <f>IF(A221="","",IF(AND(L221&lt;&gt;"",O221&lt;&gt;'الإعدادات'!$M$17),MAX(1,ROUND(IFERROR(INDEX(SvcMinutes,MATCH(L221,Services,0)),SlotLen)/SlotLen,0))-1,IF(AND(A221=A220,AE220&gt;0),AE220-1,0)))</f>
        <v/>
      </c>
      <c r="AF221" s="7">
        <f>IF(A221="","",IF(OR(AND(L221&lt;&gt;"",O221&lt;&gt;'الإعدادات'!$M$17),AND(A221=A220,AE220&gt;0)),1,0))</f>
        <v/>
      </c>
      <c r="AG221" s="9">
        <f>IF(A221="","",IF(AND(L221&lt;&gt;"",O221&lt;&gt;'الإعدادات'!$M$17),IF(M221="","",M221),IF(AND(A221=A220,AE220&gt;0),AG220,"")))</f>
        <v/>
      </c>
      <c r="AH221" s="9">
        <f>IF(A221="","",IF(AND(L221&lt;&gt;"",O221&lt;&gt;'الإعدادات'!$M$17),IF(N221="","",N221),IF(AND(A221=A220,AE220&gt;0),AH220,"")))</f>
        <v/>
      </c>
      <c r="AI221" s="7">
        <f>IF(A221="","",IF(AND(S221&lt;&gt;"",V221&lt;&gt;'الإعدادات'!$M$17),MAX(1,ROUND(IFERROR(INDEX(SvcMinutes,MATCH(S221,Services,0)),SlotLen)/SlotLen,0))-1,IF(AND(A221=A220,AI220&gt;0),AI220-1,0)))</f>
        <v/>
      </c>
      <c r="AJ221" s="7">
        <f>IF(A221="","",IF(OR(AND(S221&lt;&gt;"",V221&lt;&gt;'الإعدادات'!$M$17),AND(A221=A220,AI220&gt;0)),1,0))</f>
        <v/>
      </c>
      <c r="AK221" s="9">
        <f>IF(A221="","",IF(AND(S221&lt;&gt;"",V221&lt;&gt;'الإعدادات'!$M$17),IF(T221="","",T221),IF(AND(A221=A220,AI220&gt;0),AK220,"")))</f>
        <v/>
      </c>
      <c r="AL221" s="9">
        <f>IF(A221="","",IF(AND(S221&lt;&gt;"",V221&lt;&gt;'الإعدادات'!$M$17),IF(U221="","",U221),IF(AND(A221=A220,AI220&gt;0),AL220,"")))</f>
        <v/>
      </c>
    </row>
    <row r="222">
      <c r="A222" s="23">
        <f>IF(Y222&gt;=7*SlotsPerDay,"",$B$2+INT(Y222/SlotsPerDay))</f>
        <v/>
      </c>
      <c r="B222" s="24">
        <f>IF(A222="","",DayStart+(Y222-INT(Y222/SlotsPerDay)*SlotsPerDay)*SlotLen/1440)</f>
        <v/>
      </c>
      <c r="C222" s="4" t="n"/>
      <c r="D222" s="4" t="n"/>
      <c r="E222" s="4" t="n"/>
      <c r="F222" s="4" t="n"/>
      <c r="G222" s="4" t="n"/>
      <c r="H222" s="4" t="n"/>
      <c r="I222" s="25">
        <f>IF(A222="","",IF(AND(AND(AC222&lt;&gt;"",OR(AC222=AG222,AC222=AK222)),AND(AD222&lt;&gt;"",OR(AD222=AH222,AD222=AL222))),"غرفة وجهاز",IF(AND(AC222&lt;&gt;"",OR(AC222=AG222,AC222=AK222)),"غرفة",IF(AND(AD222&lt;&gt;"",OR(AD222=AH222,AD222=AL222)),"جهاز",""))))</f>
        <v/>
      </c>
      <c r="J222" s="4" t="n"/>
      <c r="K222" s="4" t="n"/>
      <c r="L222" s="4" t="n"/>
      <c r="M222" s="4" t="n"/>
      <c r="N222" s="4" t="n"/>
      <c r="O222" s="4" t="n"/>
      <c r="P222" s="25">
        <f>IF(A222="","",IF(AND(AND(AG222&lt;&gt;"",OR(AG222=AC222,AG222=AK222)),AND(AH222&lt;&gt;"",OR(AH222=AD222,AH222=AL222))),"غرفة وجهاز",IF(AND(AG222&lt;&gt;"",OR(AG222=AC222,AG222=AK222)),"غرفة",IF(AND(AH222&lt;&gt;"",OR(AH222=AD222,AH222=AL222)),"جهاز",""))))</f>
        <v/>
      </c>
      <c r="Q222" s="4" t="n"/>
      <c r="R222" s="4" t="n"/>
      <c r="S222" s="4" t="n"/>
      <c r="T222" s="4" t="n"/>
      <c r="U222" s="4" t="n"/>
      <c r="V222" s="4" t="n"/>
      <c r="W222" s="25">
        <f>IF(A222="","",IF(AND(AND(AK222&lt;&gt;"",OR(AK222=AC222,AK222=AG222)),AND(AL222&lt;&gt;"",OR(AL222=AD222,AL222=AH222))),"غرفة وجهاز",IF(AND(AK222&lt;&gt;"",OR(AK222=AC222,AK222=AG222)),"غرفة",IF(AND(AL222&lt;&gt;"",OR(AL222=AD222,AL222=AH222)),"جهاز",""))))</f>
        <v/>
      </c>
      <c r="Y222" s="7" t="n">
        <v>216</v>
      </c>
      <c r="Z222" s="7">
        <f>IF(A222="","",IF(INDEX(OpenDays,WEEKDAY(A222,2))="لا",0,1))</f>
        <v/>
      </c>
      <c r="AA222" s="7">
        <f>IF(A222="","",IF(AND(E222&lt;&gt;"",H222&lt;&gt;'الإعدادات'!$M$17),MAX(1,ROUND(IFERROR(INDEX(SvcMinutes,MATCH(E222,Services,0)),SlotLen)/SlotLen,0))-1,IF(AND(A222=A221,AA221&gt;0),AA221-1,0)))</f>
        <v/>
      </c>
      <c r="AB222" s="7">
        <f>IF(A222="","",IF(OR(AND(E222&lt;&gt;"",H222&lt;&gt;'الإعدادات'!$M$17),AND(A222=A221,AA221&gt;0)),1,0))</f>
        <v/>
      </c>
      <c r="AC222" s="9">
        <f>IF(A222="","",IF(AND(E222&lt;&gt;"",H222&lt;&gt;'الإعدادات'!$M$17),IF(F222="","",F222),IF(AND(A222=A221,AA221&gt;0),AC221,"")))</f>
        <v/>
      </c>
      <c r="AD222" s="9">
        <f>IF(A222="","",IF(AND(E222&lt;&gt;"",H222&lt;&gt;'الإعدادات'!$M$17),IF(G222="","",G222),IF(AND(A222=A221,AA221&gt;0),AD221,"")))</f>
        <v/>
      </c>
      <c r="AE222" s="7">
        <f>IF(A222="","",IF(AND(L222&lt;&gt;"",O222&lt;&gt;'الإعدادات'!$M$17),MAX(1,ROUND(IFERROR(INDEX(SvcMinutes,MATCH(L222,Services,0)),SlotLen)/SlotLen,0))-1,IF(AND(A222=A221,AE221&gt;0),AE221-1,0)))</f>
        <v/>
      </c>
      <c r="AF222" s="7">
        <f>IF(A222="","",IF(OR(AND(L222&lt;&gt;"",O222&lt;&gt;'الإعدادات'!$M$17),AND(A222=A221,AE221&gt;0)),1,0))</f>
        <v/>
      </c>
      <c r="AG222" s="9">
        <f>IF(A222="","",IF(AND(L222&lt;&gt;"",O222&lt;&gt;'الإعدادات'!$M$17),IF(M222="","",M222),IF(AND(A222=A221,AE221&gt;0),AG221,"")))</f>
        <v/>
      </c>
      <c r="AH222" s="9">
        <f>IF(A222="","",IF(AND(L222&lt;&gt;"",O222&lt;&gt;'الإعدادات'!$M$17),IF(N222="","",N222),IF(AND(A222=A221,AE221&gt;0),AH221,"")))</f>
        <v/>
      </c>
      <c r="AI222" s="7">
        <f>IF(A222="","",IF(AND(S222&lt;&gt;"",V222&lt;&gt;'الإعدادات'!$M$17),MAX(1,ROUND(IFERROR(INDEX(SvcMinutes,MATCH(S222,Services,0)),SlotLen)/SlotLen,0))-1,IF(AND(A222=A221,AI221&gt;0),AI221-1,0)))</f>
        <v/>
      </c>
      <c r="AJ222" s="7">
        <f>IF(A222="","",IF(OR(AND(S222&lt;&gt;"",V222&lt;&gt;'الإعدادات'!$M$17),AND(A222=A221,AI221&gt;0)),1,0))</f>
        <v/>
      </c>
      <c r="AK222" s="9">
        <f>IF(A222="","",IF(AND(S222&lt;&gt;"",V222&lt;&gt;'الإعدادات'!$M$17),IF(T222="","",T222),IF(AND(A222=A221,AI221&gt;0),AK221,"")))</f>
        <v/>
      </c>
      <c r="AL222" s="9">
        <f>IF(A222="","",IF(AND(S222&lt;&gt;"",V222&lt;&gt;'الإعدادات'!$M$17),IF(U222="","",U222),IF(AND(A222=A221,AI221&gt;0),AL221,"")))</f>
        <v/>
      </c>
    </row>
    <row r="223">
      <c r="A223" s="23">
        <f>IF(Y223&gt;=7*SlotsPerDay,"",$B$2+INT(Y223/SlotsPerDay))</f>
        <v/>
      </c>
      <c r="B223" s="24">
        <f>IF(A223="","",DayStart+(Y223-INT(Y223/SlotsPerDay)*SlotsPerDay)*SlotLen/1440)</f>
        <v/>
      </c>
      <c r="C223" s="4" t="n"/>
      <c r="D223" s="4" t="n"/>
      <c r="E223" s="4" t="n"/>
      <c r="F223" s="4" t="n"/>
      <c r="G223" s="4" t="n"/>
      <c r="H223" s="4" t="n"/>
      <c r="I223" s="25">
        <f>IF(A223="","",IF(AND(AND(AC223&lt;&gt;"",OR(AC223=AG223,AC223=AK223)),AND(AD223&lt;&gt;"",OR(AD223=AH223,AD223=AL223))),"غرفة وجهاز",IF(AND(AC223&lt;&gt;"",OR(AC223=AG223,AC223=AK223)),"غرفة",IF(AND(AD223&lt;&gt;"",OR(AD223=AH223,AD223=AL223)),"جهاز",""))))</f>
        <v/>
      </c>
      <c r="J223" s="4" t="n"/>
      <c r="K223" s="4" t="n"/>
      <c r="L223" s="4" t="n"/>
      <c r="M223" s="4" t="n"/>
      <c r="N223" s="4" t="n"/>
      <c r="O223" s="4" t="n"/>
      <c r="P223" s="25">
        <f>IF(A223="","",IF(AND(AND(AG223&lt;&gt;"",OR(AG223=AC223,AG223=AK223)),AND(AH223&lt;&gt;"",OR(AH223=AD223,AH223=AL223))),"غرفة وجهاز",IF(AND(AG223&lt;&gt;"",OR(AG223=AC223,AG223=AK223)),"غرفة",IF(AND(AH223&lt;&gt;"",OR(AH223=AD223,AH223=AL223)),"جهاز",""))))</f>
        <v/>
      </c>
      <c r="Q223" s="4" t="n"/>
      <c r="R223" s="4" t="n"/>
      <c r="S223" s="4" t="n"/>
      <c r="T223" s="4" t="n"/>
      <c r="U223" s="4" t="n"/>
      <c r="V223" s="4" t="n"/>
      <c r="W223" s="25">
        <f>IF(A223="","",IF(AND(AND(AK223&lt;&gt;"",OR(AK223=AC223,AK223=AG223)),AND(AL223&lt;&gt;"",OR(AL223=AD223,AL223=AH223))),"غرفة وجهاز",IF(AND(AK223&lt;&gt;"",OR(AK223=AC223,AK223=AG223)),"غرفة",IF(AND(AL223&lt;&gt;"",OR(AL223=AD223,AL223=AH223)),"جهاز",""))))</f>
        <v/>
      </c>
      <c r="Y223" s="7" t="n">
        <v>217</v>
      </c>
      <c r="Z223" s="7">
        <f>IF(A223="","",IF(INDEX(OpenDays,WEEKDAY(A223,2))="لا",0,1))</f>
        <v/>
      </c>
      <c r="AA223" s="7">
        <f>IF(A223="","",IF(AND(E223&lt;&gt;"",H223&lt;&gt;'الإعدادات'!$M$17),MAX(1,ROUND(IFERROR(INDEX(SvcMinutes,MATCH(E223,Services,0)),SlotLen)/SlotLen,0))-1,IF(AND(A223=A222,AA222&gt;0),AA222-1,0)))</f>
        <v/>
      </c>
      <c r="AB223" s="7">
        <f>IF(A223="","",IF(OR(AND(E223&lt;&gt;"",H223&lt;&gt;'الإعدادات'!$M$17),AND(A223=A222,AA222&gt;0)),1,0))</f>
        <v/>
      </c>
      <c r="AC223" s="9">
        <f>IF(A223="","",IF(AND(E223&lt;&gt;"",H223&lt;&gt;'الإعدادات'!$M$17),IF(F223="","",F223),IF(AND(A223=A222,AA222&gt;0),AC222,"")))</f>
        <v/>
      </c>
      <c r="AD223" s="9">
        <f>IF(A223="","",IF(AND(E223&lt;&gt;"",H223&lt;&gt;'الإعدادات'!$M$17),IF(G223="","",G223),IF(AND(A223=A222,AA222&gt;0),AD222,"")))</f>
        <v/>
      </c>
      <c r="AE223" s="7">
        <f>IF(A223="","",IF(AND(L223&lt;&gt;"",O223&lt;&gt;'الإعدادات'!$M$17),MAX(1,ROUND(IFERROR(INDEX(SvcMinutes,MATCH(L223,Services,0)),SlotLen)/SlotLen,0))-1,IF(AND(A223=A222,AE222&gt;0),AE222-1,0)))</f>
        <v/>
      </c>
      <c r="AF223" s="7">
        <f>IF(A223="","",IF(OR(AND(L223&lt;&gt;"",O223&lt;&gt;'الإعدادات'!$M$17),AND(A223=A222,AE222&gt;0)),1,0))</f>
        <v/>
      </c>
      <c r="AG223" s="9">
        <f>IF(A223="","",IF(AND(L223&lt;&gt;"",O223&lt;&gt;'الإعدادات'!$M$17),IF(M223="","",M223),IF(AND(A223=A222,AE222&gt;0),AG222,"")))</f>
        <v/>
      </c>
      <c r="AH223" s="9">
        <f>IF(A223="","",IF(AND(L223&lt;&gt;"",O223&lt;&gt;'الإعدادات'!$M$17),IF(N223="","",N223),IF(AND(A223=A222,AE222&gt;0),AH222,"")))</f>
        <v/>
      </c>
      <c r="AI223" s="7">
        <f>IF(A223="","",IF(AND(S223&lt;&gt;"",V223&lt;&gt;'الإعدادات'!$M$17),MAX(1,ROUND(IFERROR(INDEX(SvcMinutes,MATCH(S223,Services,0)),SlotLen)/SlotLen,0))-1,IF(AND(A223=A222,AI222&gt;0),AI222-1,0)))</f>
        <v/>
      </c>
      <c r="AJ223" s="7">
        <f>IF(A223="","",IF(OR(AND(S223&lt;&gt;"",V223&lt;&gt;'الإعدادات'!$M$17),AND(A223=A222,AI222&gt;0)),1,0))</f>
        <v/>
      </c>
      <c r="AK223" s="9">
        <f>IF(A223="","",IF(AND(S223&lt;&gt;"",V223&lt;&gt;'الإعدادات'!$M$17),IF(T223="","",T223),IF(AND(A223=A222,AI222&gt;0),AK222,"")))</f>
        <v/>
      </c>
      <c r="AL223" s="9">
        <f>IF(A223="","",IF(AND(S223&lt;&gt;"",V223&lt;&gt;'الإعدادات'!$M$17),IF(U223="","",U223),IF(AND(A223=A222,AI222&gt;0),AL222,"")))</f>
        <v/>
      </c>
    </row>
    <row r="224">
      <c r="A224" s="23">
        <f>IF(Y224&gt;=7*SlotsPerDay,"",$B$2+INT(Y224/SlotsPerDay))</f>
        <v/>
      </c>
      <c r="B224" s="24">
        <f>IF(A224="","",DayStart+(Y224-INT(Y224/SlotsPerDay)*SlotsPerDay)*SlotLen/1440)</f>
        <v/>
      </c>
      <c r="C224" s="4" t="n"/>
      <c r="D224" s="4" t="n"/>
      <c r="E224" s="4" t="n"/>
      <c r="F224" s="4" t="n"/>
      <c r="G224" s="4" t="n"/>
      <c r="H224" s="4" t="n"/>
      <c r="I224" s="25">
        <f>IF(A224="","",IF(AND(AND(AC224&lt;&gt;"",OR(AC224=AG224,AC224=AK224)),AND(AD224&lt;&gt;"",OR(AD224=AH224,AD224=AL224))),"غرفة وجهاز",IF(AND(AC224&lt;&gt;"",OR(AC224=AG224,AC224=AK224)),"غرفة",IF(AND(AD224&lt;&gt;"",OR(AD224=AH224,AD224=AL224)),"جهاز",""))))</f>
        <v/>
      </c>
      <c r="J224" s="4" t="n"/>
      <c r="K224" s="4" t="n"/>
      <c r="L224" s="4" t="n"/>
      <c r="M224" s="4" t="n"/>
      <c r="N224" s="4" t="n"/>
      <c r="O224" s="4" t="n"/>
      <c r="P224" s="25">
        <f>IF(A224="","",IF(AND(AND(AG224&lt;&gt;"",OR(AG224=AC224,AG224=AK224)),AND(AH224&lt;&gt;"",OR(AH224=AD224,AH224=AL224))),"غرفة وجهاز",IF(AND(AG224&lt;&gt;"",OR(AG224=AC224,AG224=AK224)),"غرفة",IF(AND(AH224&lt;&gt;"",OR(AH224=AD224,AH224=AL224)),"جهاز",""))))</f>
        <v/>
      </c>
      <c r="Q224" s="4" t="n"/>
      <c r="R224" s="4" t="n"/>
      <c r="S224" s="4" t="n"/>
      <c r="T224" s="4" t="n"/>
      <c r="U224" s="4" t="n"/>
      <c r="V224" s="4" t="n"/>
      <c r="W224" s="25">
        <f>IF(A224="","",IF(AND(AND(AK224&lt;&gt;"",OR(AK224=AC224,AK224=AG224)),AND(AL224&lt;&gt;"",OR(AL224=AD224,AL224=AH224))),"غرفة وجهاز",IF(AND(AK224&lt;&gt;"",OR(AK224=AC224,AK224=AG224)),"غرفة",IF(AND(AL224&lt;&gt;"",OR(AL224=AD224,AL224=AH224)),"جهاز",""))))</f>
        <v/>
      </c>
      <c r="Y224" s="7" t="n">
        <v>218</v>
      </c>
      <c r="Z224" s="7">
        <f>IF(A224="","",IF(INDEX(OpenDays,WEEKDAY(A224,2))="لا",0,1))</f>
        <v/>
      </c>
      <c r="AA224" s="7">
        <f>IF(A224="","",IF(AND(E224&lt;&gt;"",H224&lt;&gt;'الإعدادات'!$M$17),MAX(1,ROUND(IFERROR(INDEX(SvcMinutes,MATCH(E224,Services,0)),SlotLen)/SlotLen,0))-1,IF(AND(A224=A223,AA223&gt;0),AA223-1,0)))</f>
        <v/>
      </c>
      <c r="AB224" s="7">
        <f>IF(A224="","",IF(OR(AND(E224&lt;&gt;"",H224&lt;&gt;'الإعدادات'!$M$17),AND(A224=A223,AA223&gt;0)),1,0))</f>
        <v/>
      </c>
      <c r="AC224" s="9">
        <f>IF(A224="","",IF(AND(E224&lt;&gt;"",H224&lt;&gt;'الإعدادات'!$M$17),IF(F224="","",F224),IF(AND(A224=A223,AA223&gt;0),AC223,"")))</f>
        <v/>
      </c>
      <c r="AD224" s="9">
        <f>IF(A224="","",IF(AND(E224&lt;&gt;"",H224&lt;&gt;'الإعدادات'!$M$17),IF(G224="","",G224),IF(AND(A224=A223,AA223&gt;0),AD223,"")))</f>
        <v/>
      </c>
      <c r="AE224" s="7">
        <f>IF(A224="","",IF(AND(L224&lt;&gt;"",O224&lt;&gt;'الإعدادات'!$M$17),MAX(1,ROUND(IFERROR(INDEX(SvcMinutes,MATCH(L224,Services,0)),SlotLen)/SlotLen,0))-1,IF(AND(A224=A223,AE223&gt;0),AE223-1,0)))</f>
        <v/>
      </c>
      <c r="AF224" s="7">
        <f>IF(A224="","",IF(OR(AND(L224&lt;&gt;"",O224&lt;&gt;'الإعدادات'!$M$17),AND(A224=A223,AE223&gt;0)),1,0))</f>
        <v/>
      </c>
      <c r="AG224" s="9">
        <f>IF(A224="","",IF(AND(L224&lt;&gt;"",O224&lt;&gt;'الإعدادات'!$M$17),IF(M224="","",M224),IF(AND(A224=A223,AE223&gt;0),AG223,"")))</f>
        <v/>
      </c>
      <c r="AH224" s="9">
        <f>IF(A224="","",IF(AND(L224&lt;&gt;"",O224&lt;&gt;'الإعدادات'!$M$17),IF(N224="","",N224),IF(AND(A224=A223,AE223&gt;0),AH223,"")))</f>
        <v/>
      </c>
      <c r="AI224" s="7">
        <f>IF(A224="","",IF(AND(S224&lt;&gt;"",V224&lt;&gt;'الإعدادات'!$M$17),MAX(1,ROUND(IFERROR(INDEX(SvcMinutes,MATCH(S224,Services,0)),SlotLen)/SlotLen,0))-1,IF(AND(A224=A223,AI223&gt;0),AI223-1,0)))</f>
        <v/>
      </c>
      <c r="AJ224" s="7">
        <f>IF(A224="","",IF(OR(AND(S224&lt;&gt;"",V224&lt;&gt;'الإعدادات'!$M$17),AND(A224=A223,AI223&gt;0)),1,0))</f>
        <v/>
      </c>
      <c r="AK224" s="9">
        <f>IF(A224="","",IF(AND(S224&lt;&gt;"",V224&lt;&gt;'الإعدادات'!$M$17),IF(T224="","",T224),IF(AND(A224=A223,AI223&gt;0),AK223,"")))</f>
        <v/>
      </c>
      <c r="AL224" s="9">
        <f>IF(A224="","",IF(AND(S224&lt;&gt;"",V224&lt;&gt;'الإعدادات'!$M$17),IF(U224="","",U224),IF(AND(A224=A223,AI223&gt;0),AL223,"")))</f>
        <v/>
      </c>
    </row>
    <row r="225">
      <c r="A225" s="23">
        <f>IF(Y225&gt;=7*SlotsPerDay,"",$B$2+INT(Y225/SlotsPerDay))</f>
        <v/>
      </c>
      <c r="B225" s="24">
        <f>IF(A225="","",DayStart+(Y225-INT(Y225/SlotsPerDay)*SlotsPerDay)*SlotLen/1440)</f>
        <v/>
      </c>
      <c r="C225" s="4" t="n"/>
      <c r="D225" s="4" t="n"/>
      <c r="E225" s="4" t="n"/>
      <c r="F225" s="4" t="n"/>
      <c r="G225" s="4" t="n"/>
      <c r="H225" s="4" t="n"/>
      <c r="I225" s="25">
        <f>IF(A225="","",IF(AND(AND(AC225&lt;&gt;"",OR(AC225=AG225,AC225=AK225)),AND(AD225&lt;&gt;"",OR(AD225=AH225,AD225=AL225))),"غرفة وجهاز",IF(AND(AC225&lt;&gt;"",OR(AC225=AG225,AC225=AK225)),"غرفة",IF(AND(AD225&lt;&gt;"",OR(AD225=AH225,AD225=AL225)),"جهاز",""))))</f>
        <v/>
      </c>
      <c r="J225" s="4" t="n"/>
      <c r="K225" s="4" t="n"/>
      <c r="L225" s="4" t="n"/>
      <c r="M225" s="4" t="n"/>
      <c r="N225" s="4" t="n"/>
      <c r="O225" s="4" t="n"/>
      <c r="P225" s="25">
        <f>IF(A225="","",IF(AND(AND(AG225&lt;&gt;"",OR(AG225=AC225,AG225=AK225)),AND(AH225&lt;&gt;"",OR(AH225=AD225,AH225=AL225))),"غرفة وجهاز",IF(AND(AG225&lt;&gt;"",OR(AG225=AC225,AG225=AK225)),"غرفة",IF(AND(AH225&lt;&gt;"",OR(AH225=AD225,AH225=AL225)),"جهاز",""))))</f>
        <v/>
      </c>
      <c r="Q225" s="4" t="n"/>
      <c r="R225" s="4" t="n"/>
      <c r="S225" s="4" t="n"/>
      <c r="T225" s="4" t="n"/>
      <c r="U225" s="4" t="n"/>
      <c r="V225" s="4" t="n"/>
      <c r="W225" s="25">
        <f>IF(A225="","",IF(AND(AND(AK225&lt;&gt;"",OR(AK225=AC225,AK225=AG225)),AND(AL225&lt;&gt;"",OR(AL225=AD225,AL225=AH225))),"غرفة وجهاز",IF(AND(AK225&lt;&gt;"",OR(AK225=AC225,AK225=AG225)),"غرفة",IF(AND(AL225&lt;&gt;"",OR(AL225=AD225,AL225=AH225)),"جهاز",""))))</f>
        <v/>
      </c>
      <c r="Y225" s="7" t="n">
        <v>219</v>
      </c>
      <c r="Z225" s="7">
        <f>IF(A225="","",IF(INDEX(OpenDays,WEEKDAY(A225,2))="لا",0,1))</f>
        <v/>
      </c>
      <c r="AA225" s="7">
        <f>IF(A225="","",IF(AND(E225&lt;&gt;"",H225&lt;&gt;'الإعدادات'!$M$17),MAX(1,ROUND(IFERROR(INDEX(SvcMinutes,MATCH(E225,Services,0)),SlotLen)/SlotLen,0))-1,IF(AND(A225=A224,AA224&gt;0),AA224-1,0)))</f>
        <v/>
      </c>
      <c r="AB225" s="7">
        <f>IF(A225="","",IF(OR(AND(E225&lt;&gt;"",H225&lt;&gt;'الإعدادات'!$M$17),AND(A225=A224,AA224&gt;0)),1,0))</f>
        <v/>
      </c>
      <c r="AC225" s="9">
        <f>IF(A225="","",IF(AND(E225&lt;&gt;"",H225&lt;&gt;'الإعدادات'!$M$17),IF(F225="","",F225),IF(AND(A225=A224,AA224&gt;0),AC224,"")))</f>
        <v/>
      </c>
      <c r="AD225" s="9">
        <f>IF(A225="","",IF(AND(E225&lt;&gt;"",H225&lt;&gt;'الإعدادات'!$M$17),IF(G225="","",G225),IF(AND(A225=A224,AA224&gt;0),AD224,"")))</f>
        <v/>
      </c>
      <c r="AE225" s="7">
        <f>IF(A225="","",IF(AND(L225&lt;&gt;"",O225&lt;&gt;'الإعدادات'!$M$17),MAX(1,ROUND(IFERROR(INDEX(SvcMinutes,MATCH(L225,Services,0)),SlotLen)/SlotLen,0))-1,IF(AND(A225=A224,AE224&gt;0),AE224-1,0)))</f>
        <v/>
      </c>
      <c r="AF225" s="7">
        <f>IF(A225="","",IF(OR(AND(L225&lt;&gt;"",O225&lt;&gt;'الإعدادات'!$M$17),AND(A225=A224,AE224&gt;0)),1,0))</f>
        <v/>
      </c>
      <c r="AG225" s="9">
        <f>IF(A225="","",IF(AND(L225&lt;&gt;"",O225&lt;&gt;'الإعدادات'!$M$17),IF(M225="","",M225),IF(AND(A225=A224,AE224&gt;0),AG224,"")))</f>
        <v/>
      </c>
      <c r="AH225" s="9">
        <f>IF(A225="","",IF(AND(L225&lt;&gt;"",O225&lt;&gt;'الإعدادات'!$M$17),IF(N225="","",N225),IF(AND(A225=A224,AE224&gt;0),AH224,"")))</f>
        <v/>
      </c>
      <c r="AI225" s="7">
        <f>IF(A225="","",IF(AND(S225&lt;&gt;"",V225&lt;&gt;'الإعدادات'!$M$17),MAX(1,ROUND(IFERROR(INDEX(SvcMinutes,MATCH(S225,Services,0)),SlotLen)/SlotLen,0))-1,IF(AND(A225=A224,AI224&gt;0),AI224-1,0)))</f>
        <v/>
      </c>
      <c r="AJ225" s="7">
        <f>IF(A225="","",IF(OR(AND(S225&lt;&gt;"",V225&lt;&gt;'الإعدادات'!$M$17),AND(A225=A224,AI224&gt;0)),1,0))</f>
        <v/>
      </c>
      <c r="AK225" s="9">
        <f>IF(A225="","",IF(AND(S225&lt;&gt;"",V225&lt;&gt;'الإعدادات'!$M$17),IF(T225="","",T225),IF(AND(A225=A224,AI224&gt;0),AK224,"")))</f>
        <v/>
      </c>
      <c r="AL225" s="9">
        <f>IF(A225="","",IF(AND(S225&lt;&gt;"",V225&lt;&gt;'الإعدادات'!$M$17),IF(U225="","",U225),IF(AND(A225=A224,AI224&gt;0),AL224,"")))</f>
        <v/>
      </c>
    </row>
    <row r="226">
      <c r="A226" s="23">
        <f>IF(Y226&gt;=7*SlotsPerDay,"",$B$2+INT(Y226/SlotsPerDay))</f>
        <v/>
      </c>
      <c r="B226" s="24">
        <f>IF(A226="","",DayStart+(Y226-INT(Y226/SlotsPerDay)*SlotsPerDay)*SlotLen/1440)</f>
        <v/>
      </c>
      <c r="C226" s="4" t="n"/>
      <c r="D226" s="4" t="n"/>
      <c r="E226" s="4" t="n"/>
      <c r="F226" s="4" t="n"/>
      <c r="G226" s="4" t="n"/>
      <c r="H226" s="4" t="n"/>
      <c r="I226" s="25">
        <f>IF(A226="","",IF(AND(AND(AC226&lt;&gt;"",OR(AC226=AG226,AC226=AK226)),AND(AD226&lt;&gt;"",OR(AD226=AH226,AD226=AL226))),"غرفة وجهاز",IF(AND(AC226&lt;&gt;"",OR(AC226=AG226,AC226=AK226)),"غرفة",IF(AND(AD226&lt;&gt;"",OR(AD226=AH226,AD226=AL226)),"جهاز",""))))</f>
        <v/>
      </c>
      <c r="J226" s="4" t="n"/>
      <c r="K226" s="4" t="n"/>
      <c r="L226" s="4" t="n"/>
      <c r="M226" s="4" t="n"/>
      <c r="N226" s="4" t="n"/>
      <c r="O226" s="4" t="n"/>
      <c r="P226" s="25">
        <f>IF(A226="","",IF(AND(AND(AG226&lt;&gt;"",OR(AG226=AC226,AG226=AK226)),AND(AH226&lt;&gt;"",OR(AH226=AD226,AH226=AL226))),"غرفة وجهاز",IF(AND(AG226&lt;&gt;"",OR(AG226=AC226,AG226=AK226)),"غرفة",IF(AND(AH226&lt;&gt;"",OR(AH226=AD226,AH226=AL226)),"جهاز",""))))</f>
        <v/>
      </c>
      <c r="Q226" s="4" t="n"/>
      <c r="R226" s="4" t="n"/>
      <c r="S226" s="4" t="n"/>
      <c r="T226" s="4" t="n"/>
      <c r="U226" s="4" t="n"/>
      <c r="V226" s="4" t="n"/>
      <c r="W226" s="25">
        <f>IF(A226="","",IF(AND(AND(AK226&lt;&gt;"",OR(AK226=AC226,AK226=AG226)),AND(AL226&lt;&gt;"",OR(AL226=AD226,AL226=AH226))),"غرفة وجهاز",IF(AND(AK226&lt;&gt;"",OR(AK226=AC226,AK226=AG226)),"غرفة",IF(AND(AL226&lt;&gt;"",OR(AL226=AD226,AL226=AH226)),"جهاز",""))))</f>
        <v/>
      </c>
      <c r="Y226" s="7" t="n">
        <v>220</v>
      </c>
      <c r="Z226" s="7">
        <f>IF(A226="","",IF(INDEX(OpenDays,WEEKDAY(A226,2))="لا",0,1))</f>
        <v/>
      </c>
      <c r="AA226" s="7">
        <f>IF(A226="","",IF(AND(E226&lt;&gt;"",H226&lt;&gt;'الإعدادات'!$M$17),MAX(1,ROUND(IFERROR(INDEX(SvcMinutes,MATCH(E226,Services,0)),SlotLen)/SlotLen,0))-1,IF(AND(A226=A225,AA225&gt;0),AA225-1,0)))</f>
        <v/>
      </c>
      <c r="AB226" s="7">
        <f>IF(A226="","",IF(OR(AND(E226&lt;&gt;"",H226&lt;&gt;'الإعدادات'!$M$17),AND(A226=A225,AA225&gt;0)),1,0))</f>
        <v/>
      </c>
      <c r="AC226" s="9">
        <f>IF(A226="","",IF(AND(E226&lt;&gt;"",H226&lt;&gt;'الإعدادات'!$M$17),IF(F226="","",F226),IF(AND(A226=A225,AA225&gt;0),AC225,"")))</f>
        <v/>
      </c>
      <c r="AD226" s="9">
        <f>IF(A226="","",IF(AND(E226&lt;&gt;"",H226&lt;&gt;'الإعدادات'!$M$17),IF(G226="","",G226),IF(AND(A226=A225,AA225&gt;0),AD225,"")))</f>
        <v/>
      </c>
      <c r="AE226" s="7">
        <f>IF(A226="","",IF(AND(L226&lt;&gt;"",O226&lt;&gt;'الإعدادات'!$M$17),MAX(1,ROUND(IFERROR(INDEX(SvcMinutes,MATCH(L226,Services,0)),SlotLen)/SlotLen,0))-1,IF(AND(A226=A225,AE225&gt;0),AE225-1,0)))</f>
        <v/>
      </c>
      <c r="AF226" s="7">
        <f>IF(A226="","",IF(OR(AND(L226&lt;&gt;"",O226&lt;&gt;'الإعدادات'!$M$17),AND(A226=A225,AE225&gt;0)),1,0))</f>
        <v/>
      </c>
      <c r="AG226" s="9">
        <f>IF(A226="","",IF(AND(L226&lt;&gt;"",O226&lt;&gt;'الإعدادات'!$M$17),IF(M226="","",M226),IF(AND(A226=A225,AE225&gt;0),AG225,"")))</f>
        <v/>
      </c>
      <c r="AH226" s="9">
        <f>IF(A226="","",IF(AND(L226&lt;&gt;"",O226&lt;&gt;'الإعدادات'!$M$17),IF(N226="","",N226),IF(AND(A226=A225,AE225&gt;0),AH225,"")))</f>
        <v/>
      </c>
      <c r="AI226" s="7">
        <f>IF(A226="","",IF(AND(S226&lt;&gt;"",V226&lt;&gt;'الإعدادات'!$M$17),MAX(1,ROUND(IFERROR(INDEX(SvcMinutes,MATCH(S226,Services,0)),SlotLen)/SlotLen,0))-1,IF(AND(A226=A225,AI225&gt;0),AI225-1,0)))</f>
        <v/>
      </c>
      <c r="AJ226" s="7">
        <f>IF(A226="","",IF(OR(AND(S226&lt;&gt;"",V226&lt;&gt;'الإعدادات'!$M$17),AND(A226=A225,AI225&gt;0)),1,0))</f>
        <v/>
      </c>
      <c r="AK226" s="9">
        <f>IF(A226="","",IF(AND(S226&lt;&gt;"",V226&lt;&gt;'الإعدادات'!$M$17),IF(T226="","",T226),IF(AND(A226=A225,AI225&gt;0),AK225,"")))</f>
        <v/>
      </c>
      <c r="AL226" s="9">
        <f>IF(A226="","",IF(AND(S226&lt;&gt;"",V226&lt;&gt;'الإعدادات'!$M$17),IF(U226="","",U226),IF(AND(A226=A225,AI225&gt;0),AL225,"")))</f>
        <v/>
      </c>
    </row>
    <row r="227">
      <c r="A227" s="23">
        <f>IF(Y227&gt;=7*SlotsPerDay,"",$B$2+INT(Y227/SlotsPerDay))</f>
        <v/>
      </c>
      <c r="B227" s="24">
        <f>IF(A227="","",DayStart+(Y227-INT(Y227/SlotsPerDay)*SlotsPerDay)*SlotLen/1440)</f>
        <v/>
      </c>
      <c r="C227" s="4" t="n"/>
      <c r="D227" s="4" t="n"/>
      <c r="E227" s="4" t="n"/>
      <c r="F227" s="4" t="n"/>
      <c r="G227" s="4" t="n"/>
      <c r="H227" s="4" t="n"/>
      <c r="I227" s="25">
        <f>IF(A227="","",IF(AND(AND(AC227&lt;&gt;"",OR(AC227=AG227,AC227=AK227)),AND(AD227&lt;&gt;"",OR(AD227=AH227,AD227=AL227))),"غرفة وجهاز",IF(AND(AC227&lt;&gt;"",OR(AC227=AG227,AC227=AK227)),"غرفة",IF(AND(AD227&lt;&gt;"",OR(AD227=AH227,AD227=AL227)),"جهاز",""))))</f>
        <v/>
      </c>
      <c r="J227" s="4" t="n"/>
      <c r="K227" s="4" t="n"/>
      <c r="L227" s="4" t="n"/>
      <c r="M227" s="4" t="n"/>
      <c r="N227" s="4" t="n"/>
      <c r="O227" s="4" t="n"/>
      <c r="P227" s="25">
        <f>IF(A227="","",IF(AND(AND(AG227&lt;&gt;"",OR(AG227=AC227,AG227=AK227)),AND(AH227&lt;&gt;"",OR(AH227=AD227,AH227=AL227))),"غرفة وجهاز",IF(AND(AG227&lt;&gt;"",OR(AG227=AC227,AG227=AK227)),"غرفة",IF(AND(AH227&lt;&gt;"",OR(AH227=AD227,AH227=AL227)),"جهاز",""))))</f>
        <v/>
      </c>
      <c r="Q227" s="4" t="n"/>
      <c r="R227" s="4" t="n"/>
      <c r="S227" s="4" t="n"/>
      <c r="T227" s="4" t="n"/>
      <c r="U227" s="4" t="n"/>
      <c r="V227" s="4" t="n"/>
      <c r="W227" s="25">
        <f>IF(A227="","",IF(AND(AND(AK227&lt;&gt;"",OR(AK227=AC227,AK227=AG227)),AND(AL227&lt;&gt;"",OR(AL227=AD227,AL227=AH227))),"غرفة وجهاز",IF(AND(AK227&lt;&gt;"",OR(AK227=AC227,AK227=AG227)),"غرفة",IF(AND(AL227&lt;&gt;"",OR(AL227=AD227,AL227=AH227)),"جهاز",""))))</f>
        <v/>
      </c>
      <c r="Y227" s="7" t="n">
        <v>221</v>
      </c>
      <c r="Z227" s="7">
        <f>IF(A227="","",IF(INDEX(OpenDays,WEEKDAY(A227,2))="لا",0,1))</f>
        <v/>
      </c>
      <c r="AA227" s="7">
        <f>IF(A227="","",IF(AND(E227&lt;&gt;"",H227&lt;&gt;'الإعدادات'!$M$17),MAX(1,ROUND(IFERROR(INDEX(SvcMinutes,MATCH(E227,Services,0)),SlotLen)/SlotLen,0))-1,IF(AND(A227=A226,AA226&gt;0),AA226-1,0)))</f>
        <v/>
      </c>
      <c r="AB227" s="7">
        <f>IF(A227="","",IF(OR(AND(E227&lt;&gt;"",H227&lt;&gt;'الإعدادات'!$M$17),AND(A227=A226,AA226&gt;0)),1,0))</f>
        <v/>
      </c>
      <c r="AC227" s="9">
        <f>IF(A227="","",IF(AND(E227&lt;&gt;"",H227&lt;&gt;'الإعدادات'!$M$17),IF(F227="","",F227),IF(AND(A227=A226,AA226&gt;0),AC226,"")))</f>
        <v/>
      </c>
      <c r="AD227" s="9">
        <f>IF(A227="","",IF(AND(E227&lt;&gt;"",H227&lt;&gt;'الإعدادات'!$M$17),IF(G227="","",G227),IF(AND(A227=A226,AA226&gt;0),AD226,"")))</f>
        <v/>
      </c>
      <c r="AE227" s="7">
        <f>IF(A227="","",IF(AND(L227&lt;&gt;"",O227&lt;&gt;'الإعدادات'!$M$17),MAX(1,ROUND(IFERROR(INDEX(SvcMinutes,MATCH(L227,Services,0)),SlotLen)/SlotLen,0))-1,IF(AND(A227=A226,AE226&gt;0),AE226-1,0)))</f>
        <v/>
      </c>
      <c r="AF227" s="7">
        <f>IF(A227="","",IF(OR(AND(L227&lt;&gt;"",O227&lt;&gt;'الإعدادات'!$M$17),AND(A227=A226,AE226&gt;0)),1,0))</f>
        <v/>
      </c>
      <c r="AG227" s="9">
        <f>IF(A227="","",IF(AND(L227&lt;&gt;"",O227&lt;&gt;'الإعدادات'!$M$17),IF(M227="","",M227),IF(AND(A227=A226,AE226&gt;0),AG226,"")))</f>
        <v/>
      </c>
      <c r="AH227" s="9">
        <f>IF(A227="","",IF(AND(L227&lt;&gt;"",O227&lt;&gt;'الإعدادات'!$M$17),IF(N227="","",N227),IF(AND(A227=A226,AE226&gt;0),AH226,"")))</f>
        <v/>
      </c>
      <c r="AI227" s="7">
        <f>IF(A227="","",IF(AND(S227&lt;&gt;"",V227&lt;&gt;'الإعدادات'!$M$17),MAX(1,ROUND(IFERROR(INDEX(SvcMinutes,MATCH(S227,Services,0)),SlotLen)/SlotLen,0))-1,IF(AND(A227=A226,AI226&gt;0),AI226-1,0)))</f>
        <v/>
      </c>
      <c r="AJ227" s="7">
        <f>IF(A227="","",IF(OR(AND(S227&lt;&gt;"",V227&lt;&gt;'الإعدادات'!$M$17),AND(A227=A226,AI226&gt;0)),1,0))</f>
        <v/>
      </c>
      <c r="AK227" s="9">
        <f>IF(A227="","",IF(AND(S227&lt;&gt;"",V227&lt;&gt;'الإعدادات'!$M$17),IF(T227="","",T227),IF(AND(A227=A226,AI226&gt;0),AK226,"")))</f>
        <v/>
      </c>
      <c r="AL227" s="9">
        <f>IF(A227="","",IF(AND(S227&lt;&gt;"",V227&lt;&gt;'الإعدادات'!$M$17),IF(U227="","",U227),IF(AND(A227=A226,AI226&gt;0),AL226,"")))</f>
        <v/>
      </c>
    </row>
    <row r="228">
      <c r="A228" s="23">
        <f>IF(Y228&gt;=7*SlotsPerDay,"",$B$2+INT(Y228/SlotsPerDay))</f>
        <v/>
      </c>
      <c r="B228" s="24">
        <f>IF(A228="","",DayStart+(Y228-INT(Y228/SlotsPerDay)*SlotsPerDay)*SlotLen/1440)</f>
        <v/>
      </c>
      <c r="C228" s="4" t="n"/>
      <c r="D228" s="4" t="n"/>
      <c r="E228" s="4" t="n"/>
      <c r="F228" s="4" t="n"/>
      <c r="G228" s="4" t="n"/>
      <c r="H228" s="4" t="n"/>
      <c r="I228" s="25">
        <f>IF(A228="","",IF(AND(AND(AC228&lt;&gt;"",OR(AC228=AG228,AC228=AK228)),AND(AD228&lt;&gt;"",OR(AD228=AH228,AD228=AL228))),"غرفة وجهاز",IF(AND(AC228&lt;&gt;"",OR(AC228=AG228,AC228=AK228)),"غرفة",IF(AND(AD228&lt;&gt;"",OR(AD228=AH228,AD228=AL228)),"جهاز",""))))</f>
        <v/>
      </c>
      <c r="J228" s="4" t="n"/>
      <c r="K228" s="4" t="n"/>
      <c r="L228" s="4" t="n"/>
      <c r="M228" s="4" t="n"/>
      <c r="N228" s="4" t="n"/>
      <c r="O228" s="4" t="n"/>
      <c r="P228" s="25">
        <f>IF(A228="","",IF(AND(AND(AG228&lt;&gt;"",OR(AG228=AC228,AG228=AK228)),AND(AH228&lt;&gt;"",OR(AH228=AD228,AH228=AL228))),"غرفة وجهاز",IF(AND(AG228&lt;&gt;"",OR(AG228=AC228,AG228=AK228)),"غرفة",IF(AND(AH228&lt;&gt;"",OR(AH228=AD228,AH228=AL228)),"جهاز",""))))</f>
        <v/>
      </c>
      <c r="Q228" s="4" t="n"/>
      <c r="R228" s="4" t="n"/>
      <c r="S228" s="4" t="n"/>
      <c r="T228" s="4" t="n"/>
      <c r="U228" s="4" t="n"/>
      <c r="V228" s="4" t="n"/>
      <c r="W228" s="25">
        <f>IF(A228="","",IF(AND(AND(AK228&lt;&gt;"",OR(AK228=AC228,AK228=AG228)),AND(AL228&lt;&gt;"",OR(AL228=AD228,AL228=AH228))),"غرفة وجهاز",IF(AND(AK228&lt;&gt;"",OR(AK228=AC228,AK228=AG228)),"غرفة",IF(AND(AL228&lt;&gt;"",OR(AL228=AD228,AL228=AH228)),"جهاز",""))))</f>
        <v/>
      </c>
      <c r="Y228" s="7" t="n">
        <v>222</v>
      </c>
      <c r="Z228" s="7">
        <f>IF(A228="","",IF(INDEX(OpenDays,WEEKDAY(A228,2))="لا",0,1))</f>
        <v/>
      </c>
      <c r="AA228" s="7">
        <f>IF(A228="","",IF(AND(E228&lt;&gt;"",H228&lt;&gt;'الإعدادات'!$M$17),MAX(1,ROUND(IFERROR(INDEX(SvcMinutes,MATCH(E228,Services,0)),SlotLen)/SlotLen,0))-1,IF(AND(A228=A227,AA227&gt;0),AA227-1,0)))</f>
        <v/>
      </c>
      <c r="AB228" s="7">
        <f>IF(A228="","",IF(OR(AND(E228&lt;&gt;"",H228&lt;&gt;'الإعدادات'!$M$17),AND(A228=A227,AA227&gt;0)),1,0))</f>
        <v/>
      </c>
      <c r="AC228" s="9">
        <f>IF(A228="","",IF(AND(E228&lt;&gt;"",H228&lt;&gt;'الإعدادات'!$M$17),IF(F228="","",F228),IF(AND(A228=A227,AA227&gt;0),AC227,"")))</f>
        <v/>
      </c>
      <c r="AD228" s="9">
        <f>IF(A228="","",IF(AND(E228&lt;&gt;"",H228&lt;&gt;'الإعدادات'!$M$17),IF(G228="","",G228),IF(AND(A228=A227,AA227&gt;0),AD227,"")))</f>
        <v/>
      </c>
      <c r="AE228" s="7">
        <f>IF(A228="","",IF(AND(L228&lt;&gt;"",O228&lt;&gt;'الإعدادات'!$M$17),MAX(1,ROUND(IFERROR(INDEX(SvcMinutes,MATCH(L228,Services,0)),SlotLen)/SlotLen,0))-1,IF(AND(A228=A227,AE227&gt;0),AE227-1,0)))</f>
        <v/>
      </c>
      <c r="AF228" s="7">
        <f>IF(A228="","",IF(OR(AND(L228&lt;&gt;"",O228&lt;&gt;'الإعدادات'!$M$17),AND(A228=A227,AE227&gt;0)),1,0))</f>
        <v/>
      </c>
      <c r="AG228" s="9">
        <f>IF(A228="","",IF(AND(L228&lt;&gt;"",O228&lt;&gt;'الإعدادات'!$M$17),IF(M228="","",M228),IF(AND(A228=A227,AE227&gt;0),AG227,"")))</f>
        <v/>
      </c>
      <c r="AH228" s="9">
        <f>IF(A228="","",IF(AND(L228&lt;&gt;"",O228&lt;&gt;'الإعدادات'!$M$17),IF(N228="","",N228),IF(AND(A228=A227,AE227&gt;0),AH227,"")))</f>
        <v/>
      </c>
      <c r="AI228" s="7">
        <f>IF(A228="","",IF(AND(S228&lt;&gt;"",V228&lt;&gt;'الإعدادات'!$M$17),MAX(1,ROUND(IFERROR(INDEX(SvcMinutes,MATCH(S228,Services,0)),SlotLen)/SlotLen,0))-1,IF(AND(A228=A227,AI227&gt;0),AI227-1,0)))</f>
        <v/>
      </c>
      <c r="AJ228" s="7">
        <f>IF(A228="","",IF(OR(AND(S228&lt;&gt;"",V228&lt;&gt;'الإعدادات'!$M$17),AND(A228=A227,AI227&gt;0)),1,0))</f>
        <v/>
      </c>
      <c r="AK228" s="9">
        <f>IF(A228="","",IF(AND(S228&lt;&gt;"",V228&lt;&gt;'الإعدادات'!$M$17),IF(T228="","",T228),IF(AND(A228=A227,AI227&gt;0),AK227,"")))</f>
        <v/>
      </c>
      <c r="AL228" s="9">
        <f>IF(A228="","",IF(AND(S228&lt;&gt;"",V228&lt;&gt;'الإعدادات'!$M$17),IF(U228="","",U228),IF(AND(A228=A227,AI227&gt;0),AL227,"")))</f>
        <v/>
      </c>
    </row>
    <row r="229">
      <c r="A229" s="23">
        <f>IF(Y229&gt;=7*SlotsPerDay,"",$B$2+INT(Y229/SlotsPerDay))</f>
        <v/>
      </c>
      <c r="B229" s="24">
        <f>IF(A229="","",DayStart+(Y229-INT(Y229/SlotsPerDay)*SlotsPerDay)*SlotLen/1440)</f>
        <v/>
      </c>
      <c r="C229" s="4" t="n"/>
      <c r="D229" s="4" t="n"/>
      <c r="E229" s="4" t="n"/>
      <c r="F229" s="4" t="n"/>
      <c r="G229" s="4" t="n"/>
      <c r="H229" s="4" t="n"/>
      <c r="I229" s="25">
        <f>IF(A229="","",IF(AND(AND(AC229&lt;&gt;"",OR(AC229=AG229,AC229=AK229)),AND(AD229&lt;&gt;"",OR(AD229=AH229,AD229=AL229))),"غرفة وجهاز",IF(AND(AC229&lt;&gt;"",OR(AC229=AG229,AC229=AK229)),"غرفة",IF(AND(AD229&lt;&gt;"",OR(AD229=AH229,AD229=AL229)),"جهاز",""))))</f>
        <v/>
      </c>
      <c r="J229" s="4" t="n"/>
      <c r="K229" s="4" t="n"/>
      <c r="L229" s="4" t="n"/>
      <c r="M229" s="4" t="n"/>
      <c r="N229" s="4" t="n"/>
      <c r="O229" s="4" t="n"/>
      <c r="P229" s="25">
        <f>IF(A229="","",IF(AND(AND(AG229&lt;&gt;"",OR(AG229=AC229,AG229=AK229)),AND(AH229&lt;&gt;"",OR(AH229=AD229,AH229=AL229))),"غرفة وجهاز",IF(AND(AG229&lt;&gt;"",OR(AG229=AC229,AG229=AK229)),"غرفة",IF(AND(AH229&lt;&gt;"",OR(AH229=AD229,AH229=AL229)),"جهاز",""))))</f>
        <v/>
      </c>
      <c r="Q229" s="4" t="n"/>
      <c r="R229" s="4" t="n"/>
      <c r="S229" s="4" t="n"/>
      <c r="T229" s="4" t="n"/>
      <c r="U229" s="4" t="n"/>
      <c r="V229" s="4" t="n"/>
      <c r="W229" s="25">
        <f>IF(A229="","",IF(AND(AND(AK229&lt;&gt;"",OR(AK229=AC229,AK229=AG229)),AND(AL229&lt;&gt;"",OR(AL229=AD229,AL229=AH229))),"غرفة وجهاز",IF(AND(AK229&lt;&gt;"",OR(AK229=AC229,AK229=AG229)),"غرفة",IF(AND(AL229&lt;&gt;"",OR(AL229=AD229,AL229=AH229)),"جهاز",""))))</f>
        <v/>
      </c>
      <c r="Y229" s="7" t="n">
        <v>223</v>
      </c>
      <c r="Z229" s="7">
        <f>IF(A229="","",IF(INDEX(OpenDays,WEEKDAY(A229,2))="لا",0,1))</f>
        <v/>
      </c>
      <c r="AA229" s="7">
        <f>IF(A229="","",IF(AND(E229&lt;&gt;"",H229&lt;&gt;'الإعدادات'!$M$17),MAX(1,ROUND(IFERROR(INDEX(SvcMinutes,MATCH(E229,Services,0)),SlotLen)/SlotLen,0))-1,IF(AND(A229=A228,AA228&gt;0),AA228-1,0)))</f>
        <v/>
      </c>
      <c r="AB229" s="7">
        <f>IF(A229="","",IF(OR(AND(E229&lt;&gt;"",H229&lt;&gt;'الإعدادات'!$M$17),AND(A229=A228,AA228&gt;0)),1,0))</f>
        <v/>
      </c>
      <c r="AC229" s="9">
        <f>IF(A229="","",IF(AND(E229&lt;&gt;"",H229&lt;&gt;'الإعدادات'!$M$17),IF(F229="","",F229),IF(AND(A229=A228,AA228&gt;0),AC228,"")))</f>
        <v/>
      </c>
      <c r="AD229" s="9">
        <f>IF(A229="","",IF(AND(E229&lt;&gt;"",H229&lt;&gt;'الإعدادات'!$M$17),IF(G229="","",G229),IF(AND(A229=A228,AA228&gt;0),AD228,"")))</f>
        <v/>
      </c>
      <c r="AE229" s="7">
        <f>IF(A229="","",IF(AND(L229&lt;&gt;"",O229&lt;&gt;'الإعدادات'!$M$17),MAX(1,ROUND(IFERROR(INDEX(SvcMinutes,MATCH(L229,Services,0)),SlotLen)/SlotLen,0))-1,IF(AND(A229=A228,AE228&gt;0),AE228-1,0)))</f>
        <v/>
      </c>
      <c r="AF229" s="7">
        <f>IF(A229="","",IF(OR(AND(L229&lt;&gt;"",O229&lt;&gt;'الإعدادات'!$M$17),AND(A229=A228,AE228&gt;0)),1,0))</f>
        <v/>
      </c>
      <c r="AG229" s="9">
        <f>IF(A229="","",IF(AND(L229&lt;&gt;"",O229&lt;&gt;'الإعدادات'!$M$17),IF(M229="","",M229),IF(AND(A229=A228,AE228&gt;0),AG228,"")))</f>
        <v/>
      </c>
      <c r="AH229" s="9">
        <f>IF(A229="","",IF(AND(L229&lt;&gt;"",O229&lt;&gt;'الإعدادات'!$M$17),IF(N229="","",N229),IF(AND(A229=A228,AE228&gt;0),AH228,"")))</f>
        <v/>
      </c>
      <c r="AI229" s="7">
        <f>IF(A229="","",IF(AND(S229&lt;&gt;"",V229&lt;&gt;'الإعدادات'!$M$17),MAX(1,ROUND(IFERROR(INDEX(SvcMinutes,MATCH(S229,Services,0)),SlotLen)/SlotLen,0))-1,IF(AND(A229=A228,AI228&gt;0),AI228-1,0)))</f>
        <v/>
      </c>
      <c r="AJ229" s="7">
        <f>IF(A229="","",IF(OR(AND(S229&lt;&gt;"",V229&lt;&gt;'الإعدادات'!$M$17),AND(A229=A228,AI228&gt;0)),1,0))</f>
        <v/>
      </c>
      <c r="AK229" s="9">
        <f>IF(A229="","",IF(AND(S229&lt;&gt;"",V229&lt;&gt;'الإعدادات'!$M$17),IF(T229="","",T229),IF(AND(A229=A228,AI228&gt;0),AK228,"")))</f>
        <v/>
      </c>
      <c r="AL229" s="9">
        <f>IF(A229="","",IF(AND(S229&lt;&gt;"",V229&lt;&gt;'الإعدادات'!$M$17),IF(U229="","",U229),IF(AND(A229=A228,AI228&gt;0),AL228,"")))</f>
        <v/>
      </c>
    </row>
    <row r="230">
      <c r="A230" s="23">
        <f>IF(Y230&gt;=7*SlotsPerDay,"",$B$2+INT(Y230/SlotsPerDay))</f>
        <v/>
      </c>
      <c r="B230" s="24">
        <f>IF(A230="","",DayStart+(Y230-INT(Y230/SlotsPerDay)*SlotsPerDay)*SlotLen/1440)</f>
        <v/>
      </c>
      <c r="C230" s="4" t="n"/>
      <c r="D230" s="4" t="n"/>
      <c r="E230" s="4" t="n"/>
      <c r="F230" s="4" t="n"/>
      <c r="G230" s="4" t="n"/>
      <c r="H230" s="4" t="n"/>
      <c r="I230" s="25">
        <f>IF(A230="","",IF(AND(AND(AC230&lt;&gt;"",OR(AC230=AG230,AC230=AK230)),AND(AD230&lt;&gt;"",OR(AD230=AH230,AD230=AL230))),"غرفة وجهاز",IF(AND(AC230&lt;&gt;"",OR(AC230=AG230,AC230=AK230)),"غرفة",IF(AND(AD230&lt;&gt;"",OR(AD230=AH230,AD230=AL230)),"جهاز",""))))</f>
        <v/>
      </c>
      <c r="J230" s="4" t="n"/>
      <c r="K230" s="4" t="n"/>
      <c r="L230" s="4" t="n"/>
      <c r="M230" s="4" t="n"/>
      <c r="N230" s="4" t="n"/>
      <c r="O230" s="4" t="n"/>
      <c r="P230" s="25">
        <f>IF(A230="","",IF(AND(AND(AG230&lt;&gt;"",OR(AG230=AC230,AG230=AK230)),AND(AH230&lt;&gt;"",OR(AH230=AD230,AH230=AL230))),"غرفة وجهاز",IF(AND(AG230&lt;&gt;"",OR(AG230=AC230,AG230=AK230)),"غرفة",IF(AND(AH230&lt;&gt;"",OR(AH230=AD230,AH230=AL230)),"جهاز",""))))</f>
        <v/>
      </c>
      <c r="Q230" s="4" t="n"/>
      <c r="R230" s="4" t="n"/>
      <c r="S230" s="4" t="n"/>
      <c r="T230" s="4" t="n"/>
      <c r="U230" s="4" t="n"/>
      <c r="V230" s="4" t="n"/>
      <c r="W230" s="25">
        <f>IF(A230="","",IF(AND(AND(AK230&lt;&gt;"",OR(AK230=AC230,AK230=AG230)),AND(AL230&lt;&gt;"",OR(AL230=AD230,AL230=AH230))),"غرفة وجهاز",IF(AND(AK230&lt;&gt;"",OR(AK230=AC230,AK230=AG230)),"غرفة",IF(AND(AL230&lt;&gt;"",OR(AL230=AD230,AL230=AH230)),"جهاز",""))))</f>
        <v/>
      </c>
      <c r="Y230" s="7" t="n">
        <v>224</v>
      </c>
      <c r="Z230" s="7">
        <f>IF(A230="","",IF(INDEX(OpenDays,WEEKDAY(A230,2))="لا",0,1))</f>
        <v/>
      </c>
      <c r="AA230" s="7">
        <f>IF(A230="","",IF(AND(E230&lt;&gt;"",H230&lt;&gt;'الإعدادات'!$M$17),MAX(1,ROUND(IFERROR(INDEX(SvcMinutes,MATCH(E230,Services,0)),SlotLen)/SlotLen,0))-1,IF(AND(A230=A229,AA229&gt;0),AA229-1,0)))</f>
        <v/>
      </c>
      <c r="AB230" s="7">
        <f>IF(A230="","",IF(OR(AND(E230&lt;&gt;"",H230&lt;&gt;'الإعدادات'!$M$17),AND(A230=A229,AA229&gt;0)),1,0))</f>
        <v/>
      </c>
      <c r="AC230" s="9">
        <f>IF(A230="","",IF(AND(E230&lt;&gt;"",H230&lt;&gt;'الإعدادات'!$M$17),IF(F230="","",F230),IF(AND(A230=A229,AA229&gt;0),AC229,"")))</f>
        <v/>
      </c>
      <c r="AD230" s="9">
        <f>IF(A230="","",IF(AND(E230&lt;&gt;"",H230&lt;&gt;'الإعدادات'!$M$17),IF(G230="","",G230),IF(AND(A230=A229,AA229&gt;0),AD229,"")))</f>
        <v/>
      </c>
      <c r="AE230" s="7">
        <f>IF(A230="","",IF(AND(L230&lt;&gt;"",O230&lt;&gt;'الإعدادات'!$M$17),MAX(1,ROUND(IFERROR(INDEX(SvcMinutes,MATCH(L230,Services,0)),SlotLen)/SlotLen,0))-1,IF(AND(A230=A229,AE229&gt;0),AE229-1,0)))</f>
        <v/>
      </c>
      <c r="AF230" s="7">
        <f>IF(A230="","",IF(OR(AND(L230&lt;&gt;"",O230&lt;&gt;'الإعدادات'!$M$17),AND(A230=A229,AE229&gt;0)),1,0))</f>
        <v/>
      </c>
      <c r="AG230" s="9">
        <f>IF(A230="","",IF(AND(L230&lt;&gt;"",O230&lt;&gt;'الإعدادات'!$M$17),IF(M230="","",M230),IF(AND(A230=A229,AE229&gt;0),AG229,"")))</f>
        <v/>
      </c>
      <c r="AH230" s="9">
        <f>IF(A230="","",IF(AND(L230&lt;&gt;"",O230&lt;&gt;'الإعدادات'!$M$17),IF(N230="","",N230),IF(AND(A230=A229,AE229&gt;0),AH229,"")))</f>
        <v/>
      </c>
      <c r="AI230" s="7">
        <f>IF(A230="","",IF(AND(S230&lt;&gt;"",V230&lt;&gt;'الإعدادات'!$M$17),MAX(1,ROUND(IFERROR(INDEX(SvcMinutes,MATCH(S230,Services,0)),SlotLen)/SlotLen,0))-1,IF(AND(A230=A229,AI229&gt;0),AI229-1,0)))</f>
        <v/>
      </c>
      <c r="AJ230" s="7">
        <f>IF(A230="","",IF(OR(AND(S230&lt;&gt;"",V230&lt;&gt;'الإعدادات'!$M$17),AND(A230=A229,AI229&gt;0)),1,0))</f>
        <v/>
      </c>
      <c r="AK230" s="9">
        <f>IF(A230="","",IF(AND(S230&lt;&gt;"",V230&lt;&gt;'الإعدادات'!$M$17),IF(T230="","",T230),IF(AND(A230=A229,AI229&gt;0),AK229,"")))</f>
        <v/>
      </c>
      <c r="AL230" s="9">
        <f>IF(A230="","",IF(AND(S230&lt;&gt;"",V230&lt;&gt;'الإعدادات'!$M$17),IF(U230="","",U230),IF(AND(A230=A229,AI229&gt;0),AL229,"")))</f>
        <v/>
      </c>
    </row>
    <row r="231">
      <c r="A231" s="23">
        <f>IF(Y231&gt;=7*SlotsPerDay,"",$B$2+INT(Y231/SlotsPerDay))</f>
        <v/>
      </c>
      <c r="B231" s="24">
        <f>IF(A231="","",DayStart+(Y231-INT(Y231/SlotsPerDay)*SlotsPerDay)*SlotLen/1440)</f>
        <v/>
      </c>
      <c r="C231" s="4" t="n"/>
      <c r="D231" s="4" t="n"/>
      <c r="E231" s="4" t="n"/>
      <c r="F231" s="4" t="n"/>
      <c r="G231" s="4" t="n"/>
      <c r="H231" s="4" t="n"/>
      <c r="I231" s="25">
        <f>IF(A231="","",IF(AND(AND(AC231&lt;&gt;"",OR(AC231=AG231,AC231=AK231)),AND(AD231&lt;&gt;"",OR(AD231=AH231,AD231=AL231))),"غرفة وجهاز",IF(AND(AC231&lt;&gt;"",OR(AC231=AG231,AC231=AK231)),"غرفة",IF(AND(AD231&lt;&gt;"",OR(AD231=AH231,AD231=AL231)),"جهاز",""))))</f>
        <v/>
      </c>
      <c r="J231" s="4" t="n"/>
      <c r="K231" s="4" t="n"/>
      <c r="L231" s="4" t="n"/>
      <c r="M231" s="4" t="n"/>
      <c r="N231" s="4" t="n"/>
      <c r="O231" s="4" t="n"/>
      <c r="P231" s="25">
        <f>IF(A231="","",IF(AND(AND(AG231&lt;&gt;"",OR(AG231=AC231,AG231=AK231)),AND(AH231&lt;&gt;"",OR(AH231=AD231,AH231=AL231))),"غرفة وجهاز",IF(AND(AG231&lt;&gt;"",OR(AG231=AC231,AG231=AK231)),"غرفة",IF(AND(AH231&lt;&gt;"",OR(AH231=AD231,AH231=AL231)),"جهاز",""))))</f>
        <v/>
      </c>
      <c r="Q231" s="4" t="n"/>
      <c r="R231" s="4" t="n"/>
      <c r="S231" s="4" t="n"/>
      <c r="T231" s="4" t="n"/>
      <c r="U231" s="4" t="n"/>
      <c r="V231" s="4" t="n"/>
      <c r="W231" s="25">
        <f>IF(A231="","",IF(AND(AND(AK231&lt;&gt;"",OR(AK231=AC231,AK231=AG231)),AND(AL231&lt;&gt;"",OR(AL231=AD231,AL231=AH231))),"غرفة وجهاز",IF(AND(AK231&lt;&gt;"",OR(AK231=AC231,AK231=AG231)),"غرفة",IF(AND(AL231&lt;&gt;"",OR(AL231=AD231,AL231=AH231)),"جهاز",""))))</f>
        <v/>
      </c>
      <c r="Y231" s="7" t="n">
        <v>225</v>
      </c>
      <c r="Z231" s="7">
        <f>IF(A231="","",IF(INDEX(OpenDays,WEEKDAY(A231,2))="لا",0,1))</f>
        <v/>
      </c>
      <c r="AA231" s="7">
        <f>IF(A231="","",IF(AND(E231&lt;&gt;"",H231&lt;&gt;'الإعدادات'!$M$17),MAX(1,ROUND(IFERROR(INDEX(SvcMinutes,MATCH(E231,Services,0)),SlotLen)/SlotLen,0))-1,IF(AND(A231=A230,AA230&gt;0),AA230-1,0)))</f>
        <v/>
      </c>
      <c r="AB231" s="7">
        <f>IF(A231="","",IF(OR(AND(E231&lt;&gt;"",H231&lt;&gt;'الإعدادات'!$M$17),AND(A231=A230,AA230&gt;0)),1,0))</f>
        <v/>
      </c>
      <c r="AC231" s="9">
        <f>IF(A231="","",IF(AND(E231&lt;&gt;"",H231&lt;&gt;'الإعدادات'!$M$17),IF(F231="","",F231),IF(AND(A231=A230,AA230&gt;0),AC230,"")))</f>
        <v/>
      </c>
      <c r="AD231" s="9">
        <f>IF(A231="","",IF(AND(E231&lt;&gt;"",H231&lt;&gt;'الإعدادات'!$M$17),IF(G231="","",G231),IF(AND(A231=A230,AA230&gt;0),AD230,"")))</f>
        <v/>
      </c>
      <c r="AE231" s="7">
        <f>IF(A231="","",IF(AND(L231&lt;&gt;"",O231&lt;&gt;'الإعدادات'!$M$17),MAX(1,ROUND(IFERROR(INDEX(SvcMinutes,MATCH(L231,Services,0)),SlotLen)/SlotLen,0))-1,IF(AND(A231=A230,AE230&gt;0),AE230-1,0)))</f>
        <v/>
      </c>
      <c r="AF231" s="7">
        <f>IF(A231="","",IF(OR(AND(L231&lt;&gt;"",O231&lt;&gt;'الإعدادات'!$M$17),AND(A231=A230,AE230&gt;0)),1,0))</f>
        <v/>
      </c>
      <c r="AG231" s="9">
        <f>IF(A231="","",IF(AND(L231&lt;&gt;"",O231&lt;&gt;'الإعدادات'!$M$17),IF(M231="","",M231),IF(AND(A231=A230,AE230&gt;0),AG230,"")))</f>
        <v/>
      </c>
      <c r="AH231" s="9">
        <f>IF(A231="","",IF(AND(L231&lt;&gt;"",O231&lt;&gt;'الإعدادات'!$M$17),IF(N231="","",N231),IF(AND(A231=A230,AE230&gt;0),AH230,"")))</f>
        <v/>
      </c>
      <c r="AI231" s="7">
        <f>IF(A231="","",IF(AND(S231&lt;&gt;"",V231&lt;&gt;'الإعدادات'!$M$17),MAX(1,ROUND(IFERROR(INDEX(SvcMinutes,MATCH(S231,Services,0)),SlotLen)/SlotLen,0))-1,IF(AND(A231=A230,AI230&gt;0),AI230-1,0)))</f>
        <v/>
      </c>
      <c r="AJ231" s="7">
        <f>IF(A231="","",IF(OR(AND(S231&lt;&gt;"",V231&lt;&gt;'الإعدادات'!$M$17),AND(A231=A230,AI230&gt;0)),1,0))</f>
        <v/>
      </c>
      <c r="AK231" s="9">
        <f>IF(A231="","",IF(AND(S231&lt;&gt;"",V231&lt;&gt;'الإعدادات'!$M$17),IF(T231="","",T231),IF(AND(A231=A230,AI230&gt;0),AK230,"")))</f>
        <v/>
      </c>
      <c r="AL231" s="9">
        <f>IF(A231="","",IF(AND(S231&lt;&gt;"",V231&lt;&gt;'الإعدادات'!$M$17),IF(U231="","",U231),IF(AND(A231=A230,AI230&gt;0),AL230,"")))</f>
        <v/>
      </c>
    </row>
    <row r="232">
      <c r="A232" s="23">
        <f>IF(Y232&gt;=7*SlotsPerDay,"",$B$2+INT(Y232/SlotsPerDay))</f>
        <v/>
      </c>
      <c r="B232" s="24">
        <f>IF(A232="","",DayStart+(Y232-INT(Y232/SlotsPerDay)*SlotsPerDay)*SlotLen/1440)</f>
        <v/>
      </c>
      <c r="C232" s="4" t="n"/>
      <c r="D232" s="4" t="n"/>
      <c r="E232" s="4" t="n"/>
      <c r="F232" s="4" t="n"/>
      <c r="G232" s="4" t="n"/>
      <c r="H232" s="4" t="n"/>
      <c r="I232" s="25">
        <f>IF(A232="","",IF(AND(AND(AC232&lt;&gt;"",OR(AC232=AG232,AC232=AK232)),AND(AD232&lt;&gt;"",OR(AD232=AH232,AD232=AL232))),"غرفة وجهاز",IF(AND(AC232&lt;&gt;"",OR(AC232=AG232,AC232=AK232)),"غرفة",IF(AND(AD232&lt;&gt;"",OR(AD232=AH232,AD232=AL232)),"جهاز",""))))</f>
        <v/>
      </c>
      <c r="J232" s="4" t="n"/>
      <c r="K232" s="4" t="n"/>
      <c r="L232" s="4" t="n"/>
      <c r="M232" s="4" t="n"/>
      <c r="N232" s="4" t="n"/>
      <c r="O232" s="4" t="n"/>
      <c r="P232" s="25">
        <f>IF(A232="","",IF(AND(AND(AG232&lt;&gt;"",OR(AG232=AC232,AG232=AK232)),AND(AH232&lt;&gt;"",OR(AH232=AD232,AH232=AL232))),"غرفة وجهاز",IF(AND(AG232&lt;&gt;"",OR(AG232=AC232,AG232=AK232)),"غرفة",IF(AND(AH232&lt;&gt;"",OR(AH232=AD232,AH232=AL232)),"جهاز",""))))</f>
        <v/>
      </c>
      <c r="Q232" s="4" t="n"/>
      <c r="R232" s="4" t="n"/>
      <c r="S232" s="4" t="n"/>
      <c r="T232" s="4" t="n"/>
      <c r="U232" s="4" t="n"/>
      <c r="V232" s="4" t="n"/>
      <c r="W232" s="25">
        <f>IF(A232="","",IF(AND(AND(AK232&lt;&gt;"",OR(AK232=AC232,AK232=AG232)),AND(AL232&lt;&gt;"",OR(AL232=AD232,AL232=AH232))),"غرفة وجهاز",IF(AND(AK232&lt;&gt;"",OR(AK232=AC232,AK232=AG232)),"غرفة",IF(AND(AL232&lt;&gt;"",OR(AL232=AD232,AL232=AH232)),"جهاز",""))))</f>
        <v/>
      </c>
      <c r="Y232" s="7" t="n">
        <v>226</v>
      </c>
      <c r="Z232" s="7">
        <f>IF(A232="","",IF(INDEX(OpenDays,WEEKDAY(A232,2))="لا",0,1))</f>
        <v/>
      </c>
      <c r="AA232" s="7">
        <f>IF(A232="","",IF(AND(E232&lt;&gt;"",H232&lt;&gt;'الإعدادات'!$M$17),MAX(1,ROUND(IFERROR(INDEX(SvcMinutes,MATCH(E232,Services,0)),SlotLen)/SlotLen,0))-1,IF(AND(A232=A231,AA231&gt;0),AA231-1,0)))</f>
        <v/>
      </c>
      <c r="AB232" s="7">
        <f>IF(A232="","",IF(OR(AND(E232&lt;&gt;"",H232&lt;&gt;'الإعدادات'!$M$17),AND(A232=A231,AA231&gt;0)),1,0))</f>
        <v/>
      </c>
      <c r="AC232" s="9">
        <f>IF(A232="","",IF(AND(E232&lt;&gt;"",H232&lt;&gt;'الإعدادات'!$M$17),IF(F232="","",F232),IF(AND(A232=A231,AA231&gt;0),AC231,"")))</f>
        <v/>
      </c>
      <c r="AD232" s="9">
        <f>IF(A232="","",IF(AND(E232&lt;&gt;"",H232&lt;&gt;'الإعدادات'!$M$17),IF(G232="","",G232),IF(AND(A232=A231,AA231&gt;0),AD231,"")))</f>
        <v/>
      </c>
      <c r="AE232" s="7">
        <f>IF(A232="","",IF(AND(L232&lt;&gt;"",O232&lt;&gt;'الإعدادات'!$M$17),MAX(1,ROUND(IFERROR(INDEX(SvcMinutes,MATCH(L232,Services,0)),SlotLen)/SlotLen,0))-1,IF(AND(A232=A231,AE231&gt;0),AE231-1,0)))</f>
        <v/>
      </c>
      <c r="AF232" s="7">
        <f>IF(A232="","",IF(OR(AND(L232&lt;&gt;"",O232&lt;&gt;'الإعدادات'!$M$17),AND(A232=A231,AE231&gt;0)),1,0))</f>
        <v/>
      </c>
      <c r="AG232" s="9">
        <f>IF(A232="","",IF(AND(L232&lt;&gt;"",O232&lt;&gt;'الإعدادات'!$M$17),IF(M232="","",M232),IF(AND(A232=A231,AE231&gt;0),AG231,"")))</f>
        <v/>
      </c>
      <c r="AH232" s="9">
        <f>IF(A232="","",IF(AND(L232&lt;&gt;"",O232&lt;&gt;'الإعدادات'!$M$17),IF(N232="","",N232),IF(AND(A232=A231,AE231&gt;0),AH231,"")))</f>
        <v/>
      </c>
      <c r="AI232" s="7">
        <f>IF(A232="","",IF(AND(S232&lt;&gt;"",V232&lt;&gt;'الإعدادات'!$M$17),MAX(1,ROUND(IFERROR(INDEX(SvcMinutes,MATCH(S232,Services,0)),SlotLen)/SlotLen,0))-1,IF(AND(A232=A231,AI231&gt;0),AI231-1,0)))</f>
        <v/>
      </c>
      <c r="AJ232" s="7">
        <f>IF(A232="","",IF(OR(AND(S232&lt;&gt;"",V232&lt;&gt;'الإعدادات'!$M$17),AND(A232=A231,AI231&gt;0)),1,0))</f>
        <v/>
      </c>
      <c r="AK232" s="9">
        <f>IF(A232="","",IF(AND(S232&lt;&gt;"",V232&lt;&gt;'الإعدادات'!$M$17),IF(T232="","",T232),IF(AND(A232=A231,AI231&gt;0),AK231,"")))</f>
        <v/>
      </c>
      <c r="AL232" s="9">
        <f>IF(A232="","",IF(AND(S232&lt;&gt;"",V232&lt;&gt;'الإعدادات'!$M$17),IF(U232="","",U232),IF(AND(A232=A231,AI231&gt;0),AL231,"")))</f>
        <v/>
      </c>
    </row>
    <row r="233">
      <c r="A233" s="23">
        <f>IF(Y233&gt;=7*SlotsPerDay,"",$B$2+INT(Y233/SlotsPerDay))</f>
        <v/>
      </c>
      <c r="B233" s="24">
        <f>IF(A233="","",DayStart+(Y233-INT(Y233/SlotsPerDay)*SlotsPerDay)*SlotLen/1440)</f>
        <v/>
      </c>
      <c r="C233" s="4" t="n"/>
      <c r="D233" s="4" t="n"/>
      <c r="E233" s="4" t="n"/>
      <c r="F233" s="4" t="n"/>
      <c r="G233" s="4" t="n"/>
      <c r="H233" s="4" t="n"/>
      <c r="I233" s="25">
        <f>IF(A233="","",IF(AND(AND(AC233&lt;&gt;"",OR(AC233=AG233,AC233=AK233)),AND(AD233&lt;&gt;"",OR(AD233=AH233,AD233=AL233))),"غرفة وجهاز",IF(AND(AC233&lt;&gt;"",OR(AC233=AG233,AC233=AK233)),"غرفة",IF(AND(AD233&lt;&gt;"",OR(AD233=AH233,AD233=AL233)),"جهاز",""))))</f>
        <v/>
      </c>
      <c r="J233" s="4" t="n"/>
      <c r="K233" s="4" t="n"/>
      <c r="L233" s="4" t="n"/>
      <c r="M233" s="4" t="n"/>
      <c r="N233" s="4" t="n"/>
      <c r="O233" s="4" t="n"/>
      <c r="P233" s="25">
        <f>IF(A233="","",IF(AND(AND(AG233&lt;&gt;"",OR(AG233=AC233,AG233=AK233)),AND(AH233&lt;&gt;"",OR(AH233=AD233,AH233=AL233))),"غرفة وجهاز",IF(AND(AG233&lt;&gt;"",OR(AG233=AC233,AG233=AK233)),"غرفة",IF(AND(AH233&lt;&gt;"",OR(AH233=AD233,AH233=AL233)),"جهاز",""))))</f>
        <v/>
      </c>
      <c r="Q233" s="4" t="n"/>
      <c r="R233" s="4" t="n"/>
      <c r="S233" s="4" t="n"/>
      <c r="T233" s="4" t="n"/>
      <c r="U233" s="4" t="n"/>
      <c r="V233" s="4" t="n"/>
      <c r="W233" s="25">
        <f>IF(A233="","",IF(AND(AND(AK233&lt;&gt;"",OR(AK233=AC233,AK233=AG233)),AND(AL233&lt;&gt;"",OR(AL233=AD233,AL233=AH233))),"غرفة وجهاز",IF(AND(AK233&lt;&gt;"",OR(AK233=AC233,AK233=AG233)),"غرفة",IF(AND(AL233&lt;&gt;"",OR(AL233=AD233,AL233=AH233)),"جهاز",""))))</f>
        <v/>
      </c>
      <c r="Y233" s="7" t="n">
        <v>227</v>
      </c>
      <c r="Z233" s="7">
        <f>IF(A233="","",IF(INDEX(OpenDays,WEEKDAY(A233,2))="لا",0,1))</f>
        <v/>
      </c>
      <c r="AA233" s="7">
        <f>IF(A233="","",IF(AND(E233&lt;&gt;"",H233&lt;&gt;'الإعدادات'!$M$17),MAX(1,ROUND(IFERROR(INDEX(SvcMinutes,MATCH(E233,Services,0)),SlotLen)/SlotLen,0))-1,IF(AND(A233=A232,AA232&gt;0),AA232-1,0)))</f>
        <v/>
      </c>
      <c r="AB233" s="7">
        <f>IF(A233="","",IF(OR(AND(E233&lt;&gt;"",H233&lt;&gt;'الإعدادات'!$M$17),AND(A233=A232,AA232&gt;0)),1,0))</f>
        <v/>
      </c>
      <c r="AC233" s="9">
        <f>IF(A233="","",IF(AND(E233&lt;&gt;"",H233&lt;&gt;'الإعدادات'!$M$17),IF(F233="","",F233),IF(AND(A233=A232,AA232&gt;0),AC232,"")))</f>
        <v/>
      </c>
      <c r="AD233" s="9">
        <f>IF(A233="","",IF(AND(E233&lt;&gt;"",H233&lt;&gt;'الإعدادات'!$M$17),IF(G233="","",G233),IF(AND(A233=A232,AA232&gt;0),AD232,"")))</f>
        <v/>
      </c>
      <c r="AE233" s="7">
        <f>IF(A233="","",IF(AND(L233&lt;&gt;"",O233&lt;&gt;'الإعدادات'!$M$17),MAX(1,ROUND(IFERROR(INDEX(SvcMinutes,MATCH(L233,Services,0)),SlotLen)/SlotLen,0))-1,IF(AND(A233=A232,AE232&gt;0),AE232-1,0)))</f>
        <v/>
      </c>
      <c r="AF233" s="7">
        <f>IF(A233="","",IF(OR(AND(L233&lt;&gt;"",O233&lt;&gt;'الإعدادات'!$M$17),AND(A233=A232,AE232&gt;0)),1,0))</f>
        <v/>
      </c>
      <c r="AG233" s="9">
        <f>IF(A233="","",IF(AND(L233&lt;&gt;"",O233&lt;&gt;'الإعدادات'!$M$17),IF(M233="","",M233),IF(AND(A233=A232,AE232&gt;0),AG232,"")))</f>
        <v/>
      </c>
      <c r="AH233" s="9">
        <f>IF(A233="","",IF(AND(L233&lt;&gt;"",O233&lt;&gt;'الإعدادات'!$M$17),IF(N233="","",N233),IF(AND(A233=A232,AE232&gt;0),AH232,"")))</f>
        <v/>
      </c>
      <c r="AI233" s="7">
        <f>IF(A233="","",IF(AND(S233&lt;&gt;"",V233&lt;&gt;'الإعدادات'!$M$17),MAX(1,ROUND(IFERROR(INDEX(SvcMinutes,MATCH(S233,Services,0)),SlotLen)/SlotLen,0))-1,IF(AND(A233=A232,AI232&gt;0),AI232-1,0)))</f>
        <v/>
      </c>
      <c r="AJ233" s="7">
        <f>IF(A233="","",IF(OR(AND(S233&lt;&gt;"",V233&lt;&gt;'الإعدادات'!$M$17),AND(A233=A232,AI232&gt;0)),1,0))</f>
        <v/>
      </c>
      <c r="AK233" s="9">
        <f>IF(A233="","",IF(AND(S233&lt;&gt;"",V233&lt;&gt;'الإعدادات'!$M$17),IF(T233="","",T233),IF(AND(A233=A232,AI232&gt;0),AK232,"")))</f>
        <v/>
      </c>
      <c r="AL233" s="9">
        <f>IF(A233="","",IF(AND(S233&lt;&gt;"",V233&lt;&gt;'الإعدادات'!$M$17),IF(U233="","",U233),IF(AND(A233=A232,AI232&gt;0),AL232,"")))</f>
        <v/>
      </c>
    </row>
    <row r="234">
      <c r="A234" s="23">
        <f>IF(Y234&gt;=7*SlotsPerDay,"",$B$2+INT(Y234/SlotsPerDay))</f>
        <v/>
      </c>
      <c r="B234" s="24">
        <f>IF(A234="","",DayStart+(Y234-INT(Y234/SlotsPerDay)*SlotsPerDay)*SlotLen/1440)</f>
        <v/>
      </c>
      <c r="C234" s="4" t="n"/>
      <c r="D234" s="4" t="n"/>
      <c r="E234" s="4" t="n"/>
      <c r="F234" s="4" t="n"/>
      <c r="G234" s="4" t="n"/>
      <c r="H234" s="4" t="n"/>
      <c r="I234" s="25">
        <f>IF(A234="","",IF(AND(AND(AC234&lt;&gt;"",OR(AC234=AG234,AC234=AK234)),AND(AD234&lt;&gt;"",OR(AD234=AH234,AD234=AL234))),"غرفة وجهاز",IF(AND(AC234&lt;&gt;"",OR(AC234=AG234,AC234=AK234)),"غرفة",IF(AND(AD234&lt;&gt;"",OR(AD234=AH234,AD234=AL234)),"جهاز",""))))</f>
        <v/>
      </c>
      <c r="J234" s="4" t="n"/>
      <c r="K234" s="4" t="n"/>
      <c r="L234" s="4" t="n"/>
      <c r="M234" s="4" t="n"/>
      <c r="N234" s="4" t="n"/>
      <c r="O234" s="4" t="n"/>
      <c r="P234" s="25">
        <f>IF(A234="","",IF(AND(AND(AG234&lt;&gt;"",OR(AG234=AC234,AG234=AK234)),AND(AH234&lt;&gt;"",OR(AH234=AD234,AH234=AL234))),"غرفة وجهاز",IF(AND(AG234&lt;&gt;"",OR(AG234=AC234,AG234=AK234)),"غرفة",IF(AND(AH234&lt;&gt;"",OR(AH234=AD234,AH234=AL234)),"جهاز",""))))</f>
        <v/>
      </c>
      <c r="Q234" s="4" t="n"/>
      <c r="R234" s="4" t="n"/>
      <c r="S234" s="4" t="n"/>
      <c r="T234" s="4" t="n"/>
      <c r="U234" s="4" t="n"/>
      <c r="V234" s="4" t="n"/>
      <c r="W234" s="25">
        <f>IF(A234="","",IF(AND(AND(AK234&lt;&gt;"",OR(AK234=AC234,AK234=AG234)),AND(AL234&lt;&gt;"",OR(AL234=AD234,AL234=AH234))),"غرفة وجهاز",IF(AND(AK234&lt;&gt;"",OR(AK234=AC234,AK234=AG234)),"غرفة",IF(AND(AL234&lt;&gt;"",OR(AL234=AD234,AL234=AH234)),"جهاز",""))))</f>
        <v/>
      </c>
      <c r="Y234" s="7" t="n">
        <v>228</v>
      </c>
      <c r="Z234" s="7">
        <f>IF(A234="","",IF(INDEX(OpenDays,WEEKDAY(A234,2))="لا",0,1))</f>
        <v/>
      </c>
      <c r="AA234" s="7">
        <f>IF(A234="","",IF(AND(E234&lt;&gt;"",H234&lt;&gt;'الإعدادات'!$M$17),MAX(1,ROUND(IFERROR(INDEX(SvcMinutes,MATCH(E234,Services,0)),SlotLen)/SlotLen,0))-1,IF(AND(A234=A233,AA233&gt;0),AA233-1,0)))</f>
        <v/>
      </c>
      <c r="AB234" s="7">
        <f>IF(A234="","",IF(OR(AND(E234&lt;&gt;"",H234&lt;&gt;'الإعدادات'!$M$17),AND(A234=A233,AA233&gt;0)),1,0))</f>
        <v/>
      </c>
      <c r="AC234" s="9">
        <f>IF(A234="","",IF(AND(E234&lt;&gt;"",H234&lt;&gt;'الإعدادات'!$M$17),IF(F234="","",F234),IF(AND(A234=A233,AA233&gt;0),AC233,"")))</f>
        <v/>
      </c>
      <c r="AD234" s="9">
        <f>IF(A234="","",IF(AND(E234&lt;&gt;"",H234&lt;&gt;'الإعدادات'!$M$17),IF(G234="","",G234),IF(AND(A234=A233,AA233&gt;0),AD233,"")))</f>
        <v/>
      </c>
      <c r="AE234" s="7">
        <f>IF(A234="","",IF(AND(L234&lt;&gt;"",O234&lt;&gt;'الإعدادات'!$M$17),MAX(1,ROUND(IFERROR(INDEX(SvcMinutes,MATCH(L234,Services,0)),SlotLen)/SlotLen,0))-1,IF(AND(A234=A233,AE233&gt;0),AE233-1,0)))</f>
        <v/>
      </c>
      <c r="AF234" s="7">
        <f>IF(A234="","",IF(OR(AND(L234&lt;&gt;"",O234&lt;&gt;'الإعدادات'!$M$17),AND(A234=A233,AE233&gt;0)),1,0))</f>
        <v/>
      </c>
      <c r="AG234" s="9">
        <f>IF(A234="","",IF(AND(L234&lt;&gt;"",O234&lt;&gt;'الإعدادات'!$M$17),IF(M234="","",M234),IF(AND(A234=A233,AE233&gt;0),AG233,"")))</f>
        <v/>
      </c>
      <c r="AH234" s="9">
        <f>IF(A234="","",IF(AND(L234&lt;&gt;"",O234&lt;&gt;'الإعدادات'!$M$17),IF(N234="","",N234),IF(AND(A234=A233,AE233&gt;0),AH233,"")))</f>
        <v/>
      </c>
      <c r="AI234" s="7">
        <f>IF(A234="","",IF(AND(S234&lt;&gt;"",V234&lt;&gt;'الإعدادات'!$M$17),MAX(1,ROUND(IFERROR(INDEX(SvcMinutes,MATCH(S234,Services,0)),SlotLen)/SlotLen,0))-1,IF(AND(A234=A233,AI233&gt;0),AI233-1,0)))</f>
        <v/>
      </c>
      <c r="AJ234" s="7">
        <f>IF(A234="","",IF(OR(AND(S234&lt;&gt;"",V234&lt;&gt;'الإعدادات'!$M$17),AND(A234=A233,AI233&gt;0)),1,0))</f>
        <v/>
      </c>
      <c r="AK234" s="9">
        <f>IF(A234="","",IF(AND(S234&lt;&gt;"",V234&lt;&gt;'الإعدادات'!$M$17),IF(T234="","",T234),IF(AND(A234=A233,AI233&gt;0),AK233,"")))</f>
        <v/>
      </c>
      <c r="AL234" s="9">
        <f>IF(A234="","",IF(AND(S234&lt;&gt;"",V234&lt;&gt;'الإعدادات'!$M$17),IF(U234="","",U234),IF(AND(A234=A233,AI233&gt;0),AL233,"")))</f>
        <v/>
      </c>
    </row>
    <row r="235">
      <c r="A235" s="23">
        <f>IF(Y235&gt;=7*SlotsPerDay,"",$B$2+INT(Y235/SlotsPerDay))</f>
        <v/>
      </c>
      <c r="B235" s="24">
        <f>IF(A235="","",DayStart+(Y235-INT(Y235/SlotsPerDay)*SlotsPerDay)*SlotLen/1440)</f>
        <v/>
      </c>
      <c r="C235" s="4" t="n"/>
      <c r="D235" s="4" t="n"/>
      <c r="E235" s="4" t="n"/>
      <c r="F235" s="4" t="n"/>
      <c r="G235" s="4" t="n"/>
      <c r="H235" s="4" t="n"/>
      <c r="I235" s="25">
        <f>IF(A235="","",IF(AND(AND(AC235&lt;&gt;"",OR(AC235=AG235,AC235=AK235)),AND(AD235&lt;&gt;"",OR(AD235=AH235,AD235=AL235))),"غرفة وجهاز",IF(AND(AC235&lt;&gt;"",OR(AC235=AG235,AC235=AK235)),"غرفة",IF(AND(AD235&lt;&gt;"",OR(AD235=AH235,AD235=AL235)),"جهاز",""))))</f>
        <v/>
      </c>
      <c r="J235" s="4" t="n"/>
      <c r="K235" s="4" t="n"/>
      <c r="L235" s="4" t="n"/>
      <c r="M235" s="4" t="n"/>
      <c r="N235" s="4" t="n"/>
      <c r="O235" s="4" t="n"/>
      <c r="P235" s="25">
        <f>IF(A235="","",IF(AND(AND(AG235&lt;&gt;"",OR(AG235=AC235,AG235=AK235)),AND(AH235&lt;&gt;"",OR(AH235=AD235,AH235=AL235))),"غرفة وجهاز",IF(AND(AG235&lt;&gt;"",OR(AG235=AC235,AG235=AK235)),"غرفة",IF(AND(AH235&lt;&gt;"",OR(AH235=AD235,AH235=AL235)),"جهاز",""))))</f>
        <v/>
      </c>
      <c r="Q235" s="4" t="n"/>
      <c r="R235" s="4" t="n"/>
      <c r="S235" s="4" t="n"/>
      <c r="T235" s="4" t="n"/>
      <c r="U235" s="4" t="n"/>
      <c r="V235" s="4" t="n"/>
      <c r="W235" s="25">
        <f>IF(A235="","",IF(AND(AND(AK235&lt;&gt;"",OR(AK235=AC235,AK235=AG235)),AND(AL235&lt;&gt;"",OR(AL235=AD235,AL235=AH235))),"غرفة وجهاز",IF(AND(AK235&lt;&gt;"",OR(AK235=AC235,AK235=AG235)),"غرفة",IF(AND(AL235&lt;&gt;"",OR(AL235=AD235,AL235=AH235)),"جهاز",""))))</f>
        <v/>
      </c>
      <c r="Y235" s="7" t="n">
        <v>229</v>
      </c>
      <c r="Z235" s="7">
        <f>IF(A235="","",IF(INDEX(OpenDays,WEEKDAY(A235,2))="لا",0,1))</f>
        <v/>
      </c>
      <c r="AA235" s="7">
        <f>IF(A235="","",IF(AND(E235&lt;&gt;"",H235&lt;&gt;'الإعدادات'!$M$17),MAX(1,ROUND(IFERROR(INDEX(SvcMinutes,MATCH(E235,Services,0)),SlotLen)/SlotLen,0))-1,IF(AND(A235=A234,AA234&gt;0),AA234-1,0)))</f>
        <v/>
      </c>
      <c r="AB235" s="7">
        <f>IF(A235="","",IF(OR(AND(E235&lt;&gt;"",H235&lt;&gt;'الإعدادات'!$M$17),AND(A235=A234,AA234&gt;0)),1,0))</f>
        <v/>
      </c>
      <c r="AC235" s="9">
        <f>IF(A235="","",IF(AND(E235&lt;&gt;"",H235&lt;&gt;'الإعدادات'!$M$17),IF(F235="","",F235),IF(AND(A235=A234,AA234&gt;0),AC234,"")))</f>
        <v/>
      </c>
      <c r="AD235" s="9">
        <f>IF(A235="","",IF(AND(E235&lt;&gt;"",H235&lt;&gt;'الإعدادات'!$M$17),IF(G235="","",G235),IF(AND(A235=A234,AA234&gt;0),AD234,"")))</f>
        <v/>
      </c>
      <c r="AE235" s="7">
        <f>IF(A235="","",IF(AND(L235&lt;&gt;"",O235&lt;&gt;'الإعدادات'!$M$17),MAX(1,ROUND(IFERROR(INDEX(SvcMinutes,MATCH(L235,Services,0)),SlotLen)/SlotLen,0))-1,IF(AND(A235=A234,AE234&gt;0),AE234-1,0)))</f>
        <v/>
      </c>
      <c r="AF235" s="7">
        <f>IF(A235="","",IF(OR(AND(L235&lt;&gt;"",O235&lt;&gt;'الإعدادات'!$M$17),AND(A235=A234,AE234&gt;0)),1,0))</f>
        <v/>
      </c>
      <c r="AG235" s="9">
        <f>IF(A235="","",IF(AND(L235&lt;&gt;"",O235&lt;&gt;'الإعدادات'!$M$17),IF(M235="","",M235),IF(AND(A235=A234,AE234&gt;0),AG234,"")))</f>
        <v/>
      </c>
      <c r="AH235" s="9">
        <f>IF(A235="","",IF(AND(L235&lt;&gt;"",O235&lt;&gt;'الإعدادات'!$M$17),IF(N235="","",N235),IF(AND(A235=A234,AE234&gt;0),AH234,"")))</f>
        <v/>
      </c>
      <c r="AI235" s="7">
        <f>IF(A235="","",IF(AND(S235&lt;&gt;"",V235&lt;&gt;'الإعدادات'!$M$17),MAX(1,ROUND(IFERROR(INDEX(SvcMinutes,MATCH(S235,Services,0)),SlotLen)/SlotLen,0))-1,IF(AND(A235=A234,AI234&gt;0),AI234-1,0)))</f>
        <v/>
      </c>
      <c r="AJ235" s="7">
        <f>IF(A235="","",IF(OR(AND(S235&lt;&gt;"",V235&lt;&gt;'الإعدادات'!$M$17),AND(A235=A234,AI234&gt;0)),1,0))</f>
        <v/>
      </c>
      <c r="AK235" s="9">
        <f>IF(A235="","",IF(AND(S235&lt;&gt;"",V235&lt;&gt;'الإعدادات'!$M$17),IF(T235="","",T235),IF(AND(A235=A234,AI234&gt;0),AK234,"")))</f>
        <v/>
      </c>
      <c r="AL235" s="9">
        <f>IF(A235="","",IF(AND(S235&lt;&gt;"",V235&lt;&gt;'الإعدادات'!$M$17),IF(U235="","",U235),IF(AND(A235=A234,AI234&gt;0),AL234,"")))</f>
        <v/>
      </c>
    </row>
    <row r="236">
      <c r="A236" s="23">
        <f>IF(Y236&gt;=7*SlotsPerDay,"",$B$2+INT(Y236/SlotsPerDay))</f>
        <v/>
      </c>
      <c r="B236" s="24">
        <f>IF(A236="","",DayStart+(Y236-INT(Y236/SlotsPerDay)*SlotsPerDay)*SlotLen/1440)</f>
        <v/>
      </c>
      <c r="C236" s="4" t="n"/>
      <c r="D236" s="4" t="n"/>
      <c r="E236" s="4" t="n"/>
      <c r="F236" s="4" t="n"/>
      <c r="G236" s="4" t="n"/>
      <c r="H236" s="4" t="n"/>
      <c r="I236" s="25">
        <f>IF(A236="","",IF(AND(AND(AC236&lt;&gt;"",OR(AC236=AG236,AC236=AK236)),AND(AD236&lt;&gt;"",OR(AD236=AH236,AD236=AL236))),"غرفة وجهاز",IF(AND(AC236&lt;&gt;"",OR(AC236=AG236,AC236=AK236)),"غرفة",IF(AND(AD236&lt;&gt;"",OR(AD236=AH236,AD236=AL236)),"جهاز",""))))</f>
        <v/>
      </c>
      <c r="J236" s="4" t="n"/>
      <c r="K236" s="4" t="n"/>
      <c r="L236" s="4" t="n"/>
      <c r="M236" s="4" t="n"/>
      <c r="N236" s="4" t="n"/>
      <c r="O236" s="4" t="n"/>
      <c r="P236" s="25">
        <f>IF(A236="","",IF(AND(AND(AG236&lt;&gt;"",OR(AG236=AC236,AG236=AK236)),AND(AH236&lt;&gt;"",OR(AH236=AD236,AH236=AL236))),"غرفة وجهاز",IF(AND(AG236&lt;&gt;"",OR(AG236=AC236,AG236=AK236)),"غرفة",IF(AND(AH236&lt;&gt;"",OR(AH236=AD236,AH236=AL236)),"جهاز",""))))</f>
        <v/>
      </c>
      <c r="Q236" s="4" t="n"/>
      <c r="R236" s="4" t="n"/>
      <c r="S236" s="4" t="n"/>
      <c r="T236" s="4" t="n"/>
      <c r="U236" s="4" t="n"/>
      <c r="V236" s="4" t="n"/>
      <c r="W236" s="25">
        <f>IF(A236="","",IF(AND(AND(AK236&lt;&gt;"",OR(AK236=AC236,AK236=AG236)),AND(AL236&lt;&gt;"",OR(AL236=AD236,AL236=AH236))),"غرفة وجهاز",IF(AND(AK236&lt;&gt;"",OR(AK236=AC236,AK236=AG236)),"غرفة",IF(AND(AL236&lt;&gt;"",OR(AL236=AD236,AL236=AH236)),"جهاز",""))))</f>
        <v/>
      </c>
      <c r="Y236" s="7" t="n">
        <v>230</v>
      </c>
      <c r="Z236" s="7">
        <f>IF(A236="","",IF(INDEX(OpenDays,WEEKDAY(A236,2))="لا",0,1))</f>
        <v/>
      </c>
      <c r="AA236" s="7">
        <f>IF(A236="","",IF(AND(E236&lt;&gt;"",H236&lt;&gt;'الإعدادات'!$M$17),MAX(1,ROUND(IFERROR(INDEX(SvcMinutes,MATCH(E236,Services,0)),SlotLen)/SlotLen,0))-1,IF(AND(A236=A235,AA235&gt;0),AA235-1,0)))</f>
        <v/>
      </c>
      <c r="AB236" s="7">
        <f>IF(A236="","",IF(OR(AND(E236&lt;&gt;"",H236&lt;&gt;'الإعدادات'!$M$17),AND(A236=A235,AA235&gt;0)),1,0))</f>
        <v/>
      </c>
      <c r="AC236" s="9">
        <f>IF(A236="","",IF(AND(E236&lt;&gt;"",H236&lt;&gt;'الإعدادات'!$M$17),IF(F236="","",F236),IF(AND(A236=A235,AA235&gt;0),AC235,"")))</f>
        <v/>
      </c>
      <c r="AD236" s="9">
        <f>IF(A236="","",IF(AND(E236&lt;&gt;"",H236&lt;&gt;'الإعدادات'!$M$17),IF(G236="","",G236),IF(AND(A236=A235,AA235&gt;0),AD235,"")))</f>
        <v/>
      </c>
      <c r="AE236" s="7">
        <f>IF(A236="","",IF(AND(L236&lt;&gt;"",O236&lt;&gt;'الإعدادات'!$M$17),MAX(1,ROUND(IFERROR(INDEX(SvcMinutes,MATCH(L236,Services,0)),SlotLen)/SlotLen,0))-1,IF(AND(A236=A235,AE235&gt;0),AE235-1,0)))</f>
        <v/>
      </c>
      <c r="AF236" s="7">
        <f>IF(A236="","",IF(OR(AND(L236&lt;&gt;"",O236&lt;&gt;'الإعدادات'!$M$17),AND(A236=A235,AE235&gt;0)),1,0))</f>
        <v/>
      </c>
      <c r="AG236" s="9">
        <f>IF(A236="","",IF(AND(L236&lt;&gt;"",O236&lt;&gt;'الإعدادات'!$M$17),IF(M236="","",M236),IF(AND(A236=A235,AE235&gt;0),AG235,"")))</f>
        <v/>
      </c>
      <c r="AH236" s="9">
        <f>IF(A236="","",IF(AND(L236&lt;&gt;"",O236&lt;&gt;'الإعدادات'!$M$17),IF(N236="","",N236),IF(AND(A236=A235,AE235&gt;0),AH235,"")))</f>
        <v/>
      </c>
      <c r="AI236" s="7">
        <f>IF(A236="","",IF(AND(S236&lt;&gt;"",V236&lt;&gt;'الإعدادات'!$M$17),MAX(1,ROUND(IFERROR(INDEX(SvcMinutes,MATCH(S236,Services,0)),SlotLen)/SlotLen,0))-1,IF(AND(A236=A235,AI235&gt;0),AI235-1,0)))</f>
        <v/>
      </c>
      <c r="AJ236" s="7">
        <f>IF(A236="","",IF(OR(AND(S236&lt;&gt;"",V236&lt;&gt;'الإعدادات'!$M$17),AND(A236=A235,AI235&gt;0)),1,0))</f>
        <v/>
      </c>
      <c r="AK236" s="9">
        <f>IF(A236="","",IF(AND(S236&lt;&gt;"",V236&lt;&gt;'الإعدادات'!$M$17),IF(T236="","",T236),IF(AND(A236=A235,AI235&gt;0),AK235,"")))</f>
        <v/>
      </c>
      <c r="AL236" s="9">
        <f>IF(A236="","",IF(AND(S236&lt;&gt;"",V236&lt;&gt;'الإعدادات'!$M$17),IF(U236="","",U236),IF(AND(A236=A235,AI235&gt;0),AL235,"")))</f>
        <v/>
      </c>
    </row>
    <row r="237">
      <c r="A237" s="23">
        <f>IF(Y237&gt;=7*SlotsPerDay,"",$B$2+INT(Y237/SlotsPerDay))</f>
        <v/>
      </c>
      <c r="B237" s="24">
        <f>IF(A237="","",DayStart+(Y237-INT(Y237/SlotsPerDay)*SlotsPerDay)*SlotLen/1440)</f>
        <v/>
      </c>
      <c r="C237" s="4" t="n"/>
      <c r="D237" s="4" t="n"/>
      <c r="E237" s="4" t="n"/>
      <c r="F237" s="4" t="n"/>
      <c r="G237" s="4" t="n"/>
      <c r="H237" s="4" t="n"/>
      <c r="I237" s="25">
        <f>IF(A237="","",IF(AND(AND(AC237&lt;&gt;"",OR(AC237=AG237,AC237=AK237)),AND(AD237&lt;&gt;"",OR(AD237=AH237,AD237=AL237))),"غرفة وجهاز",IF(AND(AC237&lt;&gt;"",OR(AC237=AG237,AC237=AK237)),"غرفة",IF(AND(AD237&lt;&gt;"",OR(AD237=AH237,AD237=AL237)),"جهاز",""))))</f>
        <v/>
      </c>
      <c r="J237" s="4" t="n"/>
      <c r="K237" s="4" t="n"/>
      <c r="L237" s="4" t="n"/>
      <c r="M237" s="4" t="n"/>
      <c r="N237" s="4" t="n"/>
      <c r="O237" s="4" t="n"/>
      <c r="P237" s="25">
        <f>IF(A237="","",IF(AND(AND(AG237&lt;&gt;"",OR(AG237=AC237,AG237=AK237)),AND(AH237&lt;&gt;"",OR(AH237=AD237,AH237=AL237))),"غرفة وجهاز",IF(AND(AG237&lt;&gt;"",OR(AG237=AC237,AG237=AK237)),"غرفة",IF(AND(AH237&lt;&gt;"",OR(AH237=AD237,AH237=AL237)),"جهاز",""))))</f>
        <v/>
      </c>
      <c r="Q237" s="4" t="n"/>
      <c r="R237" s="4" t="n"/>
      <c r="S237" s="4" t="n"/>
      <c r="T237" s="4" t="n"/>
      <c r="U237" s="4" t="n"/>
      <c r="V237" s="4" t="n"/>
      <c r="W237" s="25">
        <f>IF(A237="","",IF(AND(AND(AK237&lt;&gt;"",OR(AK237=AC237,AK237=AG237)),AND(AL237&lt;&gt;"",OR(AL237=AD237,AL237=AH237))),"غرفة وجهاز",IF(AND(AK237&lt;&gt;"",OR(AK237=AC237,AK237=AG237)),"غرفة",IF(AND(AL237&lt;&gt;"",OR(AL237=AD237,AL237=AH237)),"جهاز",""))))</f>
        <v/>
      </c>
      <c r="Y237" s="7" t="n">
        <v>231</v>
      </c>
      <c r="Z237" s="7">
        <f>IF(A237="","",IF(INDEX(OpenDays,WEEKDAY(A237,2))="لا",0,1))</f>
        <v/>
      </c>
      <c r="AA237" s="7">
        <f>IF(A237="","",IF(AND(E237&lt;&gt;"",H237&lt;&gt;'الإعدادات'!$M$17),MAX(1,ROUND(IFERROR(INDEX(SvcMinutes,MATCH(E237,Services,0)),SlotLen)/SlotLen,0))-1,IF(AND(A237=A236,AA236&gt;0),AA236-1,0)))</f>
        <v/>
      </c>
      <c r="AB237" s="7">
        <f>IF(A237="","",IF(OR(AND(E237&lt;&gt;"",H237&lt;&gt;'الإعدادات'!$M$17),AND(A237=A236,AA236&gt;0)),1,0))</f>
        <v/>
      </c>
      <c r="AC237" s="9">
        <f>IF(A237="","",IF(AND(E237&lt;&gt;"",H237&lt;&gt;'الإعدادات'!$M$17),IF(F237="","",F237),IF(AND(A237=A236,AA236&gt;0),AC236,"")))</f>
        <v/>
      </c>
      <c r="AD237" s="9">
        <f>IF(A237="","",IF(AND(E237&lt;&gt;"",H237&lt;&gt;'الإعدادات'!$M$17),IF(G237="","",G237),IF(AND(A237=A236,AA236&gt;0),AD236,"")))</f>
        <v/>
      </c>
      <c r="AE237" s="7">
        <f>IF(A237="","",IF(AND(L237&lt;&gt;"",O237&lt;&gt;'الإعدادات'!$M$17),MAX(1,ROUND(IFERROR(INDEX(SvcMinutes,MATCH(L237,Services,0)),SlotLen)/SlotLen,0))-1,IF(AND(A237=A236,AE236&gt;0),AE236-1,0)))</f>
        <v/>
      </c>
      <c r="AF237" s="7">
        <f>IF(A237="","",IF(OR(AND(L237&lt;&gt;"",O237&lt;&gt;'الإعدادات'!$M$17),AND(A237=A236,AE236&gt;0)),1,0))</f>
        <v/>
      </c>
      <c r="AG237" s="9">
        <f>IF(A237="","",IF(AND(L237&lt;&gt;"",O237&lt;&gt;'الإعدادات'!$M$17),IF(M237="","",M237),IF(AND(A237=A236,AE236&gt;0),AG236,"")))</f>
        <v/>
      </c>
      <c r="AH237" s="9">
        <f>IF(A237="","",IF(AND(L237&lt;&gt;"",O237&lt;&gt;'الإعدادات'!$M$17),IF(N237="","",N237),IF(AND(A237=A236,AE236&gt;0),AH236,"")))</f>
        <v/>
      </c>
      <c r="AI237" s="7">
        <f>IF(A237="","",IF(AND(S237&lt;&gt;"",V237&lt;&gt;'الإعدادات'!$M$17),MAX(1,ROUND(IFERROR(INDEX(SvcMinutes,MATCH(S237,Services,0)),SlotLen)/SlotLen,0))-1,IF(AND(A237=A236,AI236&gt;0),AI236-1,0)))</f>
        <v/>
      </c>
      <c r="AJ237" s="7">
        <f>IF(A237="","",IF(OR(AND(S237&lt;&gt;"",V237&lt;&gt;'الإعدادات'!$M$17),AND(A237=A236,AI236&gt;0)),1,0))</f>
        <v/>
      </c>
      <c r="AK237" s="9">
        <f>IF(A237="","",IF(AND(S237&lt;&gt;"",V237&lt;&gt;'الإعدادات'!$M$17),IF(T237="","",T237),IF(AND(A237=A236,AI236&gt;0),AK236,"")))</f>
        <v/>
      </c>
      <c r="AL237" s="9">
        <f>IF(A237="","",IF(AND(S237&lt;&gt;"",V237&lt;&gt;'الإعدادات'!$M$17),IF(U237="","",U237),IF(AND(A237=A236,AI236&gt;0),AL236,"")))</f>
        <v/>
      </c>
    </row>
    <row r="238">
      <c r="A238" s="23">
        <f>IF(Y238&gt;=7*SlotsPerDay,"",$B$2+INT(Y238/SlotsPerDay))</f>
        <v/>
      </c>
      <c r="B238" s="24">
        <f>IF(A238="","",DayStart+(Y238-INT(Y238/SlotsPerDay)*SlotsPerDay)*SlotLen/1440)</f>
        <v/>
      </c>
      <c r="C238" s="4" t="n"/>
      <c r="D238" s="4" t="n"/>
      <c r="E238" s="4" t="n"/>
      <c r="F238" s="4" t="n"/>
      <c r="G238" s="4" t="n"/>
      <c r="H238" s="4" t="n"/>
      <c r="I238" s="25">
        <f>IF(A238="","",IF(AND(AND(AC238&lt;&gt;"",OR(AC238=AG238,AC238=AK238)),AND(AD238&lt;&gt;"",OR(AD238=AH238,AD238=AL238))),"غرفة وجهاز",IF(AND(AC238&lt;&gt;"",OR(AC238=AG238,AC238=AK238)),"غرفة",IF(AND(AD238&lt;&gt;"",OR(AD238=AH238,AD238=AL238)),"جهاز",""))))</f>
        <v/>
      </c>
      <c r="J238" s="4" t="n"/>
      <c r="K238" s="4" t="n"/>
      <c r="L238" s="4" t="n"/>
      <c r="M238" s="4" t="n"/>
      <c r="N238" s="4" t="n"/>
      <c r="O238" s="4" t="n"/>
      <c r="P238" s="25">
        <f>IF(A238="","",IF(AND(AND(AG238&lt;&gt;"",OR(AG238=AC238,AG238=AK238)),AND(AH238&lt;&gt;"",OR(AH238=AD238,AH238=AL238))),"غرفة وجهاز",IF(AND(AG238&lt;&gt;"",OR(AG238=AC238,AG238=AK238)),"غرفة",IF(AND(AH238&lt;&gt;"",OR(AH238=AD238,AH238=AL238)),"جهاز",""))))</f>
        <v/>
      </c>
      <c r="Q238" s="4" t="n"/>
      <c r="R238" s="4" t="n"/>
      <c r="S238" s="4" t="n"/>
      <c r="T238" s="4" t="n"/>
      <c r="U238" s="4" t="n"/>
      <c r="V238" s="4" t="n"/>
      <c r="W238" s="25">
        <f>IF(A238="","",IF(AND(AND(AK238&lt;&gt;"",OR(AK238=AC238,AK238=AG238)),AND(AL238&lt;&gt;"",OR(AL238=AD238,AL238=AH238))),"غرفة وجهاز",IF(AND(AK238&lt;&gt;"",OR(AK238=AC238,AK238=AG238)),"غرفة",IF(AND(AL238&lt;&gt;"",OR(AL238=AD238,AL238=AH238)),"جهاز",""))))</f>
        <v/>
      </c>
      <c r="Y238" s="7" t="n">
        <v>232</v>
      </c>
      <c r="Z238" s="7">
        <f>IF(A238="","",IF(INDEX(OpenDays,WEEKDAY(A238,2))="لا",0,1))</f>
        <v/>
      </c>
      <c r="AA238" s="7">
        <f>IF(A238="","",IF(AND(E238&lt;&gt;"",H238&lt;&gt;'الإعدادات'!$M$17),MAX(1,ROUND(IFERROR(INDEX(SvcMinutes,MATCH(E238,Services,0)),SlotLen)/SlotLen,0))-1,IF(AND(A238=A237,AA237&gt;0),AA237-1,0)))</f>
        <v/>
      </c>
      <c r="AB238" s="7">
        <f>IF(A238="","",IF(OR(AND(E238&lt;&gt;"",H238&lt;&gt;'الإعدادات'!$M$17),AND(A238=A237,AA237&gt;0)),1,0))</f>
        <v/>
      </c>
      <c r="AC238" s="9">
        <f>IF(A238="","",IF(AND(E238&lt;&gt;"",H238&lt;&gt;'الإعدادات'!$M$17),IF(F238="","",F238),IF(AND(A238=A237,AA237&gt;0),AC237,"")))</f>
        <v/>
      </c>
      <c r="AD238" s="9">
        <f>IF(A238="","",IF(AND(E238&lt;&gt;"",H238&lt;&gt;'الإعدادات'!$M$17),IF(G238="","",G238),IF(AND(A238=A237,AA237&gt;0),AD237,"")))</f>
        <v/>
      </c>
      <c r="AE238" s="7">
        <f>IF(A238="","",IF(AND(L238&lt;&gt;"",O238&lt;&gt;'الإعدادات'!$M$17),MAX(1,ROUND(IFERROR(INDEX(SvcMinutes,MATCH(L238,Services,0)),SlotLen)/SlotLen,0))-1,IF(AND(A238=A237,AE237&gt;0),AE237-1,0)))</f>
        <v/>
      </c>
      <c r="AF238" s="7">
        <f>IF(A238="","",IF(OR(AND(L238&lt;&gt;"",O238&lt;&gt;'الإعدادات'!$M$17),AND(A238=A237,AE237&gt;0)),1,0))</f>
        <v/>
      </c>
      <c r="AG238" s="9">
        <f>IF(A238="","",IF(AND(L238&lt;&gt;"",O238&lt;&gt;'الإعدادات'!$M$17),IF(M238="","",M238),IF(AND(A238=A237,AE237&gt;0),AG237,"")))</f>
        <v/>
      </c>
      <c r="AH238" s="9">
        <f>IF(A238="","",IF(AND(L238&lt;&gt;"",O238&lt;&gt;'الإعدادات'!$M$17),IF(N238="","",N238),IF(AND(A238=A237,AE237&gt;0),AH237,"")))</f>
        <v/>
      </c>
      <c r="AI238" s="7">
        <f>IF(A238="","",IF(AND(S238&lt;&gt;"",V238&lt;&gt;'الإعدادات'!$M$17),MAX(1,ROUND(IFERROR(INDEX(SvcMinutes,MATCH(S238,Services,0)),SlotLen)/SlotLen,0))-1,IF(AND(A238=A237,AI237&gt;0),AI237-1,0)))</f>
        <v/>
      </c>
      <c r="AJ238" s="7">
        <f>IF(A238="","",IF(OR(AND(S238&lt;&gt;"",V238&lt;&gt;'الإعدادات'!$M$17),AND(A238=A237,AI237&gt;0)),1,0))</f>
        <v/>
      </c>
      <c r="AK238" s="9">
        <f>IF(A238="","",IF(AND(S238&lt;&gt;"",V238&lt;&gt;'الإعدادات'!$M$17),IF(T238="","",T238),IF(AND(A238=A237,AI237&gt;0),AK237,"")))</f>
        <v/>
      </c>
      <c r="AL238" s="9">
        <f>IF(A238="","",IF(AND(S238&lt;&gt;"",V238&lt;&gt;'الإعدادات'!$M$17),IF(U238="","",U238),IF(AND(A238=A237,AI237&gt;0),AL237,"")))</f>
        <v/>
      </c>
    </row>
    <row r="239">
      <c r="A239" s="23">
        <f>IF(Y239&gt;=7*SlotsPerDay,"",$B$2+INT(Y239/SlotsPerDay))</f>
        <v/>
      </c>
      <c r="B239" s="24">
        <f>IF(A239="","",DayStart+(Y239-INT(Y239/SlotsPerDay)*SlotsPerDay)*SlotLen/1440)</f>
        <v/>
      </c>
      <c r="C239" s="4" t="n"/>
      <c r="D239" s="4" t="n"/>
      <c r="E239" s="4" t="n"/>
      <c r="F239" s="4" t="n"/>
      <c r="G239" s="4" t="n"/>
      <c r="H239" s="4" t="n"/>
      <c r="I239" s="25">
        <f>IF(A239="","",IF(AND(AND(AC239&lt;&gt;"",OR(AC239=AG239,AC239=AK239)),AND(AD239&lt;&gt;"",OR(AD239=AH239,AD239=AL239))),"غرفة وجهاز",IF(AND(AC239&lt;&gt;"",OR(AC239=AG239,AC239=AK239)),"غرفة",IF(AND(AD239&lt;&gt;"",OR(AD239=AH239,AD239=AL239)),"جهاز",""))))</f>
        <v/>
      </c>
      <c r="J239" s="4" t="n"/>
      <c r="K239" s="4" t="n"/>
      <c r="L239" s="4" t="n"/>
      <c r="M239" s="4" t="n"/>
      <c r="N239" s="4" t="n"/>
      <c r="O239" s="4" t="n"/>
      <c r="P239" s="25">
        <f>IF(A239="","",IF(AND(AND(AG239&lt;&gt;"",OR(AG239=AC239,AG239=AK239)),AND(AH239&lt;&gt;"",OR(AH239=AD239,AH239=AL239))),"غرفة وجهاز",IF(AND(AG239&lt;&gt;"",OR(AG239=AC239,AG239=AK239)),"غرفة",IF(AND(AH239&lt;&gt;"",OR(AH239=AD239,AH239=AL239)),"جهاز",""))))</f>
        <v/>
      </c>
      <c r="Q239" s="4" t="n"/>
      <c r="R239" s="4" t="n"/>
      <c r="S239" s="4" t="n"/>
      <c r="T239" s="4" t="n"/>
      <c r="U239" s="4" t="n"/>
      <c r="V239" s="4" t="n"/>
      <c r="W239" s="25">
        <f>IF(A239="","",IF(AND(AND(AK239&lt;&gt;"",OR(AK239=AC239,AK239=AG239)),AND(AL239&lt;&gt;"",OR(AL239=AD239,AL239=AH239))),"غرفة وجهاز",IF(AND(AK239&lt;&gt;"",OR(AK239=AC239,AK239=AG239)),"غرفة",IF(AND(AL239&lt;&gt;"",OR(AL239=AD239,AL239=AH239)),"جهاز",""))))</f>
        <v/>
      </c>
      <c r="Y239" s="7" t="n">
        <v>233</v>
      </c>
      <c r="Z239" s="7">
        <f>IF(A239="","",IF(INDEX(OpenDays,WEEKDAY(A239,2))="لا",0,1))</f>
        <v/>
      </c>
      <c r="AA239" s="7">
        <f>IF(A239="","",IF(AND(E239&lt;&gt;"",H239&lt;&gt;'الإعدادات'!$M$17),MAX(1,ROUND(IFERROR(INDEX(SvcMinutes,MATCH(E239,Services,0)),SlotLen)/SlotLen,0))-1,IF(AND(A239=A238,AA238&gt;0),AA238-1,0)))</f>
        <v/>
      </c>
      <c r="AB239" s="7">
        <f>IF(A239="","",IF(OR(AND(E239&lt;&gt;"",H239&lt;&gt;'الإعدادات'!$M$17),AND(A239=A238,AA238&gt;0)),1,0))</f>
        <v/>
      </c>
      <c r="AC239" s="9">
        <f>IF(A239="","",IF(AND(E239&lt;&gt;"",H239&lt;&gt;'الإعدادات'!$M$17),IF(F239="","",F239),IF(AND(A239=A238,AA238&gt;0),AC238,"")))</f>
        <v/>
      </c>
      <c r="AD239" s="9">
        <f>IF(A239="","",IF(AND(E239&lt;&gt;"",H239&lt;&gt;'الإعدادات'!$M$17),IF(G239="","",G239),IF(AND(A239=A238,AA238&gt;0),AD238,"")))</f>
        <v/>
      </c>
      <c r="AE239" s="7">
        <f>IF(A239="","",IF(AND(L239&lt;&gt;"",O239&lt;&gt;'الإعدادات'!$M$17),MAX(1,ROUND(IFERROR(INDEX(SvcMinutes,MATCH(L239,Services,0)),SlotLen)/SlotLen,0))-1,IF(AND(A239=A238,AE238&gt;0),AE238-1,0)))</f>
        <v/>
      </c>
      <c r="AF239" s="7">
        <f>IF(A239="","",IF(OR(AND(L239&lt;&gt;"",O239&lt;&gt;'الإعدادات'!$M$17),AND(A239=A238,AE238&gt;0)),1,0))</f>
        <v/>
      </c>
      <c r="AG239" s="9">
        <f>IF(A239="","",IF(AND(L239&lt;&gt;"",O239&lt;&gt;'الإعدادات'!$M$17),IF(M239="","",M239),IF(AND(A239=A238,AE238&gt;0),AG238,"")))</f>
        <v/>
      </c>
      <c r="AH239" s="9">
        <f>IF(A239="","",IF(AND(L239&lt;&gt;"",O239&lt;&gt;'الإعدادات'!$M$17),IF(N239="","",N239),IF(AND(A239=A238,AE238&gt;0),AH238,"")))</f>
        <v/>
      </c>
      <c r="AI239" s="7">
        <f>IF(A239="","",IF(AND(S239&lt;&gt;"",V239&lt;&gt;'الإعدادات'!$M$17),MAX(1,ROUND(IFERROR(INDEX(SvcMinutes,MATCH(S239,Services,0)),SlotLen)/SlotLen,0))-1,IF(AND(A239=A238,AI238&gt;0),AI238-1,0)))</f>
        <v/>
      </c>
      <c r="AJ239" s="7">
        <f>IF(A239="","",IF(OR(AND(S239&lt;&gt;"",V239&lt;&gt;'الإعدادات'!$M$17),AND(A239=A238,AI238&gt;0)),1,0))</f>
        <v/>
      </c>
      <c r="AK239" s="9">
        <f>IF(A239="","",IF(AND(S239&lt;&gt;"",V239&lt;&gt;'الإعدادات'!$M$17),IF(T239="","",T239),IF(AND(A239=A238,AI238&gt;0),AK238,"")))</f>
        <v/>
      </c>
      <c r="AL239" s="9">
        <f>IF(A239="","",IF(AND(S239&lt;&gt;"",V239&lt;&gt;'الإعدادات'!$M$17),IF(U239="","",U239),IF(AND(A239=A238,AI238&gt;0),AL238,"")))</f>
        <v/>
      </c>
    </row>
    <row r="240">
      <c r="A240" s="23">
        <f>IF(Y240&gt;=7*SlotsPerDay,"",$B$2+INT(Y240/SlotsPerDay))</f>
        <v/>
      </c>
      <c r="B240" s="24">
        <f>IF(A240="","",DayStart+(Y240-INT(Y240/SlotsPerDay)*SlotsPerDay)*SlotLen/1440)</f>
        <v/>
      </c>
      <c r="C240" s="4" t="n"/>
      <c r="D240" s="4" t="n"/>
      <c r="E240" s="4" t="n"/>
      <c r="F240" s="4" t="n"/>
      <c r="G240" s="4" t="n"/>
      <c r="H240" s="4" t="n"/>
      <c r="I240" s="25">
        <f>IF(A240="","",IF(AND(AND(AC240&lt;&gt;"",OR(AC240=AG240,AC240=AK240)),AND(AD240&lt;&gt;"",OR(AD240=AH240,AD240=AL240))),"غرفة وجهاز",IF(AND(AC240&lt;&gt;"",OR(AC240=AG240,AC240=AK240)),"غرفة",IF(AND(AD240&lt;&gt;"",OR(AD240=AH240,AD240=AL240)),"جهاز",""))))</f>
        <v/>
      </c>
      <c r="J240" s="4" t="n"/>
      <c r="K240" s="4" t="n"/>
      <c r="L240" s="4" t="n"/>
      <c r="M240" s="4" t="n"/>
      <c r="N240" s="4" t="n"/>
      <c r="O240" s="4" t="n"/>
      <c r="P240" s="25">
        <f>IF(A240="","",IF(AND(AND(AG240&lt;&gt;"",OR(AG240=AC240,AG240=AK240)),AND(AH240&lt;&gt;"",OR(AH240=AD240,AH240=AL240))),"غرفة وجهاز",IF(AND(AG240&lt;&gt;"",OR(AG240=AC240,AG240=AK240)),"غرفة",IF(AND(AH240&lt;&gt;"",OR(AH240=AD240,AH240=AL240)),"جهاز",""))))</f>
        <v/>
      </c>
      <c r="Q240" s="4" t="n"/>
      <c r="R240" s="4" t="n"/>
      <c r="S240" s="4" t="n"/>
      <c r="T240" s="4" t="n"/>
      <c r="U240" s="4" t="n"/>
      <c r="V240" s="4" t="n"/>
      <c r="W240" s="25">
        <f>IF(A240="","",IF(AND(AND(AK240&lt;&gt;"",OR(AK240=AC240,AK240=AG240)),AND(AL240&lt;&gt;"",OR(AL240=AD240,AL240=AH240))),"غرفة وجهاز",IF(AND(AK240&lt;&gt;"",OR(AK240=AC240,AK240=AG240)),"غرفة",IF(AND(AL240&lt;&gt;"",OR(AL240=AD240,AL240=AH240)),"جهاز",""))))</f>
        <v/>
      </c>
      <c r="Y240" s="7" t="n">
        <v>234</v>
      </c>
      <c r="Z240" s="7">
        <f>IF(A240="","",IF(INDEX(OpenDays,WEEKDAY(A240,2))="لا",0,1))</f>
        <v/>
      </c>
      <c r="AA240" s="7">
        <f>IF(A240="","",IF(AND(E240&lt;&gt;"",H240&lt;&gt;'الإعدادات'!$M$17),MAX(1,ROUND(IFERROR(INDEX(SvcMinutes,MATCH(E240,Services,0)),SlotLen)/SlotLen,0))-1,IF(AND(A240=A239,AA239&gt;0),AA239-1,0)))</f>
        <v/>
      </c>
      <c r="AB240" s="7">
        <f>IF(A240="","",IF(OR(AND(E240&lt;&gt;"",H240&lt;&gt;'الإعدادات'!$M$17),AND(A240=A239,AA239&gt;0)),1,0))</f>
        <v/>
      </c>
      <c r="AC240" s="9">
        <f>IF(A240="","",IF(AND(E240&lt;&gt;"",H240&lt;&gt;'الإعدادات'!$M$17),IF(F240="","",F240),IF(AND(A240=A239,AA239&gt;0),AC239,"")))</f>
        <v/>
      </c>
      <c r="AD240" s="9">
        <f>IF(A240="","",IF(AND(E240&lt;&gt;"",H240&lt;&gt;'الإعدادات'!$M$17),IF(G240="","",G240),IF(AND(A240=A239,AA239&gt;0),AD239,"")))</f>
        <v/>
      </c>
      <c r="AE240" s="7">
        <f>IF(A240="","",IF(AND(L240&lt;&gt;"",O240&lt;&gt;'الإعدادات'!$M$17),MAX(1,ROUND(IFERROR(INDEX(SvcMinutes,MATCH(L240,Services,0)),SlotLen)/SlotLen,0))-1,IF(AND(A240=A239,AE239&gt;0),AE239-1,0)))</f>
        <v/>
      </c>
      <c r="AF240" s="7">
        <f>IF(A240="","",IF(OR(AND(L240&lt;&gt;"",O240&lt;&gt;'الإعدادات'!$M$17),AND(A240=A239,AE239&gt;0)),1,0))</f>
        <v/>
      </c>
      <c r="AG240" s="9">
        <f>IF(A240="","",IF(AND(L240&lt;&gt;"",O240&lt;&gt;'الإعدادات'!$M$17),IF(M240="","",M240),IF(AND(A240=A239,AE239&gt;0),AG239,"")))</f>
        <v/>
      </c>
      <c r="AH240" s="9">
        <f>IF(A240="","",IF(AND(L240&lt;&gt;"",O240&lt;&gt;'الإعدادات'!$M$17),IF(N240="","",N240),IF(AND(A240=A239,AE239&gt;0),AH239,"")))</f>
        <v/>
      </c>
      <c r="AI240" s="7">
        <f>IF(A240="","",IF(AND(S240&lt;&gt;"",V240&lt;&gt;'الإعدادات'!$M$17),MAX(1,ROUND(IFERROR(INDEX(SvcMinutes,MATCH(S240,Services,0)),SlotLen)/SlotLen,0))-1,IF(AND(A240=A239,AI239&gt;0),AI239-1,0)))</f>
        <v/>
      </c>
      <c r="AJ240" s="7">
        <f>IF(A240="","",IF(OR(AND(S240&lt;&gt;"",V240&lt;&gt;'الإعدادات'!$M$17),AND(A240=A239,AI239&gt;0)),1,0))</f>
        <v/>
      </c>
      <c r="AK240" s="9">
        <f>IF(A240="","",IF(AND(S240&lt;&gt;"",V240&lt;&gt;'الإعدادات'!$M$17),IF(T240="","",T240),IF(AND(A240=A239,AI239&gt;0),AK239,"")))</f>
        <v/>
      </c>
      <c r="AL240" s="9">
        <f>IF(A240="","",IF(AND(S240&lt;&gt;"",V240&lt;&gt;'الإعدادات'!$M$17),IF(U240="","",U240),IF(AND(A240=A239,AI239&gt;0),AL239,"")))</f>
        <v/>
      </c>
    </row>
    <row r="241">
      <c r="A241" s="23">
        <f>IF(Y241&gt;=7*SlotsPerDay,"",$B$2+INT(Y241/SlotsPerDay))</f>
        <v/>
      </c>
      <c r="B241" s="24">
        <f>IF(A241="","",DayStart+(Y241-INT(Y241/SlotsPerDay)*SlotsPerDay)*SlotLen/1440)</f>
        <v/>
      </c>
      <c r="C241" s="4" t="n"/>
      <c r="D241" s="4" t="n"/>
      <c r="E241" s="4" t="n"/>
      <c r="F241" s="4" t="n"/>
      <c r="G241" s="4" t="n"/>
      <c r="H241" s="4" t="n"/>
      <c r="I241" s="25">
        <f>IF(A241="","",IF(AND(AND(AC241&lt;&gt;"",OR(AC241=AG241,AC241=AK241)),AND(AD241&lt;&gt;"",OR(AD241=AH241,AD241=AL241))),"غرفة وجهاز",IF(AND(AC241&lt;&gt;"",OR(AC241=AG241,AC241=AK241)),"غرفة",IF(AND(AD241&lt;&gt;"",OR(AD241=AH241,AD241=AL241)),"جهاز",""))))</f>
        <v/>
      </c>
      <c r="J241" s="4" t="n"/>
      <c r="K241" s="4" t="n"/>
      <c r="L241" s="4" t="n"/>
      <c r="M241" s="4" t="n"/>
      <c r="N241" s="4" t="n"/>
      <c r="O241" s="4" t="n"/>
      <c r="P241" s="25">
        <f>IF(A241="","",IF(AND(AND(AG241&lt;&gt;"",OR(AG241=AC241,AG241=AK241)),AND(AH241&lt;&gt;"",OR(AH241=AD241,AH241=AL241))),"غرفة وجهاز",IF(AND(AG241&lt;&gt;"",OR(AG241=AC241,AG241=AK241)),"غرفة",IF(AND(AH241&lt;&gt;"",OR(AH241=AD241,AH241=AL241)),"جهاز",""))))</f>
        <v/>
      </c>
      <c r="Q241" s="4" t="n"/>
      <c r="R241" s="4" t="n"/>
      <c r="S241" s="4" t="n"/>
      <c r="T241" s="4" t="n"/>
      <c r="U241" s="4" t="n"/>
      <c r="V241" s="4" t="n"/>
      <c r="W241" s="25">
        <f>IF(A241="","",IF(AND(AND(AK241&lt;&gt;"",OR(AK241=AC241,AK241=AG241)),AND(AL241&lt;&gt;"",OR(AL241=AD241,AL241=AH241))),"غرفة وجهاز",IF(AND(AK241&lt;&gt;"",OR(AK241=AC241,AK241=AG241)),"غرفة",IF(AND(AL241&lt;&gt;"",OR(AL241=AD241,AL241=AH241)),"جهاز",""))))</f>
        <v/>
      </c>
      <c r="Y241" s="7" t="n">
        <v>235</v>
      </c>
      <c r="Z241" s="7">
        <f>IF(A241="","",IF(INDEX(OpenDays,WEEKDAY(A241,2))="لا",0,1))</f>
        <v/>
      </c>
      <c r="AA241" s="7">
        <f>IF(A241="","",IF(AND(E241&lt;&gt;"",H241&lt;&gt;'الإعدادات'!$M$17),MAX(1,ROUND(IFERROR(INDEX(SvcMinutes,MATCH(E241,Services,0)),SlotLen)/SlotLen,0))-1,IF(AND(A241=A240,AA240&gt;0),AA240-1,0)))</f>
        <v/>
      </c>
      <c r="AB241" s="7">
        <f>IF(A241="","",IF(OR(AND(E241&lt;&gt;"",H241&lt;&gt;'الإعدادات'!$M$17),AND(A241=A240,AA240&gt;0)),1,0))</f>
        <v/>
      </c>
      <c r="AC241" s="9">
        <f>IF(A241="","",IF(AND(E241&lt;&gt;"",H241&lt;&gt;'الإعدادات'!$M$17),IF(F241="","",F241),IF(AND(A241=A240,AA240&gt;0),AC240,"")))</f>
        <v/>
      </c>
      <c r="AD241" s="9">
        <f>IF(A241="","",IF(AND(E241&lt;&gt;"",H241&lt;&gt;'الإعدادات'!$M$17),IF(G241="","",G241),IF(AND(A241=A240,AA240&gt;0),AD240,"")))</f>
        <v/>
      </c>
      <c r="AE241" s="7">
        <f>IF(A241="","",IF(AND(L241&lt;&gt;"",O241&lt;&gt;'الإعدادات'!$M$17),MAX(1,ROUND(IFERROR(INDEX(SvcMinutes,MATCH(L241,Services,0)),SlotLen)/SlotLen,0))-1,IF(AND(A241=A240,AE240&gt;0),AE240-1,0)))</f>
        <v/>
      </c>
      <c r="AF241" s="7">
        <f>IF(A241="","",IF(OR(AND(L241&lt;&gt;"",O241&lt;&gt;'الإعدادات'!$M$17),AND(A241=A240,AE240&gt;0)),1,0))</f>
        <v/>
      </c>
      <c r="AG241" s="9">
        <f>IF(A241="","",IF(AND(L241&lt;&gt;"",O241&lt;&gt;'الإعدادات'!$M$17),IF(M241="","",M241),IF(AND(A241=A240,AE240&gt;0),AG240,"")))</f>
        <v/>
      </c>
      <c r="AH241" s="9">
        <f>IF(A241="","",IF(AND(L241&lt;&gt;"",O241&lt;&gt;'الإعدادات'!$M$17),IF(N241="","",N241),IF(AND(A241=A240,AE240&gt;0),AH240,"")))</f>
        <v/>
      </c>
      <c r="AI241" s="7">
        <f>IF(A241="","",IF(AND(S241&lt;&gt;"",V241&lt;&gt;'الإعدادات'!$M$17),MAX(1,ROUND(IFERROR(INDEX(SvcMinutes,MATCH(S241,Services,0)),SlotLen)/SlotLen,0))-1,IF(AND(A241=A240,AI240&gt;0),AI240-1,0)))</f>
        <v/>
      </c>
      <c r="AJ241" s="7">
        <f>IF(A241="","",IF(OR(AND(S241&lt;&gt;"",V241&lt;&gt;'الإعدادات'!$M$17),AND(A241=A240,AI240&gt;0)),1,0))</f>
        <v/>
      </c>
      <c r="AK241" s="9">
        <f>IF(A241="","",IF(AND(S241&lt;&gt;"",V241&lt;&gt;'الإعدادات'!$M$17),IF(T241="","",T241),IF(AND(A241=A240,AI240&gt;0),AK240,"")))</f>
        <v/>
      </c>
      <c r="AL241" s="9">
        <f>IF(A241="","",IF(AND(S241&lt;&gt;"",V241&lt;&gt;'الإعدادات'!$M$17),IF(U241="","",U241),IF(AND(A241=A240,AI240&gt;0),AL240,"")))</f>
        <v/>
      </c>
    </row>
    <row r="242">
      <c r="A242" s="23">
        <f>IF(Y242&gt;=7*SlotsPerDay,"",$B$2+INT(Y242/SlotsPerDay))</f>
        <v/>
      </c>
      <c r="B242" s="24">
        <f>IF(A242="","",DayStart+(Y242-INT(Y242/SlotsPerDay)*SlotsPerDay)*SlotLen/1440)</f>
        <v/>
      </c>
      <c r="C242" s="4" t="n"/>
      <c r="D242" s="4" t="n"/>
      <c r="E242" s="4" t="n"/>
      <c r="F242" s="4" t="n"/>
      <c r="G242" s="4" t="n"/>
      <c r="H242" s="4" t="n"/>
      <c r="I242" s="25">
        <f>IF(A242="","",IF(AND(AND(AC242&lt;&gt;"",OR(AC242=AG242,AC242=AK242)),AND(AD242&lt;&gt;"",OR(AD242=AH242,AD242=AL242))),"غرفة وجهاز",IF(AND(AC242&lt;&gt;"",OR(AC242=AG242,AC242=AK242)),"غرفة",IF(AND(AD242&lt;&gt;"",OR(AD242=AH242,AD242=AL242)),"جهاز",""))))</f>
        <v/>
      </c>
      <c r="J242" s="4" t="n"/>
      <c r="K242" s="4" t="n"/>
      <c r="L242" s="4" t="n"/>
      <c r="M242" s="4" t="n"/>
      <c r="N242" s="4" t="n"/>
      <c r="O242" s="4" t="n"/>
      <c r="P242" s="25">
        <f>IF(A242="","",IF(AND(AND(AG242&lt;&gt;"",OR(AG242=AC242,AG242=AK242)),AND(AH242&lt;&gt;"",OR(AH242=AD242,AH242=AL242))),"غرفة وجهاز",IF(AND(AG242&lt;&gt;"",OR(AG242=AC242,AG242=AK242)),"غرفة",IF(AND(AH242&lt;&gt;"",OR(AH242=AD242,AH242=AL242)),"جهاز",""))))</f>
        <v/>
      </c>
      <c r="Q242" s="4" t="n"/>
      <c r="R242" s="4" t="n"/>
      <c r="S242" s="4" t="n"/>
      <c r="T242" s="4" t="n"/>
      <c r="U242" s="4" t="n"/>
      <c r="V242" s="4" t="n"/>
      <c r="W242" s="25">
        <f>IF(A242="","",IF(AND(AND(AK242&lt;&gt;"",OR(AK242=AC242,AK242=AG242)),AND(AL242&lt;&gt;"",OR(AL242=AD242,AL242=AH242))),"غرفة وجهاز",IF(AND(AK242&lt;&gt;"",OR(AK242=AC242,AK242=AG242)),"غرفة",IF(AND(AL242&lt;&gt;"",OR(AL242=AD242,AL242=AH242)),"جهاز",""))))</f>
        <v/>
      </c>
      <c r="Y242" s="7" t="n">
        <v>236</v>
      </c>
      <c r="Z242" s="7">
        <f>IF(A242="","",IF(INDEX(OpenDays,WEEKDAY(A242,2))="لا",0,1))</f>
        <v/>
      </c>
      <c r="AA242" s="7">
        <f>IF(A242="","",IF(AND(E242&lt;&gt;"",H242&lt;&gt;'الإعدادات'!$M$17),MAX(1,ROUND(IFERROR(INDEX(SvcMinutes,MATCH(E242,Services,0)),SlotLen)/SlotLen,0))-1,IF(AND(A242=A241,AA241&gt;0),AA241-1,0)))</f>
        <v/>
      </c>
      <c r="AB242" s="7">
        <f>IF(A242="","",IF(OR(AND(E242&lt;&gt;"",H242&lt;&gt;'الإعدادات'!$M$17),AND(A242=A241,AA241&gt;0)),1,0))</f>
        <v/>
      </c>
      <c r="AC242" s="9">
        <f>IF(A242="","",IF(AND(E242&lt;&gt;"",H242&lt;&gt;'الإعدادات'!$M$17),IF(F242="","",F242),IF(AND(A242=A241,AA241&gt;0),AC241,"")))</f>
        <v/>
      </c>
      <c r="AD242" s="9">
        <f>IF(A242="","",IF(AND(E242&lt;&gt;"",H242&lt;&gt;'الإعدادات'!$M$17),IF(G242="","",G242),IF(AND(A242=A241,AA241&gt;0),AD241,"")))</f>
        <v/>
      </c>
      <c r="AE242" s="7">
        <f>IF(A242="","",IF(AND(L242&lt;&gt;"",O242&lt;&gt;'الإعدادات'!$M$17),MAX(1,ROUND(IFERROR(INDEX(SvcMinutes,MATCH(L242,Services,0)),SlotLen)/SlotLen,0))-1,IF(AND(A242=A241,AE241&gt;0),AE241-1,0)))</f>
        <v/>
      </c>
      <c r="AF242" s="7">
        <f>IF(A242="","",IF(OR(AND(L242&lt;&gt;"",O242&lt;&gt;'الإعدادات'!$M$17),AND(A242=A241,AE241&gt;0)),1,0))</f>
        <v/>
      </c>
      <c r="AG242" s="9">
        <f>IF(A242="","",IF(AND(L242&lt;&gt;"",O242&lt;&gt;'الإعدادات'!$M$17),IF(M242="","",M242),IF(AND(A242=A241,AE241&gt;0),AG241,"")))</f>
        <v/>
      </c>
      <c r="AH242" s="9">
        <f>IF(A242="","",IF(AND(L242&lt;&gt;"",O242&lt;&gt;'الإعدادات'!$M$17),IF(N242="","",N242),IF(AND(A242=A241,AE241&gt;0),AH241,"")))</f>
        <v/>
      </c>
      <c r="AI242" s="7">
        <f>IF(A242="","",IF(AND(S242&lt;&gt;"",V242&lt;&gt;'الإعدادات'!$M$17),MAX(1,ROUND(IFERROR(INDEX(SvcMinutes,MATCH(S242,Services,0)),SlotLen)/SlotLen,0))-1,IF(AND(A242=A241,AI241&gt;0),AI241-1,0)))</f>
        <v/>
      </c>
      <c r="AJ242" s="7">
        <f>IF(A242="","",IF(OR(AND(S242&lt;&gt;"",V242&lt;&gt;'الإعدادات'!$M$17),AND(A242=A241,AI241&gt;0)),1,0))</f>
        <v/>
      </c>
      <c r="AK242" s="9">
        <f>IF(A242="","",IF(AND(S242&lt;&gt;"",V242&lt;&gt;'الإعدادات'!$M$17),IF(T242="","",T242),IF(AND(A242=A241,AI241&gt;0),AK241,"")))</f>
        <v/>
      </c>
      <c r="AL242" s="9">
        <f>IF(A242="","",IF(AND(S242&lt;&gt;"",V242&lt;&gt;'الإعدادات'!$M$17),IF(U242="","",U242),IF(AND(A242=A241,AI241&gt;0),AL241,"")))</f>
        <v/>
      </c>
    </row>
    <row r="243">
      <c r="A243" s="23">
        <f>IF(Y243&gt;=7*SlotsPerDay,"",$B$2+INT(Y243/SlotsPerDay))</f>
        <v/>
      </c>
      <c r="B243" s="24">
        <f>IF(A243="","",DayStart+(Y243-INT(Y243/SlotsPerDay)*SlotsPerDay)*SlotLen/1440)</f>
        <v/>
      </c>
      <c r="C243" s="4" t="n"/>
      <c r="D243" s="4" t="n"/>
      <c r="E243" s="4" t="n"/>
      <c r="F243" s="4" t="n"/>
      <c r="G243" s="4" t="n"/>
      <c r="H243" s="4" t="n"/>
      <c r="I243" s="25">
        <f>IF(A243="","",IF(AND(AND(AC243&lt;&gt;"",OR(AC243=AG243,AC243=AK243)),AND(AD243&lt;&gt;"",OR(AD243=AH243,AD243=AL243))),"غرفة وجهاز",IF(AND(AC243&lt;&gt;"",OR(AC243=AG243,AC243=AK243)),"غرفة",IF(AND(AD243&lt;&gt;"",OR(AD243=AH243,AD243=AL243)),"جهاز",""))))</f>
        <v/>
      </c>
      <c r="J243" s="4" t="n"/>
      <c r="K243" s="4" t="n"/>
      <c r="L243" s="4" t="n"/>
      <c r="M243" s="4" t="n"/>
      <c r="N243" s="4" t="n"/>
      <c r="O243" s="4" t="n"/>
      <c r="P243" s="25">
        <f>IF(A243="","",IF(AND(AND(AG243&lt;&gt;"",OR(AG243=AC243,AG243=AK243)),AND(AH243&lt;&gt;"",OR(AH243=AD243,AH243=AL243))),"غرفة وجهاز",IF(AND(AG243&lt;&gt;"",OR(AG243=AC243,AG243=AK243)),"غرفة",IF(AND(AH243&lt;&gt;"",OR(AH243=AD243,AH243=AL243)),"جهاز",""))))</f>
        <v/>
      </c>
      <c r="Q243" s="4" t="n"/>
      <c r="R243" s="4" t="n"/>
      <c r="S243" s="4" t="n"/>
      <c r="T243" s="4" t="n"/>
      <c r="U243" s="4" t="n"/>
      <c r="V243" s="4" t="n"/>
      <c r="W243" s="25">
        <f>IF(A243="","",IF(AND(AND(AK243&lt;&gt;"",OR(AK243=AC243,AK243=AG243)),AND(AL243&lt;&gt;"",OR(AL243=AD243,AL243=AH243))),"غرفة وجهاز",IF(AND(AK243&lt;&gt;"",OR(AK243=AC243,AK243=AG243)),"غرفة",IF(AND(AL243&lt;&gt;"",OR(AL243=AD243,AL243=AH243)),"جهاز",""))))</f>
        <v/>
      </c>
      <c r="Y243" s="7" t="n">
        <v>237</v>
      </c>
      <c r="Z243" s="7">
        <f>IF(A243="","",IF(INDEX(OpenDays,WEEKDAY(A243,2))="لا",0,1))</f>
        <v/>
      </c>
      <c r="AA243" s="7">
        <f>IF(A243="","",IF(AND(E243&lt;&gt;"",H243&lt;&gt;'الإعدادات'!$M$17),MAX(1,ROUND(IFERROR(INDEX(SvcMinutes,MATCH(E243,Services,0)),SlotLen)/SlotLen,0))-1,IF(AND(A243=A242,AA242&gt;0),AA242-1,0)))</f>
        <v/>
      </c>
      <c r="AB243" s="7">
        <f>IF(A243="","",IF(OR(AND(E243&lt;&gt;"",H243&lt;&gt;'الإعدادات'!$M$17),AND(A243=A242,AA242&gt;0)),1,0))</f>
        <v/>
      </c>
      <c r="AC243" s="9">
        <f>IF(A243="","",IF(AND(E243&lt;&gt;"",H243&lt;&gt;'الإعدادات'!$M$17),IF(F243="","",F243),IF(AND(A243=A242,AA242&gt;0),AC242,"")))</f>
        <v/>
      </c>
      <c r="AD243" s="9">
        <f>IF(A243="","",IF(AND(E243&lt;&gt;"",H243&lt;&gt;'الإعدادات'!$M$17),IF(G243="","",G243),IF(AND(A243=A242,AA242&gt;0),AD242,"")))</f>
        <v/>
      </c>
      <c r="AE243" s="7">
        <f>IF(A243="","",IF(AND(L243&lt;&gt;"",O243&lt;&gt;'الإعدادات'!$M$17),MAX(1,ROUND(IFERROR(INDEX(SvcMinutes,MATCH(L243,Services,0)),SlotLen)/SlotLen,0))-1,IF(AND(A243=A242,AE242&gt;0),AE242-1,0)))</f>
        <v/>
      </c>
      <c r="AF243" s="7">
        <f>IF(A243="","",IF(OR(AND(L243&lt;&gt;"",O243&lt;&gt;'الإعدادات'!$M$17),AND(A243=A242,AE242&gt;0)),1,0))</f>
        <v/>
      </c>
      <c r="AG243" s="9">
        <f>IF(A243="","",IF(AND(L243&lt;&gt;"",O243&lt;&gt;'الإعدادات'!$M$17),IF(M243="","",M243),IF(AND(A243=A242,AE242&gt;0),AG242,"")))</f>
        <v/>
      </c>
      <c r="AH243" s="9">
        <f>IF(A243="","",IF(AND(L243&lt;&gt;"",O243&lt;&gt;'الإعدادات'!$M$17),IF(N243="","",N243),IF(AND(A243=A242,AE242&gt;0),AH242,"")))</f>
        <v/>
      </c>
      <c r="AI243" s="7">
        <f>IF(A243="","",IF(AND(S243&lt;&gt;"",V243&lt;&gt;'الإعدادات'!$M$17),MAX(1,ROUND(IFERROR(INDEX(SvcMinutes,MATCH(S243,Services,0)),SlotLen)/SlotLen,0))-1,IF(AND(A243=A242,AI242&gt;0),AI242-1,0)))</f>
        <v/>
      </c>
      <c r="AJ243" s="7">
        <f>IF(A243="","",IF(OR(AND(S243&lt;&gt;"",V243&lt;&gt;'الإعدادات'!$M$17),AND(A243=A242,AI242&gt;0)),1,0))</f>
        <v/>
      </c>
      <c r="AK243" s="9">
        <f>IF(A243="","",IF(AND(S243&lt;&gt;"",V243&lt;&gt;'الإعدادات'!$M$17),IF(T243="","",T243),IF(AND(A243=A242,AI242&gt;0),AK242,"")))</f>
        <v/>
      </c>
      <c r="AL243" s="9">
        <f>IF(A243="","",IF(AND(S243&lt;&gt;"",V243&lt;&gt;'الإعدادات'!$M$17),IF(U243="","",U243),IF(AND(A243=A242,AI242&gt;0),AL242,"")))</f>
        <v/>
      </c>
    </row>
    <row r="244">
      <c r="A244" s="23">
        <f>IF(Y244&gt;=7*SlotsPerDay,"",$B$2+INT(Y244/SlotsPerDay))</f>
        <v/>
      </c>
      <c r="B244" s="24">
        <f>IF(A244="","",DayStart+(Y244-INT(Y244/SlotsPerDay)*SlotsPerDay)*SlotLen/1440)</f>
        <v/>
      </c>
      <c r="C244" s="4" t="n"/>
      <c r="D244" s="4" t="n"/>
      <c r="E244" s="4" t="n"/>
      <c r="F244" s="4" t="n"/>
      <c r="G244" s="4" t="n"/>
      <c r="H244" s="4" t="n"/>
      <c r="I244" s="25">
        <f>IF(A244="","",IF(AND(AND(AC244&lt;&gt;"",OR(AC244=AG244,AC244=AK244)),AND(AD244&lt;&gt;"",OR(AD244=AH244,AD244=AL244))),"غرفة وجهاز",IF(AND(AC244&lt;&gt;"",OR(AC244=AG244,AC244=AK244)),"غرفة",IF(AND(AD244&lt;&gt;"",OR(AD244=AH244,AD244=AL244)),"جهاز",""))))</f>
        <v/>
      </c>
      <c r="J244" s="4" t="n"/>
      <c r="K244" s="4" t="n"/>
      <c r="L244" s="4" t="n"/>
      <c r="M244" s="4" t="n"/>
      <c r="N244" s="4" t="n"/>
      <c r="O244" s="4" t="n"/>
      <c r="P244" s="25">
        <f>IF(A244="","",IF(AND(AND(AG244&lt;&gt;"",OR(AG244=AC244,AG244=AK244)),AND(AH244&lt;&gt;"",OR(AH244=AD244,AH244=AL244))),"غرفة وجهاز",IF(AND(AG244&lt;&gt;"",OR(AG244=AC244,AG244=AK244)),"غرفة",IF(AND(AH244&lt;&gt;"",OR(AH244=AD244,AH244=AL244)),"جهاز",""))))</f>
        <v/>
      </c>
      <c r="Q244" s="4" t="n"/>
      <c r="R244" s="4" t="n"/>
      <c r="S244" s="4" t="n"/>
      <c r="T244" s="4" t="n"/>
      <c r="U244" s="4" t="n"/>
      <c r="V244" s="4" t="n"/>
      <c r="W244" s="25">
        <f>IF(A244="","",IF(AND(AND(AK244&lt;&gt;"",OR(AK244=AC244,AK244=AG244)),AND(AL244&lt;&gt;"",OR(AL244=AD244,AL244=AH244))),"غرفة وجهاز",IF(AND(AK244&lt;&gt;"",OR(AK244=AC244,AK244=AG244)),"غرفة",IF(AND(AL244&lt;&gt;"",OR(AL244=AD244,AL244=AH244)),"جهاز",""))))</f>
        <v/>
      </c>
      <c r="Y244" s="7" t="n">
        <v>238</v>
      </c>
      <c r="Z244" s="7">
        <f>IF(A244="","",IF(INDEX(OpenDays,WEEKDAY(A244,2))="لا",0,1))</f>
        <v/>
      </c>
      <c r="AA244" s="7">
        <f>IF(A244="","",IF(AND(E244&lt;&gt;"",H244&lt;&gt;'الإعدادات'!$M$17),MAX(1,ROUND(IFERROR(INDEX(SvcMinutes,MATCH(E244,Services,0)),SlotLen)/SlotLen,0))-1,IF(AND(A244=A243,AA243&gt;0),AA243-1,0)))</f>
        <v/>
      </c>
      <c r="AB244" s="7">
        <f>IF(A244="","",IF(OR(AND(E244&lt;&gt;"",H244&lt;&gt;'الإعدادات'!$M$17),AND(A244=A243,AA243&gt;0)),1,0))</f>
        <v/>
      </c>
      <c r="AC244" s="9">
        <f>IF(A244="","",IF(AND(E244&lt;&gt;"",H244&lt;&gt;'الإعدادات'!$M$17),IF(F244="","",F244),IF(AND(A244=A243,AA243&gt;0),AC243,"")))</f>
        <v/>
      </c>
      <c r="AD244" s="9">
        <f>IF(A244="","",IF(AND(E244&lt;&gt;"",H244&lt;&gt;'الإعدادات'!$M$17),IF(G244="","",G244),IF(AND(A244=A243,AA243&gt;0),AD243,"")))</f>
        <v/>
      </c>
      <c r="AE244" s="7">
        <f>IF(A244="","",IF(AND(L244&lt;&gt;"",O244&lt;&gt;'الإعدادات'!$M$17),MAX(1,ROUND(IFERROR(INDEX(SvcMinutes,MATCH(L244,Services,0)),SlotLen)/SlotLen,0))-1,IF(AND(A244=A243,AE243&gt;0),AE243-1,0)))</f>
        <v/>
      </c>
      <c r="AF244" s="7">
        <f>IF(A244="","",IF(OR(AND(L244&lt;&gt;"",O244&lt;&gt;'الإعدادات'!$M$17),AND(A244=A243,AE243&gt;0)),1,0))</f>
        <v/>
      </c>
      <c r="AG244" s="9">
        <f>IF(A244="","",IF(AND(L244&lt;&gt;"",O244&lt;&gt;'الإعدادات'!$M$17),IF(M244="","",M244),IF(AND(A244=A243,AE243&gt;0),AG243,"")))</f>
        <v/>
      </c>
      <c r="AH244" s="9">
        <f>IF(A244="","",IF(AND(L244&lt;&gt;"",O244&lt;&gt;'الإعدادات'!$M$17),IF(N244="","",N244),IF(AND(A244=A243,AE243&gt;0),AH243,"")))</f>
        <v/>
      </c>
      <c r="AI244" s="7">
        <f>IF(A244="","",IF(AND(S244&lt;&gt;"",V244&lt;&gt;'الإعدادات'!$M$17),MAX(1,ROUND(IFERROR(INDEX(SvcMinutes,MATCH(S244,Services,0)),SlotLen)/SlotLen,0))-1,IF(AND(A244=A243,AI243&gt;0),AI243-1,0)))</f>
        <v/>
      </c>
      <c r="AJ244" s="7">
        <f>IF(A244="","",IF(OR(AND(S244&lt;&gt;"",V244&lt;&gt;'الإعدادات'!$M$17),AND(A244=A243,AI243&gt;0)),1,0))</f>
        <v/>
      </c>
      <c r="AK244" s="9">
        <f>IF(A244="","",IF(AND(S244&lt;&gt;"",V244&lt;&gt;'الإعدادات'!$M$17),IF(T244="","",T244),IF(AND(A244=A243,AI243&gt;0),AK243,"")))</f>
        <v/>
      </c>
      <c r="AL244" s="9">
        <f>IF(A244="","",IF(AND(S244&lt;&gt;"",V244&lt;&gt;'الإعدادات'!$M$17),IF(U244="","",U244),IF(AND(A244=A243,AI243&gt;0),AL243,"")))</f>
        <v/>
      </c>
    </row>
    <row r="245">
      <c r="A245" s="23">
        <f>IF(Y245&gt;=7*SlotsPerDay,"",$B$2+INT(Y245/SlotsPerDay))</f>
        <v/>
      </c>
      <c r="B245" s="24">
        <f>IF(A245="","",DayStart+(Y245-INT(Y245/SlotsPerDay)*SlotsPerDay)*SlotLen/1440)</f>
        <v/>
      </c>
      <c r="C245" s="4" t="n"/>
      <c r="D245" s="4" t="n"/>
      <c r="E245" s="4" t="n"/>
      <c r="F245" s="4" t="n"/>
      <c r="G245" s="4" t="n"/>
      <c r="H245" s="4" t="n"/>
      <c r="I245" s="25">
        <f>IF(A245="","",IF(AND(AND(AC245&lt;&gt;"",OR(AC245=AG245,AC245=AK245)),AND(AD245&lt;&gt;"",OR(AD245=AH245,AD245=AL245))),"غرفة وجهاز",IF(AND(AC245&lt;&gt;"",OR(AC245=AG245,AC245=AK245)),"غرفة",IF(AND(AD245&lt;&gt;"",OR(AD245=AH245,AD245=AL245)),"جهاز",""))))</f>
        <v/>
      </c>
      <c r="J245" s="4" t="n"/>
      <c r="K245" s="4" t="n"/>
      <c r="L245" s="4" t="n"/>
      <c r="M245" s="4" t="n"/>
      <c r="N245" s="4" t="n"/>
      <c r="O245" s="4" t="n"/>
      <c r="P245" s="25">
        <f>IF(A245="","",IF(AND(AND(AG245&lt;&gt;"",OR(AG245=AC245,AG245=AK245)),AND(AH245&lt;&gt;"",OR(AH245=AD245,AH245=AL245))),"غرفة وجهاز",IF(AND(AG245&lt;&gt;"",OR(AG245=AC245,AG245=AK245)),"غرفة",IF(AND(AH245&lt;&gt;"",OR(AH245=AD245,AH245=AL245)),"جهاز",""))))</f>
        <v/>
      </c>
      <c r="Q245" s="4" t="n"/>
      <c r="R245" s="4" t="n"/>
      <c r="S245" s="4" t="n"/>
      <c r="T245" s="4" t="n"/>
      <c r="U245" s="4" t="n"/>
      <c r="V245" s="4" t="n"/>
      <c r="W245" s="25">
        <f>IF(A245="","",IF(AND(AND(AK245&lt;&gt;"",OR(AK245=AC245,AK245=AG245)),AND(AL245&lt;&gt;"",OR(AL245=AD245,AL245=AH245))),"غرفة وجهاز",IF(AND(AK245&lt;&gt;"",OR(AK245=AC245,AK245=AG245)),"غرفة",IF(AND(AL245&lt;&gt;"",OR(AL245=AD245,AL245=AH245)),"جهاز",""))))</f>
        <v/>
      </c>
      <c r="Y245" s="7" t="n">
        <v>239</v>
      </c>
      <c r="Z245" s="7">
        <f>IF(A245="","",IF(INDEX(OpenDays,WEEKDAY(A245,2))="لا",0,1))</f>
        <v/>
      </c>
      <c r="AA245" s="7">
        <f>IF(A245="","",IF(AND(E245&lt;&gt;"",H245&lt;&gt;'الإعدادات'!$M$17),MAX(1,ROUND(IFERROR(INDEX(SvcMinutes,MATCH(E245,Services,0)),SlotLen)/SlotLen,0))-1,IF(AND(A245=A244,AA244&gt;0),AA244-1,0)))</f>
        <v/>
      </c>
      <c r="AB245" s="7">
        <f>IF(A245="","",IF(OR(AND(E245&lt;&gt;"",H245&lt;&gt;'الإعدادات'!$M$17),AND(A245=A244,AA244&gt;0)),1,0))</f>
        <v/>
      </c>
      <c r="AC245" s="9">
        <f>IF(A245="","",IF(AND(E245&lt;&gt;"",H245&lt;&gt;'الإعدادات'!$M$17),IF(F245="","",F245),IF(AND(A245=A244,AA244&gt;0),AC244,"")))</f>
        <v/>
      </c>
      <c r="AD245" s="9">
        <f>IF(A245="","",IF(AND(E245&lt;&gt;"",H245&lt;&gt;'الإعدادات'!$M$17),IF(G245="","",G245),IF(AND(A245=A244,AA244&gt;0),AD244,"")))</f>
        <v/>
      </c>
      <c r="AE245" s="7">
        <f>IF(A245="","",IF(AND(L245&lt;&gt;"",O245&lt;&gt;'الإعدادات'!$M$17),MAX(1,ROUND(IFERROR(INDEX(SvcMinutes,MATCH(L245,Services,0)),SlotLen)/SlotLen,0))-1,IF(AND(A245=A244,AE244&gt;0),AE244-1,0)))</f>
        <v/>
      </c>
      <c r="AF245" s="7">
        <f>IF(A245="","",IF(OR(AND(L245&lt;&gt;"",O245&lt;&gt;'الإعدادات'!$M$17),AND(A245=A244,AE244&gt;0)),1,0))</f>
        <v/>
      </c>
      <c r="AG245" s="9">
        <f>IF(A245="","",IF(AND(L245&lt;&gt;"",O245&lt;&gt;'الإعدادات'!$M$17),IF(M245="","",M245),IF(AND(A245=A244,AE244&gt;0),AG244,"")))</f>
        <v/>
      </c>
      <c r="AH245" s="9">
        <f>IF(A245="","",IF(AND(L245&lt;&gt;"",O245&lt;&gt;'الإعدادات'!$M$17),IF(N245="","",N245),IF(AND(A245=A244,AE244&gt;0),AH244,"")))</f>
        <v/>
      </c>
      <c r="AI245" s="7">
        <f>IF(A245="","",IF(AND(S245&lt;&gt;"",V245&lt;&gt;'الإعدادات'!$M$17),MAX(1,ROUND(IFERROR(INDEX(SvcMinutes,MATCH(S245,Services,0)),SlotLen)/SlotLen,0))-1,IF(AND(A245=A244,AI244&gt;0),AI244-1,0)))</f>
        <v/>
      </c>
      <c r="AJ245" s="7">
        <f>IF(A245="","",IF(OR(AND(S245&lt;&gt;"",V245&lt;&gt;'الإعدادات'!$M$17),AND(A245=A244,AI244&gt;0)),1,0))</f>
        <v/>
      </c>
      <c r="AK245" s="9">
        <f>IF(A245="","",IF(AND(S245&lt;&gt;"",V245&lt;&gt;'الإعدادات'!$M$17),IF(T245="","",T245),IF(AND(A245=A244,AI244&gt;0),AK244,"")))</f>
        <v/>
      </c>
      <c r="AL245" s="9">
        <f>IF(A245="","",IF(AND(S245&lt;&gt;"",V245&lt;&gt;'الإعدادات'!$M$17),IF(U245="","",U245),IF(AND(A245=A244,AI244&gt;0),AL244,"")))</f>
        <v/>
      </c>
    </row>
    <row r="246">
      <c r="A246" s="23">
        <f>IF(Y246&gt;=7*SlotsPerDay,"",$B$2+INT(Y246/SlotsPerDay))</f>
        <v/>
      </c>
      <c r="B246" s="24">
        <f>IF(A246="","",DayStart+(Y246-INT(Y246/SlotsPerDay)*SlotsPerDay)*SlotLen/1440)</f>
        <v/>
      </c>
      <c r="C246" s="4" t="n"/>
      <c r="D246" s="4" t="n"/>
      <c r="E246" s="4" t="n"/>
      <c r="F246" s="4" t="n"/>
      <c r="G246" s="4" t="n"/>
      <c r="H246" s="4" t="n"/>
      <c r="I246" s="25">
        <f>IF(A246="","",IF(AND(AND(AC246&lt;&gt;"",OR(AC246=AG246,AC246=AK246)),AND(AD246&lt;&gt;"",OR(AD246=AH246,AD246=AL246))),"غرفة وجهاز",IF(AND(AC246&lt;&gt;"",OR(AC246=AG246,AC246=AK246)),"غرفة",IF(AND(AD246&lt;&gt;"",OR(AD246=AH246,AD246=AL246)),"جهاز",""))))</f>
        <v/>
      </c>
      <c r="J246" s="4" t="n"/>
      <c r="K246" s="4" t="n"/>
      <c r="L246" s="4" t="n"/>
      <c r="M246" s="4" t="n"/>
      <c r="N246" s="4" t="n"/>
      <c r="O246" s="4" t="n"/>
      <c r="P246" s="25">
        <f>IF(A246="","",IF(AND(AND(AG246&lt;&gt;"",OR(AG246=AC246,AG246=AK246)),AND(AH246&lt;&gt;"",OR(AH246=AD246,AH246=AL246))),"غرفة وجهاز",IF(AND(AG246&lt;&gt;"",OR(AG246=AC246,AG246=AK246)),"غرفة",IF(AND(AH246&lt;&gt;"",OR(AH246=AD246,AH246=AL246)),"جهاز",""))))</f>
        <v/>
      </c>
      <c r="Q246" s="4" t="n"/>
      <c r="R246" s="4" t="n"/>
      <c r="S246" s="4" t="n"/>
      <c r="T246" s="4" t="n"/>
      <c r="U246" s="4" t="n"/>
      <c r="V246" s="4" t="n"/>
      <c r="W246" s="25">
        <f>IF(A246="","",IF(AND(AND(AK246&lt;&gt;"",OR(AK246=AC246,AK246=AG246)),AND(AL246&lt;&gt;"",OR(AL246=AD246,AL246=AH246))),"غرفة وجهاز",IF(AND(AK246&lt;&gt;"",OR(AK246=AC246,AK246=AG246)),"غرفة",IF(AND(AL246&lt;&gt;"",OR(AL246=AD246,AL246=AH246)),"جهاز",""))))</f>
        <v/>
      </c>
      <c r="Y246" s="7" t="n">
        <v>240</v>
      </c>
      <c r="Z246" s="7">
        <f>IF(A246="","",IF(INDEX(OpenDays,WEEKDAY(A246,2))="لا",0,1))</f>
        <v/>
      </c>
      <c r="AA246" s="7">
        <f>IF(A246="","",IF(AND(E246&lt;&gt;"",H246&lt;&gt;'الإعدادات'!$M$17),MAX(1,ROUND(IFERROR(INDEX(SvcMinutes,MATCH(E246,Services,0)),SlotLen)/SlotLen,0))-1,IF(AND(A246=A245,AA245&gt;0),AA245-1,0)))</f>
        <v/>
      </c>
      <c r="AB246" s="7">
        <f>IF(A246="","",IF(OR(AND(E246&lt;&gt;"",H246&lt;&gt;'الإعدادات'!$M$17),AND(A246=A245,AA245&gt;0)),1,0))</f>
        <v/>
      </c>
      <c r="AC246" s="9">
        <f>IF(A246="","",IF(AND(E246&lt;&gt;"",H246&lt;&gt;'الإعدادات'!$M$17),IF(F246="","",F246),IF(AND(A246=A245,AA245&gt;0),AC245,"")))</f>
        <v/>
      </c>
      <c r="AD246" s="9">
        <f>IF(A246="","",IF(AND(E246&lt;&gt;"",H246&lt;&gt;'الإعدادات'!$M$17),IF(G246="","",G246),IF(AND(A246=A245,AA245&gt;0),AD245,"")))</f>
        <v/>
      </c>
      <c r="AE246" s="7">
        <f>IF(A246="","",IF(AND(L246&lt;&gt;"",O246&lt;&gt;'الإعدادات'!$M$17),MAX(1,ROUND(IFERROR(INDEX(SvcMinutes,MATCH(L246,Services,0)),SlotLen)/SlotLen,0))-1,IF(AND(A246=A245,AE245&gt;0),AE245-1,0)))</f>
        <v/>
      </c>
      <c r="AF246" s="7">
        <f>IF(A246="","",IF(OR(AND(L246&lt;&gt;"",O246&lt;&gt;'الإعدادات'!$M$17),AND(A246=A245,AE245&gt;0)),1,0))</f>
        <v/>
      </c>
      <c r="AG246" s="9">
        <f>IF(A246="","",IF(AND(L246&lt;&gt;"",O246&lt;&gt;'الإعدادات'!$M$17),IF(M246="","",M246),IF(AND(A246=A245,AE245&gt;0),AG245,"")))</f>
        <v/>
      </c>
      <c r="AH246" s="9">
        <f>IF(A246="","",IF(AND(L246&lt;&gt;"",O246&lt;&gt;'الإعدادات'!$M$17),IF(N246="","",N246),IF(AND(A246=A245,AE245&gt;0),AH245,"")))</f>
        <v/>
      </c>
      <c r="AI246" s="7">
        <f>IF(A246="","",IF(AND(S246&lt;&gt;"",V246&lt;&gt;'الإعدادات'!$M$17),MAX(1,ROUND(IFERROR(INDEX(SvcMinutes,MATCH(S246,Services,0)),SlotLen)/SlotLen,0))-1,IF(AND(A246=A245,AI245&gt;0),AI245-1,0)))</f>
        <v/>
      </c>
      <c r="AJ246" s="7">
        <f>IF(A246="","",IF(OR(AND(S246&lt;&gt;"",V246&lt;&gt;'الإعدادات'!$M$17),AND(A246=A245,AI245&gt;0)),1,0))</f>
        <v/>
      </c>
      <c r="AK246" s="9">
        <f>IF(A246="","",IF(AND(S246&lt;&gt;"",V246&lt;&gt;'الإعدادات'!$M$17),IF(T246="","",T246),IF(AND(A246=A245,AI245&gt;0),AK245,"")))</f>
        <v/>
      </c>
      <c r="AL246" s="9">
        <f>IF(A246="","",IF(AND(S246&lt;&gt;"",V246&lt;&gt;'الإعدادات'!$M$17),IF(U246="","",U246),IF(AND(A246=A245,AI245&gt;0),AL245,"")))</f>
        <v/>
      </c>
    </row>
    <row r="247">
      <c r="A247" s="23">
        <f>IF(Y247&gt;=7*SlotsPerDay,"",$B$2+INT(Y247/SlotsPerDay))</f>
        <v/>
      </c>
      <c r="B247" s="24">
        <f>IF(A247="","",DayStart+(Y247-INT(Y247/SlotsPerDay)*SlotsPerDay)*SlotLen/1440)</f>
        <v/>
      </c>
      <c r="C247" s="4" t="n"/>
      <c r="D247" s="4" t="n"/>
      <c r="E247" s="4" t="n"/>
      <c r="F247" s="4" t="n"/>
      <c r="G247" s="4" t="n"/>
      <c r="H247" s="4" t="n"/>
      <c r="I247" s="25">
        <f>IF(A247="","",IF(AND(AND(AC247&lt;&gt;"",OR(AC247=AG247,AC247=AK247)),AND(AD247&lt;&gt;"",OR(AD247=AH247,AD247=AL247))),"غرفة وجهاز",IF(AND(AC247&lt;&gt;"",OR(AC247=AG247,AC247=AK247)),"غرفة",IF(AND(AD247&lt;&gt;"",OR(AD247=AH247,AD247=AL247)),"جهاز",""))))</f>
        <v/>
      </c>
      <c r="J247" s="4" t="n"/>
      <c r="K247" s="4" t="n"/>
      <c r="L247" s="4" t="n"/>
      <c r="M247" s="4" t="n"/>
      <c r="N247" s="4" t="n"/>
      <c r="O247" s="4" t="n"/>
      <c r="P247" s="25">
        <f>IF(A247="","",IF(AND(AND(AG247&lt;&gt;"",OR(AG247=AC247,AG247=AK247)),AND(AH247&lt;&gt;"",OR(AH247=AD247,AH247=AL247))),"غرفة وجهاز",IF(AND(AG247&lt;&gt;"",OR(AG247=AC247,AG247=AK247)),"غرفة",IF(AND(AH247&lt;&gt;"",OR(AH247=AD247,AH247=AL247)),"جهاز",""))))</f>
        <v/>
      </c>
      <c r="Q247" s="4" t="n"/>
      <c r="R247" s="4" t="n"/>
      <c r="S247" s="4" t="n"/>
      <c r="T247" s="4" t="n"/>
      <c r="U247" s="4" t="n"/>
      <c r="V247" s="4" t="n"/>
      <c r="W247" s="25">
        <f>IF(A247="","",IF(AND(AND(AK247&lt;&gt;"",OR(AK247=AC247,AK247=AG247)),AND(AL247&lt;&gt;"",OR(AL247=AD247,AL247=AH247))),"غرفة وجهاز",IF(AND(AK247&lt;&gt;"",OR(AK247=AC247,AK247=AG247)),"غرفة",IF(AND(AL247&lt;&gt;"",OR(AL247=AD247,AL247=AH247)),"جهاز",""))))</f>
        <v/>
      </c>
      <c r="Y247" s="7" t="n">
        <v>241</v>
      </c>
      <c r="Z247" s="7">
        <f>IF(A247="","",IF(INDEX(OpenDays,WEEKDAY(A247,2))="لا",0,1))</f>
        <v/>
      </c>
      <c r="AA247" s="7">
        <f>IF(A247="","",IF(AND(E247&lt;&gt;"",H247&lt;&gt;'الإعدادات'!$M$17),MAX(1,ROUND(IFERROR(INDEX(SvcMinutes,MATCH(E247,Services,0)),SlotLen)/SlotLen,0))-1,IF(AND(A247=A246,AA246&gt;0),AA246-1,0)))</f>
        <v/>
      </c>
      <c r="AB247" s="7">
        <f>IF(A247="","",IF(OR(AND(E247&lt;&gt;"",H247&lt;&gt;'الإعدادات'!$M$17),AND(A247=A246,AA246&gt;0)),1,0))</f>
        <v/>
      </c>
      <c r="AC247" s="9">
        <f>IF(A247="","",IF(AND(E247&lt;&gt;"",H247&lt;&gt;'الإعدادات'!$M$17),IF(F247="","",F247),IF(AND(A247=A246,AA246&gt;0),AC246,"")))</f>
        <v/>
      </c>
      <c r="AD247" s="9">
        <f>IF(A247="","",IF(AND(E247&lt;&gt;"",H247&lt;&gt;'الإعدادات'!$M$17),IF(G247="","",G247),IF(AND(A247=A246,AA246&gt;0),AD246,"")))</f>
        <v/>
      </c>
      <c r="AE247" s="7">
        <f>IF(A247="","",IF(AND(L247&lt;&gt;"",O247&lt;&gt;'الإعدادات'!$M$17),MAX(1,ROUND(IFERROR(INDEX(SvcMinutes,MATCH(L247,Services,0)),SlotLen)/SlotLen,0))-1,IF(AND(A247=A246,AE246&gt;0),AE246-1,0)))</f>
        <v/>
      </c>
      <c r="AF247" s="7">
        <f>IF(A247="","",IF(OR(AND(L247&lt;&gt;"",O247&lt;&gt;'الإعدادات'!$M$17),AND(A247=A246,AE246&gt;0)),1,0))</f>
        <v/>
      </c>
      <c r="AG247" s="9">
        <f>IF(A247="","",IF(AND(L247&lt;&gt;"",O247&lt;&gt;'الإعدادات'!$M$17),IF(M247="","",M247),IF(AND(A247=A246,AE246&gt;0),AG246,"")))</f>
        <v/>
      </c>
      <c r="AH247" s="9">
        <f>IF(A247="","",IF(AND(L247&lt;&gt;"",O247&lt;&gt;'الإعدادات'!$M$17),IF(N247="","",N247),IF(AND(A247=A246,AE246&gt;0),AH246,"")))</f>
        <v/>
      </c>
      <c r="AI247" s="7">
        <f>IF(A247="","",IF(AND(S247&lt;&gt;"",V247&lt;&gt;'الإعدادات'!$M$17),MAX(1,ROUND(IFERROR(INDEX(SvcMinutes,MATCH(S247,Services,0)),SlotLen)/SlotLen,0))-1,IF(AND(A247=A246,AI246&gt;0),AI246-1,0)))</f>
        <v/>
      </c>
      <c r="AJ247" s="7">
        <f>IF(A247="","",IF(OR(AND(S247&lt;&gt;"",V247&lt;&gt;'الإعدادات'!$M$17),AND(A247=A246,AI246&gt;0)),1,0))</f>
        <v/>
      </c>
      <c r="AK247" s="9">
        <f>IF(A247="","",IF(AND(S247&lt;&gt;"",V247&lt;&gt;'الإعدادات'!$M$17),IF(T247="","",T247),IF(AND(A247=A246,AI246&gt;0),AK246,"")))</f>
        <v/>
      </c>
      <c r="AL247" s="9">
        <f>IF(A247="","",IF(AND(S247&lt;&gt;"",V247&lt;&gt;'الإعدادات'!$M$17),IF(U247="","",U247),IF(AND(A247=A246,AI246&gt;0),AL246,"")))</f>
        <v/>
      </c>
    </row>
    <row r="248">
      <c r="A248" s="23">
        <f>IF(Y248&gt;=7*SlotsPerDay,"",$B$2+INT(Y248/SlotsPerDay))</f>
        <v/>
      </c>
      <c r="B248" s="24">
        <f>IF(A248="","",DayStart+(Y248-INT(Y248/SlotsPerDay)*SlotsPerDay)*SlotLen/1440)</f>
        <v/>
      </c>
      <c r="C248" s="4" t="n"/>
      <c r="D248" s="4" t="n"/>
      <c r="E248" s="4" t="n"/>
      <c r="F248" s="4" t="n"/>
      <c r="G248" s="4" t="n"/>
      <c r="H248" s="4" t="n"/>
      <c r="I248" s="25">
        <f>IF(A248="","",IF(AND(AND(AC248&lt;&gt;"",OR(AC248=AG248,AC248=AK248)),AND(AD248&lt;&gt;"",OR(AD248=AH248,AD248=AL248))),"غرفة وجهاز",IF(AND(AC248&lt;&gt;"",OR(AC248=AG248,AC248=AK248)),"غرفة",IF(AND(AD248&lt;&gt;"",OR(AD248=AH248,AD248=AL248)),"جهاز",""))))</f>
        <v/>
      </c>
      <c r="J248" s="4" t="n"/>
      <c r="K248" s="4" t="n"/>
      <c r="L248" s="4" t="n"/>
      <c r="M248" s="4" t="n"/>
      <c r="N248" s="4" t="n"/>
      <c r="O248" s="4" t="n"/>
      <c r="P248" s="25">
        <f>IF(A248="","",IF(AND(AND(AG248&lt;&gt;"",OR(AG248=AC248,AG248=AK248)),AND(AH248&lt;&gt;"",OR(AH248=AD248,AH248=AL248))),"غرفة وجهاز",IF(AND(AG248&lt;&gt;"",OR(AG248=AC248,AG248=AK248)),"غرفة",IF(AND(AH248&lt;&gt;"",OR(AH248=AD248,AH248=AL248)),"جهاز",""))))</f>
        <v/>
      </c>
      <c r="Q248" s="4" t="n"/>
      <c r="R248" s="4" t="n"/>
      <c r="S248" s="4" t="n"/>
      <c r="T248" s="4" t="n"/>
      <c r="U248" s="4" t="n"/>
      <c r="V248" s="4" t="n"/>
      <c r="W248" s="25">
        <f>IF(A248="","",IF(AND(AND(AK248&lt;&gt;"",OR(AK248=AC248,AK248=AG248)),AND(AL248&lt;&gt;"",OR(AL248=AD248,AL248=AH248))),"غرفة وجهاز",IF(AND(AK248&lt;&gt;"",OR(AK248=AC248,AK248=AG248)),"غرفة",IF(AND(AL248&lt;&gt;"",OR(AL248=AD248,AL248=AH248)),"جهاز",""))))</f>
        <v/>
      </c>
      <c r="Y248" s="7" t="n">
        <v>242</v>
      </c>
      <c r="Z248" s="7">
        <f>IF(A248="","",IF(INDEX(OpenDays,WEEKDAY(A248,2))="لا",0,1))</f>
        <v/>
      </c>
      <c r="AA248" s="7">
        <f>IF(A248="","",IF(AND(E248&lt;&gt;"",H248&lt;&gt;'الإعدادات'!$M$17),MAX(1,ROUND(IFERROR(INDEX(SvcMinutes,MATCH(E248,Services,0)),SlotLen)/SlotLen,0))-1,IF(AND(A248=A247,AA247&gt;0),AA247-1,0)))</f>
        <v/>
      </c>
      <c r="AB248" s="7">
        <f>IF(A248="","",IF(OR(AND(E248&lt;&gt;"",H248&lt;&gt;'الإعدادات'!$M$17),AND(A248=A247,AA247&gt;0)),1,0))</f>
        <v/>
      </c>
      <c r="AC248" s="9">
        <f>IF(A248="","",IF(AND(E248&lt;&gt;"",H248&lt;&gt;'الإعدادات'!$M$17),IF(F248="","",F248),IF(AND(A248=A247,AA247&gt;0),AC247,"")))</f>
        <v/>
      </c>
      <c r="AD248" s="9">
        <f>IF(A248="","",IF(AND(E248&lt;&gt;"",H248&lt;&gt;'الإعدادات'!$M$17),IF(G248="","",G248),IF(AND(A248=A247,AA247&gt;0),AD247,"")))</f>
        <v/>
      </c>
      <c r="AE248" s="7">
        <f>IF(A248="","",IF(AND(L248&lt;&gt;"",O248&lt;&gt;'الإعدادات'!$M$17),MAX(1,ROUND(IFERROR(INDEX(SvcMinutes,MATCH(L248,Services,0)),SlotLen)/SlotLen,0))-1,IF(AND(A248=A247,AE247&gt;0),AE247-1,0)))</f>
        <v/>
      </c>
      <c r="AF248" s="7">
        <f>IF(A248="","",IF(OR(AND(L248&lt;&gt;"",O248&lt;&gt;'الإعدادات'!$M$17),AND(A248=A247,AE247&gt;0)),1,0))</f>
        <v/>
      </c>
      <c r="AG248" s="9">
        <f>IF(A248="","",IF(AND(L248&lt;&gt;"",O248&lt;&gt;'الإعدادات'!$M$17),IF(M248="","",M248),IF(AND(A248=A247,AE247&gt;0),AG247,"")))</f>
        <v/>
      </c>
      <c r="AH248" s="9">
        <f>IF(A248="","",IF(AND(L248&lt;&gt;"",O248&lt;&gt;'الإعدادات'!$M$17),IF(N248="","",N248),IF(AND(A248=A247,AE247&gt;0),AH247,"")))</f>
        <v/>
      </c>
      <c r="AI248" s="7">
        <f>IF(A248="","",IF(AND(S248&lt;&gt;"",V248&lt;&gt;'الإعدادات'!$M$17),MAX(1,ROUND(IFERROR(INDEX(SvcMinutes,MATCH(S248,Services,0)),SlotLen)/SlotLen,0))-1,IF(AND(A248=A247,AI247&gt;0),AI247-1,0)))</f>
        <v/>
      </c>
      <c r="AJ248" s="7">
        <f>IF(A248="","",IF(OR(AND(S248&lt;&gt;"",V248&lt;&gt;'الإعدادات'!$M$17),AND(A248=A247,AI247&gt;0)),1,0))</f>
        <v/>
      </c>
      <c r="AK248" s="9">
        <f>IF(A248="","",IF(AND(S248&lt;&gt;"",V248&lt;&gt;'الإعدادات'!$M$17),IF(T248="","",T248),IF(AND(A248=A247,AI247&gt;0),AK247,"")))</f>
        <v/>
      </c>
      <c r="AL248" s="9">
        <f>IF(A248="","",IF(AND(S248&lt;&gt;"",V248&lt;&gt;'الإعدادات'!$M$17),IF(U248="","",U248),IF(AND(A248=A247,AI247&gt;0),AL247,"")))</f>
        <v/>
      </c>
    </row>
    <row r="249">
      <c r="A249" s="23">
        <f>IF(Y249&gt;=7*SlotsPerDay,"",$B$2+INT(Y249/SlotsPerDay))</f>
        <v/>
      </c>
      <c r="B249" s="24">
        <f>IF(A249="","",DayStart+(Y249-INT(Y249/SlotsPerDay)*SlotsPerDay)*SlotLen/1440)</f>
        <v/>
      </c>
      <c r="C249" s="4" t="n"/>
      <c r="D249" s="4" t="n"/>
      <c r="E249" s="4" t="n"/>
      <c r="F249" s="4" t="n"/>
      <c r="G249" s="4" t="n"/>
      <c r="H249" s="4" t="n"/>
      <c r="I249" s="25">
        <f>IF(A249="","",IF(AND(AND(AC249&lt;&gt;"",OR(AC249=AG249,AC249=AK249)),AND(AD249&lt;&gt;"",OR(AD249=AH249,AD249=AL249))),"غرفة وجهاز",IF(AND(AC249&lt;&gt;"",OR(AC249=AG249,AC249=AK249)),"غرفة",IF(AND(AD249&lt;&gt;"",OR(AD249=AH249,AD249=AL249)),"جهاز",""))))</f>
        <v/>
      </c>
      <c r="J249" s="4" t="n"/>
      <c r="K249" s="4" t="n"/>
      <c r="L249" s="4" t="n"/>
      <c r="M249" s="4" t="n"/>
      <c r="N249" s="4" t="n"/>
      <c r="O249" s="4" t="n"/>
      <c r="P249" s="25">
        <f>IF(A249="","",IF(AND(AND(AG249&lt;&gt;"",OR(AG249=AC249,AG249=AK249)),AND(AH249&lt;&gt;"",OR(AH249=AD249,AH249=AL249))),"غرفة وجهاز",IF(AND(AG249&lt;&gt;"",OR(AG249=AC249,AG249=AK249)),"غرفة",IF(AND(AH249&lt;&gt;"",OR(AH249=AD249,AH249=AL249)),"جهاز",""))))</f>
        <v/>
      </c>
      <c r="Q249" s="4" t="n"/>
      <c r="R249" s="4" t="n"/>
      <c r="S249" s="4" t="n"/>
      <c r="T249" s="4" t="n"/>
      <c r="U249" s="4" t="n"/>
      <c r="V249" s="4" t="n"/>
      <c r="W249" s="25">
        <f>IF(A249="","",IF(AND(AND(AK249&lt;&gt;"",OR(AK249=AC249,AK249=AG249)),AND(AL249&lt;&gt;"",OR(AL249=AD249,AL249=AH249))),"غرفة وجهاز",IF(AND(AK249&lt;&gt;"",OR(AK249=AC249,AK249=AG249)),"غرفة",IF(AND(AL249&lt;&gt;"",OR(AL249=AD249,AL249=AH249)),"جهاز",""))))</f>
        <v/>
      </c>
      <c r="Y249" s="7" t="n">
        <v>243</v>
      </c>
      <c r="Z249" s="7">
        <f>IF(A249="","",IF(INDEX(OpenDays,WEEKDAY(A249,2))="لا",0,1))</f>
        <v/>
      </c>
      <c r="AA249" s="7">
        <f>IF(A249="","",IF(AND(E249&lt;&gt;"",H249&lt;&gt;'الإعدادات'!$M$17),MAX(1,ROUND(IFERROR(INDEX(SvcMinutes,MATCH(E249,Services,0)),SlotLen)/SlotLen,0))-1,IF(AND(A249=A248,AA248&gt;0),AA248-1,0)))</f>
        <v/>
      </c>
      <c r="AB249" s="7">
        <f>IF(A249="","",IF(OR(AND(E249&lt;&gt;"",H249&lt;&gt;'الإعدادات'!$M$17),AND(A249=A248,AA248&gt;0)),1,0))</f>
        <v/>
      </c>
      <c r="AC249" s="9">
        <f>IF(A249="","",IF(AND(E249&lt;&gt;"",H249&lt;&gt;'الإعدادات'!$M$17),IF(F249="","",F249),IF(AND(A249=A248,AA248&gt;0),AC248,"")))</f>
        <v/>
      </c>
      <c r="AD249" s="9">
        <f>IF(A249="","",IF(AND(E249&lt;&gt;"",H249&lt;&gt;'الإعدادات'!$M$17),IF(G249="","",G249),IF(AND(A249=A248,AA248&gt;0),AD248,"")))</f>
        <v/>
      </c>
      <c r="AE249" s="7">
        <f>IF(A249="","",IF(AND(L249&lt;&gt;"",O249&lt;&gt;'الإعدادات'!$M$17),MAX(1,ROUND(IFERROR(INDEX(SvcMinutes,MATCH(L249,Services,0)),SlotLen)/SlotLen,0))-1,IF(AND(A249=A248,AE248&gt;0),AE248-1,0)))</f>
        <v/>
      </c>
      <c r="AF249" s="7">
        <f>IF(A249="","",IF(OR(AND(L249&lt;&gt;"",O249&lt;&gt;'الإعدادات'!$M$17),AND(A249=A248,AE248&gt;0)),1,0))</f>
        <v/>
      </c>
      <c r="AG249" s="9">
        <f>IF(A249="","",IF(AND(L249&lt;&gt;"",O249&lt;&gt;'الإعدادات'!$M$17),IF(M249="","",M249),IF(AND(A249=A248,AE248&gt;0),AG248,"")))</f>
        <v/>
      </c>
      <c r="AH249" s="9">
        <f>IF(A249="","",IF(AND(L249&lt;&gt;"",O249&lt;&gt;'الإعدادات'!$M$17),IF(N249="","",N249),IF(AND(A249=A248,AE248&gt;0),AH248,"")))</f>
        <v/>
      </c>
      <c r="AI249" s="7">
        <f>IF(A249="","",IF(AND(S249&lt;&gt;"",V249&lt;&gt;'الإعدادات'!$M$17),MAX(1,ROUND(IFERROR(INDEX(SvcMinutes,MATCH(S249,Services,0)),SlotLen)/SlotLen,0))-1,IF(AND(A249=A248,AI248&gt;0),AI248-1,0)))</f>
        <v/>
      </c>
      <c r="AJ249" s="7">
        <f>IF(A249="","",IF(OR(AND(S249&lt;&gt;"",V249&lt;&gt;'الإعدادات'!$M$17),AND(A249=A248,AI248&gt;0)),1,0))</f>
        <v/>
      </c>
      <c r="AK249" s="9">
        <f>IF(A249="","",IF(AND(S249&lt;&gt;"",V249&lt;&gt;'الإعدادات'!$M$17),IF(T249="","",T249),IF(AND(A249=A248,AI248&gt;0),AK248,"")))</f>
        <v/>
      </c>
      <c r="AL249" s="9">
        <f>IF(A249="","",IF(AND(S249&lt;&gt;"",V249&lt;&gt;'الإعدادات'!$M$17),IF(U249="","",U249),IF(AND(A249=A248,AI248&gt;0),AL248,"")))</f>
        <v/>
      </c>
    </row>
    <row r="250">
      <c r="A250" s="23">
        <f>IF(Y250&gt;=7*SlotsPerDay,"",$B$2+INT(Y250/SlotsPerDay))</f>
        <v/>
      </c>
      <c r="B250" s="24">
        <f>IF(A250="","",DayStart+(Y250-INT(Y250/SlotsPerDay)*SlotsPerDay)*SlotLen/1440)</f>
        <v/>
      </c>
      <c r="C250" s="4" t="n"/>
      <c r="D250" s="4" t="n"/>
      <c r="E250" s="4" t="n"/>
      <c r="F250" s="4" t="n"/>
      <c r="G250" s="4" t="n"/>
      <c r="H250" s="4" t="n"/>
      <c r="I250" s="25">
        <f>IF(A250="","",IF(AND(AND(AC250&lt;&gt;"",OR(AC250=AG250,AC250=AK250)),AND(AD250&lt;&gt;"",OR(AD250=AH250,AD250=AL250))),"غرفة وجهاز",IF(AND(AC250&lt;&gt;"",OR(AC250=AG250,AC250=AK250)),"غرفة",IF(AND(AD250&lt;&gt;"",OR(AD250=AH250,AD250=AL250)),"جهاز",""))))</f>
        <v/>
      </c>
      <c r="J250" s="4" t="n"/>
      <c r="K250" s="4" t="n"/>
      <c r="L250" s="4" t="n"/>
      <c r="M250" s="4" t="n"/>
      <c r="N250" s="4" t="n"/>
      <c r="O250" s="4" t="n"/>
      <c r="P250" s="25">
        <f>IF(A250="","",IF(AND(AND(AG250&lt;&gt;"",OR(AG250=AC250,AG250=AK250)),AND(AH250&lt;&gt;"",OR(AH250=AD250,AH250=AL250))),"غرفة وجهاز",IF(AND(AG250&lt;&gt;"",OR(AG250=AC250,AG250=AK250)),"غرفة",IF(AND(AH250&lt;&gt;"",OR(AH250=AD250,AH250=AL250)),"جهاز",""))))</f>
        <v/>
      </c>
      <c r="Q250" s="4" t="n"/>
      <c r="R250" s="4" t="n"/>
      <c r="S250" s="4" t="n"/>
      <c r="T250" s="4" t="n"/>
      <c r="U250" s="4" t="n"/>
      <c r="V250" s="4" t="n"/>
      <c r="W250" s="25">
        <f>IF(A250="","",IF(AND(AND(AK250&lt;&gt;"",OR(AK250=AC250,AK250=AG250)),AND(AL250&lt;&gt;"",OR(AL250=AD250,AL250=AH250))),"غرفة وجهاز",IF(AND(AK250&lt;&gt;"",OR(AK250=AC250,AK250=AG250)),"غرفة",IF(AND(AL250&lt;&gt;"",OR(AL250=AD250,AL250=AH250)),"جهاز",""))))</f>
        <v/>
      </c>
      <c r="Y250" s="7" t="n">
        <v>244</v>
      </c>
      <c r="Z250" s="7">
        <f>IF(A250="","",IF(INDEX(OpenDays,WEEKDAY(A250,2))="لا",0,1))</f>
        <v/>
      </c>
      <c r="AA250" s="7">
        <f>IF(A250="","",IF(AND(E250&lt;&gt;"",H250&lt;&gt;'الإعدادات'!$M$17),MAX(1,ROUND(IFERROR(INDEX(SvcMinutes,MATCH(E250,Services,0)),SlotLen)/SlotLen,0))-1,IF(AND(A250=A249,AA249&gt;0),AA249-1,0)))</f>
        <v/>
      </c>
      <c r="AB250" s="7">
        <f>IF(A250="","",IF(OR(AND(E250&lt;&gt;"",H250&lt;&gt;'الإعدادات'!$M$17),AND(A250=A249,AA249&gt;0)),1,0))</f>
        <v/>
      </c>
      <c r="AC250" s="9">
        <f>IF(A250="","",IF(AND(E250&lt;&gt;"",H250&lt;&gt;'الإعدادات'!$M$17),IF(F250="","",F250),IF(AND(A250=A249,AA249&gt;0),AC249,"")))</f>
        <v/>
      </c>
      <c r="AD250" s="9">
        <f>IF(A250="","",IF(AND(E250&lt;&gt;"",H250&lt;&gt;'الإعدادات'!$M$17),IF(G250="","",G250),IF(AND(A250=A249,AA249&gt;0),AD249,"")))</f>
        <v/>
      </c>
      <c r="AE250" s="7">
        <f>IF(A250="","",IF(AND(L250&lt;&gt;"",O250&lt;&gt;'الإعدادات'!$M$17),MAX(1,ROUND(IFERROR(INDEX(SvcMinutes,MATCH(L250,Services,0)),SlotLen)/SlotLen,0))-1,IF(AND(A250=A249,AE249&gt;0),AE249-1,0)))</f>
        <v/>
      </c>
      <c r="AF250" s="7">
        <f>IF(A250="","",IF(OR(AND(L250&lt;&gt;"",O250&lt;&gt;'الإعدادات'!$M$17),AND(A250=A249,AE249&gt;0)),1,0))</f>
        <v/>
      </c>
      <c r="AG250" s="9">
        <f>IF(A250="","",IF(AND(L250&lt;&gt;"",O250&lt;&gt;'الإعدادات'!$M$17),IF(M250="","",M250),IF(AND(A250=A249,AE249&gt;0),AG249,"")))</f>
        <v/>
      </c>
      <c r="AH250" s="9">
        <f>IF(A250="","",IF(AND(L250&lt;&gt;"",O250&lt;&gt;'الإعدادات'!$M$17),IF(N250="","",N250),IF(AND(A250=A249,AE249&gt;0),AH249,"")))</f>
        <v/>
      </c>
      <c r="AI250" s="7">
        <f>IF(A250="","",IF(AND(S250&lt;&gt;"",V250&lt;&gt;'الإعدادات'!$M$17),MAX(1,ROUND(IFERROR(INDEX(SvcMinutes,MATCH(S250,Services,0)),SlotLen)/SlotLen,0))-1,IF(AND(A250=A249,AI249&gt;0),AI249-1,0)))</f>
        <v/>
      </c>
      <c r="AJ250" s="7">
        <f>IF(A250="","",IF(OR(AND(S250&lt;&gt;"",V250&lt;&gt;'الإعدادات'!$M$17),AND(A250=A249,AI249&gt;0)),1,0))</f>
        <v/>
      </c>
      <c r="AK250" s="9">
        <f>IF(A250="","",IF(AND(S250&lt;&gt;"",V250&lt;&gt;'الإعدادات'!$M$17),IF(T250="","",T250),IF(AND(A250=A249,AI249&gt;0),AK249,"")))</f>
        <v/>
      </c>
      <c r="AL250" s="9">
        <f>IF(A250="","",IF(AND(S250&lt;&gt;"",V250&lt;&gt;'الإعدادات'!$M$17),IF(U250="","",U250),IF(AND(A250=A249,AI249&gt;0),AL249,"")))</f>
        <v/>
      </c>
    </row>
    <row r="251">
      <c r="A251" s="23">
        <f>IF(Y251&gt;=7*SlotsPerDay,"",$B$2+INT(Y251/SlotsPerDay))</f>
        <v/>
      </c>
      <c r="B251" s="24">
        <f>IF(A251="","",DayStart+(Y251-INT(Y251/SlotsPerDay)*SlotsPerDay)*SlotLen/1440)</f>
        <v/>
      </c>
      <c r="C251" s="4" t="n"/>
      <c r="D251" s="4" t="n"/>
      <c r="E251" s="4" t="n"/>
      <c r="F251" s="4" t="n"/>
      <c r="G251" s="4" t="n"/>
      <c r="H251" s="4" t="n"/>
      <c r="I251" s="25">
        <f>IF(A251="","",IF(AND(AND(AC251&lt;&gt;"",OR(AC251=AG251,AC251=AK251)),AND(AD251&lt;&gt;"",OR(AD251=AH251,AD251=AL251))),"غرفة وجهاز",IF(AND(AC251&lt;&gt;"",OR(AC251=AG251,AC251=AK251)),"غرفة",IF(AND(AD251&lt;&gt;"",OR(AD251=AH251,AD251=AL251)),"جهاز",""))))</f>
        <v/>
      </c>
      <c r="J251" s="4" t="n"/>
      <c r="K251" s="4" t="n"/>
      <c r="L251" s="4" t="n"/>
      <c r="M251" s="4" t="n"/>
      <c r="N251" s="4" t="n"/>
      <c r="O251" s="4" t="n"/>
      <c r="P251" s="25">
        <f>IF(A251="","",IF(AND(AND(AG251&lt;&gt;"",OR(AG251=AC251,AG251=AK251)),AND(AH251&lt;&gt;"",OR(AH251=AD251,AH251=AL251))),"غرفة وجهاز",IF(AND(AG251&lt;&gt;"",OR(AG251=AC251,AG251=AK251)),"غرفة",IF(AND(AH251&lt;&gt;"",OR(AH251=AD251,AH251=AL251)),"جهاز",""))))</f>
        <v/>
      </c>
      <c r="Q251" s="4" t="n"/>
      <c r="R251" s="4" t="n"/>
      <c r="S251" s="4" t="n"/>
      <c r="T251" s="4" t="n"/>
      <c r="U251" s="4" t="n"/>
      <c r="V251" s="4" t="n"/>
      <c r="W251" s="25">
        <f>IF(A251="","",IF(AND(AND(AK251&lt;&gt;"",OR(AK251=AC251,AK251=AG251)),AND(AL251&lt;&gt;"",OR(AL251=AD251,AL251=AH251))),"غرفة وجهاز",IF(AND(AK251&lt;&gt;"",OR(AK251=AC251,AK251=AG251)),"غرفة",IF(AND(AL251&lt;&gt;"",OR(AL251=AD251,AL251=AH251)),"جهاز",""))))</f>
        <v/>
      </c>
      <c r="Y251" s="7" t="n">
        <v>245</v>
      </c>
      <c r="Z251" s="7">
        <f>IF(A251="","",IF(INDEX(OpenDays,WEEKDAY(A251,2))="لا",0,1))</f>
        <v/>
      </c>
      <c r="AA251" s="7">
        <f>IF(A251="","",IF(AND(E251&lt;&gt;"",H251&lt;&gt;'الإعدادات'!$M$17),MAX(1,ROUND(IFERROR(INDEX(SvcMinutes,MATCH(E251,Services,0)),SlotLen)/SlotLen,0))-1,IF(AND(A251=A250,AA250&gt;0),AA250-1,0)))</f>
        <v/>
      </c>
      <c r="AB251" s="7">
        <f>IF(A251="","",IF(OR(AND(E251&lt;&gt;"",H251&lt;&gt;'الإعدادات'!$M$17),AND(A251=A250,AA250&gt;0)),1,0))</f>
        <v/>
      </c>
      <c r="AC251" s="9">
        <f>IF(A251="","",IF(AND(E251&lt;&gt;"",H251&lt;&gt;'الإعدادات'!$M$17),IF(F251="","",F251),IF(AND(A251=A250,AA250&gt;0),AC250,"")))</f>
        <v/>
      </c>
      <c r="AD251" s="9">
        <f>IF(A251="","",IF(AND(E251&lt;&gt;"",H251&lt;&gt;'الإعدادات'!$M$17),IF(G251="","",G251),IF(AND(A251=A250,AA250&gt;0),AD250,"")))</f>
        <v/>
      </c>
      <c r="AE251" s="7">
        <f>IF(A251="","",IF(AND(L251&lt;&gt;"",O251&lt;&gt;'الإعدادات'!$M$17),MAX(1,ROUND(IFERROR(INDEX(SvcMinutes,MATCH(L251,Services,0)),SlotLen)/SlotLen,0))-1,IF(AND(A251=A250,AE250&gt;0),AE250-1,0)))</f>
        <v/>
      </c>
      <c r="AF251" s="7">
        <f>IF(A251="","",IF(OR(AND(L251&lt;&gt;"",O251&lt;&gt;'الإعدادات'!$M$17),AND(A251=A250,AE250&gt;0)),1,0))</f>
        <v/>
      </c>
      <c r="AG251" s="9">
        <f>IF(A251="","",IF(AND(L251&lt;&gt;"",O251&lt;&gt;'الإعدادات'!$M$17),IF(M251="","",M251),IF(AND(A251=A250,AE250&gt;0),AG250,"")))</f>
        <v/>
      </c>
      <c r="AH251" s="9">
        <f>IF(A251="","",IF(AND(L251&lt;&gt;"",O251&lt;&gt;'الإعدادات'!$M$17),IF(N251="","",N251),IF(AND(A251=A250,AE250&gt;0),AH250,"")))</f>
        <v/>
      </c>
      <c r="AI251" s="7">
        <f>IF(A251="","",IF(AND(S251&lt;&gt;"",V251&lt;&gt;'الإعدادات'!$M$17),MAX(1,ROUND(IFERROR(INDEX(SvcMinutes,MATCH(S251,Services,0)),SlotLen)/SlotLen,0))-1,IF(AND(A251=A250,AI250&gt;0),AI250-1,0)))</f>
        <v/>
      </c>
      <c r="AJ251" s="7">
        <f>IF(A251="","",IF(OR(AND(S251&lt;&gt;"",V251&lt;&gt;'الإعدادات'!$M$17),AND(A251=A250,AI250&gt;0)),1,0))</f>
        <v/>
      </c>
      <c r="AK251" s="9">
        <f>IF(A251="","",IF(AND(S251&lt;&gt;"",V251&lt;&gt;'الإعدادات'!$M$17),IF(T251="","",T251),IF(AND(A251=A250,AI250&gt;0),AK250,"")))</f>
        <v/>
      </c>
      <c r="AL251" s="9">
        <f>IF(A251="","",IF(AND(S251&lt;&gt;"",V251&lt;&gt;'الإعدادات'!$M$17),IF(U251="","",U251),IF(AND(A251=A250,AI250&gt;0),AL250,"")))</f>
        <v/>
      </c>
    </row>
    <row r="252">
      <c r="A252" s="23">
        <f>IF(Y252&gt;=7*SlotsPerDay,"",$B$2+INT(Y252/SlotsPerDay))</f>
        <v/>
      </c>
      <c r="B252" s="24">
        <f>IF(A252="","",DayStart+(Y252-INT(Y252/SlotsPerDay)*SlotsPerDay)*SlotLen/1440)</f>
        <v/>
      </c>
      <c r="C252" s="4" t="n"/>
      <c r="D252" s="4" t="n"/>
      <c r="E252" s="4" t="n"/>
      <c r="F252" s="4" t="n"/>
      <c r="G252" s="4" t="n"/>
      <c r="H252" s="4" t="n"/>
      <c r="I252" s="25">
        <f>IF(A252="","",IF(AND(AND(AC252&lt;&gt;"",OR(AC252=AG252,AC252=AK252)),AND(AD252&lt;&gt;"",OR(AD252=AH252,AD252=AL252))),"غرفة وجهاز",IF(AND(AC252&lt;&gt;"",OR(AC252=AG252,AC252=AK252)),"غرفة",IF(AND(AD252&lt;&gt;"",OR(AD252=AH252,AD252=AL252)),"جهاز",""))))</f>
        <v/>
      </c>
      <c r="J252" s="4" t="n"/>
      <c r="K252" s="4" t="n"/>
      <c r="L252" s="4" t="n"/>
      <c r="M252" s="4" t="n"/>
      <c r="N252" s="4" t="n"/>
      <c r="O252" s="4" t="n"/>
      <c r="P252" s="25">
        <f>IF(A252="","",IF(AND(AND(AG252&lt;&gt;"",OR(AG252=AC252,AG252=AK252)),AND(AH252&lt;&gt;"",OR(AH252=AD252,AH252=AL252))),"غرفة وجهاز",IF(AND(AG252&lt;&gt;"",OR(AG252=AC252,AG252=AK252)),"غرفة",IF(AND(AH252&lt;&gt;"",OR(AH252=AD252,AH252=AL252)),"جهاز",""))))</f>
        <v/>
      </c>
      <c r="Q252" s="4" t="n"/>
      <c r="R252" s="4" t="n"/>
      <c r="S252" s="4" t="n"/>
      <c r="T252" s="4" t="n"/>
      <c r="U252" s="4" t="n"/>
      <c r="V252" s="4" t="n"/>
      <c r="W252" s="25">
        <f>IF(A252="","",IF(AND(AND(AK252&lt;&gt;"",OR(AK252=AC252,AK252=AG252)),AND(AL252&lt;&gt;"",OR(AL252=AD252,AL252=AH252))),"غرفة وجهاز",IF(AND(AK252&lt;&gt;"",OR(AK252=AC252,AK252=AG252)),"غرفة",IF(AND(AL252&lt;&gt;"",OR(AL252=AD252,AL252=AH252)),"جهاز",""))))</f>
        <v/>
      </c>
      <c r="Y252" s="7" t="n">
        <v>246</v>
      </c>
      <c r="Z252" s="7">
        <f>IF(A252="","",IF(INDEX(OpenDays,WEEKDAY(A252,2))="لا",0,1))</f>
        <v/>
      </c>
      <c r="AA252" s="7">
        <f>IF(A252="","",IF(AND(E252&lt;&gt;"",H252&lt;&gt;'الإعدادات'!$M$17),MAX(1,ROUND(IFERROR(INDEX(SvcMinutes,MATCH(E252,Services,0)),SlotLen)/SlotLen,0))-1,IF(AND(A252=A251,AA251&gt;0),AA251-1,0)))</f>
        <v/>
      </c>
      <c r="AB252" s="7">
        <f>IF(A252="","",IF(OR(AND(E252&lt;&gt;"",H252&lt;&gt;'الإعدادات'!$M$17),AND(A252=A251,AA251&gt;0)),1,0))</f>
        <v/>
      </c>
      <c r="AC252" s="9">
        <f>IF(A252="","",IF(AND(E252&lt;&gt;"",H252&lt;&gt;'الإعدادات'!$M$17),IF(F252="","",F252),IF(AND(A252=A251,AA251&gt;0),AC251,"")))</f>
        <v/>
      </c>
      <c r="AD252" s="9">
        <f>IF(A252="","",IF(AND(E252&lt;&gt;"",H252&lt;&gt;'الإعدادات'!$M$17),IF(G252="","",G252),IF(AND(A252=A251,AA251&gt;0),AD251,"")))</f>
        <v/>
      </c>
      <c r="AE252" s="7">
        <f>IF(A252="","",IF(AND(L252&lt;&gt;"",O252&lt;&gt;'الإعدادات'!$M$17),MAX(1,ROUND(IFERROR(INDEX(SvcMinutes,MATCH(L252,Services,0)),SlotLen)/SlotLen,0))-1,IF(AND(A252=A251,AE251&gt;0),AE251-1,0)))</f>
        <v/>
      </c>
      <c r="AF252" s="7">
        <f>IF(A252="","",IF(OR(AND(L252&lt;&gt;"",O252&lt;&gt;'الإعدادات'!$M$17),AND(A252=A251,AE251&gt;0)),1,0))</f>
        <v/>
      </c>
      <c r="AG252" s="9">
        <f>IF(A252="","",IF(AND(L252&lt;&gt;"",O252&lt;&gt;'الإعدادات'!$M$17),IF(M252="","",M252),IF(AND(A252=A251,AE251&gt;0),AG251,"")))</f>
        <v/>
      </c>
      <c r="AH252" s="9">
        <f>IF(A252="","",IF(AND(L252&lt;&gt;"",O252&lt;&gt;'الإعدادات'!$M$17),IF(N252="","",N252),IF(AND(A252=A251,AE251&gt;0),AH251,"")))</f>
        <v/>
      </c>
      <c r="AI252" s="7">
        <f>IF(A252="","",IF(AND(S252&lt;&gt;"",V252&lt;&gt;'الإعدادات'!$M$17),MAX(1,ROUND(IFERROR(INDEX(SvcMinutes,MATCH(S252,Services,0)),SlotLen)/SlotLen,0))-1,IF(AND(A252=A251,AI251&gt;0),AI251-1,0)))</f>
        <v/>
      </c>
      <c r="AJ252" s="7">
        <f>IF(A252="","",IF(OR(AND(S252&lt;&gt;"",V252&lt;&gt;'الإعدادات'!$M$17),AND(A252=A251,AI251&gt;0)),1,0))</f>
        <v/>
      </c>
      <c r="AK252" s="9">
        <f>IF(A252="","",IF(AND(S252&lt;&gt;"",V252&lt;&gt;'الإعدادات'!$M$17),IF(T252="","",T252),IF(AND(A252=A251,AI251&gt;0),AK251,"")))</f>
        <v/>
      </c>
      <c r="AL252" s="9">
        <f>IF(A252="","",IF(AND(S252&lt;&gt;"",V252&lt;&gt;'الإعدادات'!$M$17),IF(U252="","",U252),IF(AND(A252=A251,AI251&gt;0),AL251,"")))</f>
        <v/>
      </c>
    </row>
    <row r="253">
      <c r="A253" s="23">
        <f>IF(Y253&gt;=7*SlotsPerDay,"",$B$2+INT(Y253/SlotsPerDay))</f>
        <v/>
      </c>
      <c r="B253" s="24">
        <f>IF(A253="","",DayStart+(Y253-INT(Y253/SlotsPerDay)*SlotsPerDay)*SlotLen/1440)</f>
        <v/>
      </c>
      <c r="C253" s="4" t="n"/>
      <c r="D253" s="4" t="n"/>
      <c r="E253" s="4" t="n"/>
      <c r="F253" s="4" t="n"/>
      <c r="G253" s="4" t="n"/>
      <c r="H253" s="4" t="n"/>
      <c r="I253" s="25">
        <f>IF(A253="","",IF(AND(AND(AC253&lt;&gt;"",OR(AC253=AG253,AC253=AK253)),AND(AD253&lt;&gt;"",OR(AD253=AH253,AD253=AL253))),"غرفة وجهاز",IF(AND(AC253&lt;&gt;"",OR(AC253=AG253,AC253=AK253)),"غرفة",IF(AND(AD253&lt;&gt;"",OR(AD253=AH253,AD253=AL253)),"جهاز",""))))</f>
        <v/>
      </c>
      <c r="J253" s="4" t="n"/>
      <c r="K253" s="4" t="n"/>
      <c r="L253" s="4" t="n"/>
      <c r="M253" s="4" t="n"/>
      <c r="N253" s="4" t="n"/>
      <c r="O253" s="4" t="n"/>
      <c r="P253" s="25">
        <f>IF(A253="","",IF(AND(AND(AG253&lt;&gt;"",OR(AG253=AC253,AG253=AK253)),AND(AH253&lt;&gt;"",OR(AH253=AD253,AH253=AL253))),"غرفة وجهاز",IF(AND(AG253&lt;&gt;"",OR(AG253=AC253,AG253=AK253)),"غرفة",IF(AND(AH253&lt;&gt;"",OR(AH253=AD253,AH253=AL253)),"جهاز",""))))</f>
        <v/>
      </c>
      <c r="Q253" s="4" t="n"/>
      <c r="R253" s="4" t="n"/>
      <c r="S253" s="4" t="n"/>
      <c r="T253" s="4" t="n"/>
      <c r="U253" s="4" t="n"/>
      <c r="V253" s="4" t="n"/>
      <c r="W253" s="25">
        <f>IF(A253="","",IF(AND(AND(AK253&lt;&gt;"",OR(AK253=AC253,AK253=AG253)),AND(AL253&lt;&gt;"",OR(AL253=AD253,AL253=AH253))),"غرفة وجهاز",IF(AND(AK253&lt;&gt;"",OR(AK253=AC253,AK253=AG253)),"غرفة",IF(AND(AL253&lt;&gt;"",OR(AL253=AD253,AL253=AH253)),"جهاز",""))))</f>
        <v/>
      </c>
      <c r="Y253" s="7" t="n">
        <v>247</v>
      </c>
      <c r="Z253" s="7">
        <f>IF(A253="","",IF(INDEX(OpenDays,WEEKDAY(A253,2))="لا",0,1))</f>
        <v/>
      </c>
      <c r="AA253" s="7">
        <f>IF(A253="","",IF(AND(E253&lt;&gt;"",H253&lt;&gt;'الإعدادات'!$M$17),MAX(1,ROUND(IFERROR(INDEX(SvcMinutes,MATCH(E253,Services,0)),SlotLen)/SlotLen,0))-1,IF(AND(A253=A252,AA252&gt;0),AA252-1,0)))</f>
        <v/>
      </c>
      <c r="AB253" s="7">
        <f>IF(A253="","",IF(OR(AND(E253&lt;&gt;"",H253&lt;&gt;'الإعدادات'!$M$17),AND(A253=A252,AA252&gt;0)),1,0))</f>
        <v/>
      </c>
      <c r="AC253" s="9">
        <f>IF(A253="","",IF(AND(E253&lt;&gt;"",H253&lt;&gt;'الإعدادات'!$M$17),IF(F253="","",F253),IF(AND(A253=A252,AA252&gt;0),AC252,"")))</f>
        <v/>
      </c>
      <c r="AD253" s="9">
        <f>IF(A253="","",IF(AND(E253&lt;&gt;"",H253&lt;&gt;'الإعدادات'!$M$17),IF(G253="","",G253),IF(AND(A253=A252,AA252&gt;0),AD252,"")))</f>
        <v/>
      </c>
      <c r="AE253" s="7">
        <f>IF(A253="","",IF(AND(L253&lt;&gt;"",O253&lt;&gt;'الإعدادات'!$M$17),MAX(1,ROUND(IFERROR(INDEX(SvcMinutes,MATCH(L253,Services,0)),SlotLen)/SlotLen,0))-1,IF(AND(A253=A252,AE252&gt;0),AE252-1,0)))</f>
        <v/>
      </c>
      <c r="AF253" s="7">
        <f>IF(A253="","",IF(OR(AND(L253&lt;&gt;"",O253&lt;&gt;'الإعدادات'!$M$17),AND(A253=A252,AE252&gt;0)),1,0))</f>
        <v/>
      </c>
      <c r="AG253" s="9">
        <f>IF(A253="","",IF(AND(L253&lt;&gt;"",O253&lt;&gt;'الإعدادات'!$M$17),IF(M253="","",M253),IF(AND(A253=A252,AE252&gt;0),AG252,"")))</f>
        <v/>
      </c>
      <c r="AH253" s="9">
        <f>IF(A253="","",IF(AND(L253&lt;&gt;"",O253&lt;&gt;'الإعدادات'!$M$17),IF(N253="","",N253),IF(AND(A253=A252,AE252&gt;0),AH252,"")))</f>
        <v/>
      </c>
      <c r="AI253" s="7">
        <f>IF(A253="","",IF(AND(S253&lt;&gt;"",V253&lt;&gt;'الإعدادات'!$M$17),MAX(1,ROUND(IFERROR(INDEX(SvcMinutes,MATCH(S253,Services,0)),SlotLen)/SlotLen,0))-1,IF(AND(A253=A252,AI252&gt;0),AI252-1,0)))</f>
        <v/>
      </c>
      <c r="AJ253" s="7">
        <f>IF(A253="","",IF(OR(AND(S253&lt;&gt;"",V253&lt;&gt;'الإعدادات'!$M$17),AND(A253=A252,AI252&gt;0)),1,0))</f>
        <v/>
      </c>
      <c r="AK253" s="9">
        <f>IF(A253="","",IF(AND(S253&lt;&gt;"",V253&lt;&gt;'الإعدادات'!$M$17),IF(T253="","",T253),IF(AND(A253=A252,AI252&gt;0),AK252,"")))</f>
        <v/>
      </c>
      <c r="AL253" s="9">
        <f>IF(A253="","",IF(AND(S253&lt;&gt;"",V253&lt;&gt;'الإعدادات'!$M$17),IF(U253="","",U253),IF(AND(A253=A252,AI252&gt;0),AL252,"")))</f>
        <v/>
      </c>
    </row>
    <row r="254">
      <c r="A254" s="23">
        <f>IF(Y254&gt;=7*SlotsPerDay,"",$B$2+INT(Y254/SlotsPerDay))</f>
        <v/>
      </c>
      <c r="B254" s="24">
        <f>IF(A254="","",DayStart+(Y254-INT(Y254/SlotsPerDay)*SlotsPerDay)*SlotLen/1440)</f>
        <v/>
      </c>
      <c r="C254" s="4" t="n"/>
      <c r="D254" s="4" t="n"/>
      <c r="E254" s="4" t="n"/>
      <c r="F254" s="4" t="n"/>
      <c r="G254" s="4" t="n"/>
      <c r="H254" s="4" t="n"/>
      <c r="I254" s="25">
        <f>IF(A254="","",IF(AND(AND(AC254&lt;&gt;"",OR(AC254=AG254,AC254=AK254)),AND(AD254&lt;&gt;"",OR(AD254=AH254,AD254=AL254))),"غرفة وجهاز",IF(AND(AC254&lt;&gt;"",OR(AC254=AG254,AC254=AK254)),"غرفة",IF(AND(AD254&lt;&gt;"",OR(AD254=AH254,AD254=AL254)),"جهاز",""))))</f>
        <v/>
      </c>
      <c r="J254" s="4" t="n"/>
      <c r="K254" s="4" t="n"/>
      <c r="L254" s="4" t="n"/>
      <c r="M254" s="4" t="n"/>
      <c r="N254" s="4" t="n"/>
      <c r="O254" s="4" t="n"/>
      <c r="P254" s="25">
        <f>IF(A254="","",IF(AND(AND(AG254&lt;&gt;"",OR(AG254=AC254,AG254=AK254)),AND(AH254&lt;&gt;"",OR(AH254=AD254,AH254=AL254))),"غرفة وجهاز",IF(AND(AG254&lt;&gt;"",OR(AG254=AC254,AG254=AK254)),"غرفة",IF(AND(AH254&lt;&gt;"",OR(AH254=AD254,AH254=AL254)),"جهاز",""))))</f>
        <v/>
      </c>
      <c r="Q254" s="4" t="n"/>
      <c r="R254" s="4" t="n"/>
      <c r="S254" s="4" t="n"/>
      <c r="T254" s="4" t="n"/>
      <c r="U254" s="4" t="n"/>
      <c r="V254" s="4" t="n"/>
      <c r="W254" s="25">
        <f>IF(A254="","",IF(AND(AND(AK254&lt;&gt;"",OR(AK254=AC254,AK254=AG254)),AND(AL254&lt;&gt;"",OR(AL254=AD254,AL254=AH254))),"غرفة وجهاز",IF(AND(AK254&lt;&gt;"",OR(AK254=AC254,AK254=AG254)),"غرفة",IF(AND(AL254&lt;&gt;"",OR(AL254=AD254,AL254=AH254)),"جهاز",""))))</f>
        <v/>
      </c>
      <c r="Y254" s="7" t="n">
        <v>248</v>
      </c>
      <c r="Z254" s="7">
        <f>IF(A254="","",IF(INDEX(OpenDays,WEEKDAY(A254,2))="لا",0,1))</f>
        <v/>
      </c>
      <c r="AA254" s="7">
        <f>IF(A254="","",IF(AND(E254&lt;&gt;"",H254&lt;&gt;'الإعدادات'!$M$17),MAX(1,ROUND(IFERROR(INDEX(SvcMinutes,MATCH(E254,Services,0)),SlotLen)/SlotLen,0))-1,IF(AND(A254=A253,AA253&gt;0),AA253-1,0)))</f>
        <v/>
      </c>
      <c r="AB254" s="7">
        <f>IF(A254="","",IF(OR(AND(E254&lt;&gt;"",H254&lt;&gt;'الإعدادات'!$M$17),AND(A254=A253,AA253&gt;0)),1,0))</f>
        <v/>
      </c>
      <c r="AC254" s="9">
        <f>IF(A254="","",IF(AND(E254&lt;&gt;"",H254&lt;&gt;'الإعدادات'!$M$17),IF(F254="","",F254),IF(AND(A254=A253,AA253&gt;0),AC253,"")))</f>
        <v/>
      </c>
      <c r="AD254" s="9">
        <f>IF(A254="","",IF(AND(E254&lt;&gt;"",H254&lt;&gt;'الإعدادات'!$M$17),IF(G254="","",G254),IF(AND(A254=A253,AA253&gt;0),AD253,"")))</f>
        <v/>
      </c>
      <c r="AE254" s="7">
        <f>IF(A254="","",IF(AND(L254&lt;&gt;"",O254&lt;&gt;'الإعدادات'!$M$17),MAX(1,ROUND(IFERROR(INDEX(SvcMinutes,MATCH(L254,Services,0)),SlotLen)/SlotLen,0))-1,IF(AND(A254=A253,AE253&gt;0),AE253-1,0)))</f>
        <v/>
      </c>
      <c r="AF254" s="7">
        <f>IF(A254="","",IF(OR(AND(L254&lt;&gt;"",O254&lt;&gt;'الإعدادات'!$M$17),AND(A254=A253,AE253&gt;0)),1,0))</f>
        <v/>
      </c>
      <c r="AG254" s="9">
        <f>IF(A254="","",IF(AND(L254&lt;&gt;"",O254&lt;&gt;'الإعدادات'!$M$17),IF(M254="","",M254),IF(AND(A254=A253,AE253&gt;0),AG253,"")))</f>
        <v/>
      </c>
      <c r="AH254" s="9">
        <f>IF(A254="","",IF(AND(L254&lt;&gt;"",O254&lt;&gt;'الإعدادات'!$M$17),IF(N254="","",N254),IF(AND(A254=A253,AE253&gt;0),AH253,"")))</f>
        <v/>
      </c>
      <c r="AI254" s="7">
        <f>IF(A254="","",IF(AND(S254&lt;&gt;"",V254&lt;&gt;'الإعدادات'!$M$17),MAX(1,ROUND(IFERROR(INDEX(SvcMinutes,MATCH(S254,Services,0)),SlotLen)/SlotLen,0))-1,IF(AND(A254=A253,AI253&gt;0),AI253-1,0)))</f>
        <v/>
      </c>
      <c r="AJ254" s="7">
        <f>IF(A254="","",IF(OR(AND(S254&lt;&gt;"",V254&lt;&gt;'الإعدادات'!$M$17),AND(A254=A253,AI253&gt;0)),1,0))</f>
        <v/>
      </c>
      <c r="AK254" s="9">
        <f>IF(A254="","",IF(AND(S254&lt;&gt;"",V254&lt;&gt;'الإعدادات'!$M$17),IF(T254="","",T254),IF(AND(A254=A253,AI253&gt;0),AK253,"")))</f>
        <v/>
      </c>
      <c r="AL254" s="9">
        <f>IF(A254="","",IF(AND(S254&lt;&gt;"",V254&lt;&gt;'الإعدادات'!$M$17),IF(U254="","",U254),IF(AND(A254=A253,AI253&gt;0),AL253,"")))</f>
        <v/>
      </c>
    </row>
    <row r="255">
      <c r="A255" s="23">
        <f>IF(Y255&gt;=7*SlotsPerDay,"",$B$2+INT(Y255/SlotsPerDay))</f>
        <v/>
      </c>
      <c r="B255" s="24">
        <f>IF(A255="","",DayStart+(Y255-INT(Y255/SlotsPerDay)*SlotsPerDay)*SlotLen/1440)</f>
        <v/>
      </c>
      <c r="C255" s="4" t="n"/>
      <c r="D255" s="4" t="n"/>
      <c r="E255" s="4" t="n"/>
      <c r="F255" s="4" t="n"/>
      <c r="G255" s="4" t="n"/>
      <c r="H255" s="4" t="n"/>
      <c r="I255" s="25">
        <f>IF(A255="","",IF(AND(AND(AC255&lt;&gt;"",OR(AC255=AG255,AC255=AK255)),AND(AD255&lt;&gt;"",OR(AD255=AH255,AD255=AL255))),"غرفة وجهاز",IF(AND(AC255&lt;&gt;"",OR(AC255=AG255,AC255=AK255)),"غرفة",IF(AND(AD255&lt;&gt;"",OR(AD255=AH255,AD255=AL255)),"جهاز",""))))</f>
        <v/>
      </c>
      <c r="J255" s="4" t="n"/>
      <c r="K255" s="4" t="n"/>
      <c r="L255" s="4" t="n"/>
      <c r="M255" s="4" t="n"/>
      <c r="N255" s="4" t="n"/>
      <c r="O255" s="4" t="n"/>
      <c r="P255" s="25">
        <f>IF(A255="","",IF(AND(AND(AG255&lt;&gt;"",OR(AG255=AC255,AG255=AK255)),AND(AH255&lt;&gt;"",OR(AH255=AD255,AH255=AL255))),"غرفة وجهاز",IF(AND(AG255&lt;&gt;"",OR(AG255=AC255,AG255=AK255)),"غرفة",IF(AND(AH255&lt;&gt;"",OR(AH255=AD255,AH255=AL255)),"جهاز",""))))</f>
        <v/>
      </c>
      <c r="Q255" s="4" t="n"/>
      <c r="R255" s="4" t="n"/>
      <c r="S255" s="4" t="n"/>
      <c r="T255" s="4" t="n"/>
      <c r="U255" s="4" t="n"/>
      <c r="V255" s="4" t="n"/>
      <c r="W255" s="25">
        <f>IF(A255="","",IF(AND(AND(AK255&lt;&gt;"",OR(AK255=AC255,AK255=AG255)),AND(AL255&lt;&gt;"",OR(AL255=AD255,AL255=AH255))),"غرفة وجهاز",IF(AND(AK255&lt;&gt;"",OR(AK255=AC255,AK255=AG255)),"غرفة",IF(AND(AL255&lt;&gt;"",OR(AL255=AD255,AL255=AH255)),"جهاز",""))))</f>
        <v/>
      </c>
      <c r="Y255" s="7" t="n">
        <v>249</v>
      </c>
      <c r="Z255" s="7">
        <f>IF(A255="","",IF(INDEX(OpenDays,WEEKDAY(A255,2))="لا",0,1))</f>
        <v/>
      </c>
      <c r="AA255" s="7">
        <f>IF(A255="","",IF(AND(E255&lt;&gt;"",H255&lt;&gt;'الإعدادات'!$M$17),MAX(1,ROUND(IFERROR(INDEX(SvcMinutes,MATCH(E255,Services,0)),SlotLen)/SlotLen,0))-1,IF(AND(A255=A254,AA254&gt;0),AA254-1,0)))</f>
        <v/>
      </c>
      <c r="AB255" s="7">
        <f>IF(A255="","",IF(OR(AND(E255&lt;&gt;"",H255&lt;&gt;'الإعدادات'!$M$17),AND(A255=A254,AA254&gt;0)),1,0))</f>
        <v/>
      </c>
      <c r="AC255" s="9">
        <f>IF(A255="","",IF(AND(E255&lt;&gt;"",H255&lt;&gt;'الإعدادات'!$M$17),IF(F255="","",F255),IF(AND(A255=A254,AA254&gt;0),AC254,"")))</f>
        <v/>
      </c>
      <c r="AD255" s="9">
        <f>IF(A255="","",IF(AND(E255&lt;&gt;"",H255&lt;&gt;'الإعدادات'!$M$17),IF(G255="","",G255),IF(AND(A255=A254,AA254&gt;0),AD254,"")))</f>
        <v/>
      </c>
      <c r="AE255" s="7">
        <f>IF(A255="","",IF(AND(L255&lt;&gt;"",O255&lt;&gt;'الإعدادات'!$M$17),MAX(1,ROUND(IFERROR(INDEX(SvcMinutes,MATCH(L255,Services,0)),SlotLen)/SlotLen,0))-1,IF(AND(A255=A254,AE254&gt;0),AE254-1,0)))</f>
        <v/>
      </c>
      <c r="AF255" s="7">
        <f>IF(A255="","",IF(OR(AND(L255&lt;&gt;"",O255&lt;&gt;'الإعدادات'!$M$17),AND(A255=A254,AE254&gt;0)),1,0))</f>
        <v/>
      </c>
      <c r="AG255" s="9">
        <f>IF(A255="","",IF(AND(L255&lt;&gt;"",O255&lt;&gt;'الإعدادات'!$M$17),IF(M255="","",M255),IF(AND(A255=A254,AE254&gt;0),AG254,"")))</f>
        <v/>
      </c>
      <c r="AH255" s="9">
        <f>IF(A255="","",IF(AND(L255&lt;&gt;"",O255&lt;&gt;'الإعدادات'!$M$17),IF(N255="","",N255),IF(AND(A255=A254,AE254&gt;0),AH254,"")))</f>
        <v/>
      </c>
      <c r="AI255" s="7">
        <f>IF(A255="","",IF(AND(S255&lt;&gt;"",V255&lt;&gt;'الإعدادات'!$M$17),MAX(1,ROUND(IFERROR(INDEX(SvcMinutes,MATCH(S255,Services,0)),SlotLen)/SlotLen,0))-1,IF(AND(A255=A254,AI254&gt;0),AI254-1,0)))</f>
        <v/>
      </c>
      <c r="AJ255" s="7">
        <f>IF(A255="","",IF(OR(AND(S255&lt;&gt;"",V255&lt;&gt;'الإعدادات'!$M$17),AND(A255=A254,AI254&gt;0)),1,0))</f>
        <v/>
      </c>
      <c r="AK255" s="9">
        <f>IF(A255="","",IF(AND(S255&lt;&gt;"",V255&lt;&gt;'الإعدادات'!$M$17),IF(T255="","",T255),IF(AND(A255=A254,AI254&gt;0),AK254,"")))</f>
        <v/>
      </c>
      <c r="AL255" s="9">
        <f>IF(A255="","",IF(AND(S255&lt;&gt;"",V255&lt;&gt;'الإعدادات'!$M$17),IF(U255="","",U255),IF(AND(A255=A254,AI254&gt;0),AL254,"")))</f>
        <v/>
      </c>
    </row>
    <row r="256">
      <c r="A256" s="23">
        <f>IF(Y256&gt;=7*SlotsPerDay,"",$B$2+INT(Y256/SlotsPerDay))</f>
        <v/>
      </c>
      <c r="B256" s="24">
        <f>IF(A256="","",DayStart+(Y256-INT(Y256/SlotsPerDay)*SlotsPerDay)*SlotLen/1440)</f>
        <v/>
      </c>
      <c r="C256" s="4" t="n"/>
      <c r="D256" s="4" t="n"/>
      <c r="E256" s="4" t="n"/>
      <c r="F256" s="4" t="n"/>
      <c r="G256" s="4" t="n"/>
      <c r="H256" s="4" t="n"/>
      <c r="I256" s="25">
        <f>IF(A256="","",IF(AND(AND(AC256&lt;&gt;"",OR(AC256=AG256,AC256=AK256)),AND(AD256&lt;&gt;"",OR(AD256=AH256,AD256=AL256))),"غرفة وجهاز",IF(AND(AC256&lt;&gt;"",OR(AC256=AG256,AC256=AK256)),"غرفة",IF(AND(AD256&lt;&gt;"",OR(AD256=AH256,AD256=AL256)),"جهاز",""))))</f>
        <v/>
      </c>
      <c r="J256" s="4" t="n"/>
      <c r="K256" s="4" t="n"/>
      <c r="L256" s="4" t="n"/>
      <c r="M256" s="4" t="n"/>
      <c r="N256" s="4" t="n"/>
      <c r="O256" s="4" t="n"/>
      <c r="P256" s="25">
        <f>IF(A256="","",IF(AND(AND(AG256&lt;&gt;"",OR(AG256=AC256,AG256=AK256)),AND(AH256&lt;&gt;"",OR(AH256=AD256,AH256=AL256))),"غرفة وجهاز",IF(AND(AG256&lt;&gt;"",OR(AG256=AC256,AG256=AK256)),"غرفة",IF(AND(AH256&lt;&gt;"",OR(AH256=AD256,AH256=AL256)),"جهاز",""))))</f>
        <v/>
      </c>
      <c r="Q256" s="4" t="n"/>
      <c r="R256" s="4" t="n"/>
      <c r="S256" s="4" t="n"/>
      <c r="T256" s="4" t="n"/>
      <c r="U256" s="4" t="n"/>
      <c r="V256" s="4" t="n"/>
      <c r="W256" s="25">
        <f>IF(A256="","",IF(AND(AND(AK256&lt;&gt;"",OR(AK256=AC256,AK256=AG256)),AND(AL256&lt;&gt;"",OR(AL256=AD256,AL256=AH256))),"غرفة وجهاز",IF(AND(AK256&lt;&gt;"",OR(AK256=AC256,AK256=AG256)),"غرفة",IF(AND(AL256&lt;&gt;"",OR(AL256=AD256,AL256=AH256)),"جهاز",""))))</f>
        <v/>
      </c>
      <c r="Y256" s="7" t="n">
        <v>250</v>
      </c>
      <c r="Z256" s="7">
        <f>IF(A256="","",IF(INDEX(OpenDays,WEEKDAY(A256,2))="لا",0,1))</f>
        <v/>
      </c>
      <c r="AA256" s="7">
        <f>IF(A256="","",IF(AND(E256&lt;&gt;"",H256&lt;&gt;'الإعدادات'!$M$17),MAX(1,ROUND(IFERROR(INDEX(SvcMinutes,MATCH(E256,Services,0)),SlotLen)/SlotLen,0))-1,IF(AND(A256=A255,AA255&gt;0),AA255-1,0)))</f>
        <v/>
      </c>
      <c r="AB256" s="7">
        <f>IF(A256="","",IF(OR(AND(E256&lt;&gt;"",H256&lt;&gt;'الإعدادات'!$M$17),AND(A256=A255,AA255&gt;0)),1,0))</f>
        <v/>
      </c>
      <c r="AC256" s="9">
        <f>IF(A256="","",IF(AND(E256&lt;&gt;"",H256&lt;&gt;'الإعدادات'!$M$17),IF(F256="","",F256),IF(AND(A256=A255,AA255&gt;0),AC255,"")))</f>
        <v/>
      </c>
      <c r="AD256" s="9">
        <f>IF(A256="","",IF(AND(E256&lt;&gt;"",H256&lt;&gt;'الإعدادات'!$M$17),IF(G256="","",G256),IF(AND(A256=A255,AA255&gt;0),AD255,"")))</f>
        <v/>
      </c>
      <c r="AE256" s="7">
        <f>IF(A256="","",IF(AND(L256&lt;&gt;"",O256&lt;&gt;'الإعدادات'!$M$17),MAX(1,ROUND(IFERROR(INDEX(SvcMinutes,MATCH(L256,Services,0)),SlotLen)/SlotLen,0))-1,IF(AND(A256=A255,AE255&gt;0),AE255-1,0)))</f>
        <v/>
      </c>
      <c r="AF256" s="7">
        <f>IF(A256="","",IF(OR(AND(L256&lt;&gt;"",O256&lt;&gt;'الإعدادات'!$M$17),AND(A256=A255,AE255&gt;0)),1,0))</f>
        <v/>
      </c>
      <c r="AG256" s="9">
        <f>IF(A256="","",IF(AND(L256&lt;&gt;"",O256&lt;&gt;'الإعدادات'!$M$17),IF(M256="","",M256),IF(AND(A256=A255,AE255&gt;0),AG255,"")))</f>
        <v/>
      </c>
      <c r="AH256" s="9">
        <f>IF(A256="","",IF(AND(L256&lt;&gt;"",O256&lt;&gt;'الإعدادات'!$M$17),IF(N256="","",N256),IF(AND(A256=A255,AE255&gt;0),AH255,"")))</f>
        <v/>
      </c>
      <c r="AI256" s="7">
        <f>IF(A256="","",IF(AND(S256&lt;&gt;"",V256&lt;&gt;'الإعدادات'!$M$17),MAX(1,ROUND(IFERROR(INDEX(SvcMinutes,MATCH(S256,Services,0)),SlotLen)/SlotLen,0))-1,IF(AND(A256=A255,AI255&gt;0),AI255-1,0)))</f>
        <v/>
      </c>
      <c r="AJ256" s="7">
        <f>IF(A256="","",IF(OR(AND(S256&lt;&gt;"",V256&lt;&gt;'الإعدادات'!$M$17),AND(A256=A255,AI255&gt;0)),1,0))</f>
        <v/>
      </c>
      <c r="AK256" s="9">
        <f>IF(A256="","",IF(AND(S256&lt;&gt;"",V256&lt;&gt;'الإعدادات'!$M$17),IF(T256="","",T256),IF(AND(A256=A255,AI255&gt;0),AK255,"")))</f>
        <v/>
      </c>
      <c r="AL256" s="9">
        <f>IF(A256="","",IF(AND(S256&lt;&gt;"",V256&lt;&gt;'الإعدادات'!$M$17),IF(U256="","",U256),IF(AND(A256=A255,AI255&gt;0),AL255,"")))</f>
        <v/>
      </c>
    </row>
    <row r="257">
      <c r="A257" s="23">
        <f>IF(Y257&gt;=7*SlotsPerDay,"",$B$2+INT(Y257/SlotsPerDay))</f>
        <v/>
      </c>
      <c r="B257" s="24">
        <f>IF(A257="","",DayStart+(Y257-INT(Y257/SlotsPerDay)*SlotsPerDay)*SlotLen/1440)</f>
        <v/>
      </c>
      <c r="C257" s="4" t="n"/>
      <c r="D257" s="4" t="n"/>
      <c r="E257" s="4" t="n"/>
      <c r="F257" s="4" t="n"/>
      <c r="G257" s="4" t="n"/>
      <c r="H257" s="4" t="n"/>
      <c r="I257" s="25">
        <f>IF(A257="","",IF(AND(AND(AC257&lt;&gt;"",OR(AC257=AG257,AC257=AK257)),AND(AD257&lt;&gt;"",OR(AD257=AH257,AD257=AL257))),"غرفة وجهاز",IF(AND(AC257&lt;&gt;"",OR(AC257=AG257,AC257=AK257)),"غرفة",IF(AND(AD257&lt;&gt;"",OR(AD257=AH257,AD257=AL257)),"جهاز",""))))</f>
        <v/>
      </c>
      <c r="J257" s="4" t="n"/>
      <c r="K257" s="4" t="n"/>
      <c r="L257" s="4" t="n"/>
      <c r="M257" s="4" t="n"/>
      <c r="N257" s="4" t="n"/>
      <c r="O257" s="4" t="n"/>
      <c r="P257" s="25">
        <f>IF(A257="","",IF(AND(AND(AG257&lt;&gt;"",OR(AG257=AC257,AG257=AK257)),AND(AH257&lt;&gt;"",OR(AH257=AD257,AH257=AL257))),"غرفة وجهاز",IF(AND(AG257&lt;&gt;"",OR(AG257=AC257,AG257=AK257)),"غرفة",IF(AND(AH257&lt;&gt;"",OR(AH257=AD257,AH257=AL257)),"جهاز",""))))</f>
        <v/>
      </c>
      <c r="Q257" s="4" t="n"/>
      <c r="R257" s="4" t="n"/>
      <c r="S257" s="4" t="n"/>
      <c r="T257" s="4" t="n"/>
      <c r="U257" s="4" t="n"/>
      <c r="V257" s="4" t="n"/>
      <c r="W257" s="25">
        <f>IF(A257="","",IF(AND(AND(AK257&lt;&gt;"",OR(AK257=AC257,AK257=AG257)),AND(AL257&lt;&gt;"",OR(AL257=AD257,AL257=AH257))),"غرفة وجهاز",IF(AND(AK257&lt;&gt;"",OR(AK257=AC257,AK257=AG257)),"غرفة",IF(AND(AL257&lt;&gt;"",OR(AL257=AD257,AL257=AH257)),"جهاز",""))))</f>
        <v/>
      </c>
      <c r="Y257" s="7" t="n">
        <v>251</v>
      </c>
      <c r="Z257" s="7">
        <f>IF(A257="","",IF(INDEX(OpenDays,WEEKDAY(A257,2))="لا",0,1))</f>
        <v/>
      </c>
      <c r="AA257" s="7">
        <f>IF(A257="","",IF(AND(E257&lt;&gt;"",H257&lt;&gt;'الإعدادات'!$M$17),MAX(1,ROUND(IFERROR(INDEX(SvcMinutes,MATCH(E257,Services,0)),SlotLen)/SlotLen,0))-1,IF(AND(A257=A256,AA256&gt;0),AA256-1,0)))</f>
        <v/>
      </c>
      <c r="AB257" s="7">
        <f>IF(A257="","",IF(OR(AND(E257&lt;&gt;"",H257&lt;&gt;'الإعدادات'!$M$17),AND(A257=A256,AA256&gt;0)),1,0))</f>
        <v/>
      </c>
      <c r="AC257" s="9">
        <f>IF(A257="","",IF(AND(E257&lt;&gt;"",H257&lt;&gt;'الإعدادات'!$M$17),IF(F257="","",F257),IF(AND(A257=A256,AA256&gt;0),AC256,"")))</f>
        <v/>
      </c>
      <c r="AD257" s="9">
        <f>IF(A257="","",IF(AND(E257&lt;&gt;"",H257&lt;&gt;'الإعدادات'!$M$17),IF(G257="","",G257),IF(AND(A257=A256,AA256&gt;0),AD256,"")))</f>
        <v/>
      </c>
      <c r="AE257" s="7">
        <f>IF(A257="","",IF(AND(L257&lt;&gt;"",O257&lt;&gt;'الإعدادات'!$M$17),MAX(1,ROUND(IFERROR(INDEX(SvcMinutes,MATCH(L257,Services,0)),SlotLen)/SlotLen,0))-1,IF(AND(A257=A256,AE256&gt;0),AE256-1,0)))</f>
        <v/>
      </c>
      <c r="AF257" s="7">
        <f>IF(A257="","",IF(OR(AND(L257&lt;&gt;"",O257&lt;&gt;'الإعدادات'!$M$17),AND(A257=A256,AE256&gt;0)),1,0))</f>
        <v/>
      </c>
      <c r="AG257" s="9">
        <f>IF(A257="","",IF(AND(L257&lt;&gt;"",O257&lt;&gt;'الإعدادات'!$M$17),IF(M257="","",M257),IF(AND(A257=A256,AE256&gt;0),AG256,"")))</f>
        <v/>
      </c>
      <c r="AH257" s="9">
        <f>IF(A257="","",IF(AND(L257&lt;&gt;"",O257&lt;&gt;'الإعدادات'!$M$17),IF(N257="","",N257),IF(AND(A257=A256,AE256&gt;0),AH256,"")))</f>
        <v/>
      </c>
      <c r="AI257" s="7">
        <f>IF(A257="","",IF(AND(S257&lt;&gt;"",V257&lt;&gt;'الإعدادات'!$M$17),MAX(1,ROUND(IFERROR(INDEX(SvcMinutes,MATCH(S257,Services,0)),SlotLen)/SlotLen,0))-1,IF(AND(A257=A256,AI256&gt;0),AI256-1,0)))</f>
        <v/>
      </c>
      <c r="AJ257" s="7">
        <f>IF(A257="","",IF(OR(AND(S257&lt;&gt;"",V257&lt;&gt;'الإعدادات'!$M$17),AND(A257=A256,AI256&gt;0)),1,0))</f>
        <v/>
      </c>
      <c r="AK257" s="9">
        <f>IF(A257="","",IF(AND(S257&lt;&gt;"",V257&lt;&gt;'الإعدادات'!$M$17),IF(T257="","",T257),IF(AND(A257=A256,AI256&gt;0),AK256,"")))</f>
        <v/>
      </c>
      <c r="AL257" s="9">
        <f>IF(A257="","",IF(AND(S257&lt;&gt;"",V257&lt;&gt;'الإعدادات'!$M$17),IF(U257="","",U257),IF(AND(A257=A256,AI256&gt;0),AL256,"")))</f>
        <v/>
      </c>
    </row>
    <row r="258">
      <c r="A258" s="23">
        <f>IF(Y258&gt;=7*SlotsPerDay,"",$B$2+INT(Y258/SlotsPerDay))</f>
        <v/>
      </c>
      <c r="B258" s="24">
        <f>IF(A258="","",DayStart+(Y258-INT(Y258/SlotsPerDay)*SlotsPerDay)*SlotLen/1440)</f>
        <v/>
      </c>
      <c r="C258" s="4" t="n"/>
      <c r="D258" s="4" t="n"/>
      <c r="E258" s="4" t="n"/>
      <c r="F258" s="4" t="n"/>
      <c r="G258" s="4" t="n"/>
      <c r="H258" s="4" t="n"/>
      <c r="I258" s="25">
        <f>IF(A258="","",IF(AND(AND(AC258&lt;&gt;"",OR(AC258=AG258,AC258=AK258)),AND(AD258&lt;&gt;"",OR(AD258=AH258,AD258=AL258))),"غرفة وجهاز",IF(AND(AC258&lt;&gt;"",OR(AC258=AG258,AC258=AK258)),"غرفة",IF(AND(AD258&lt;&gt;"",OR(AD258=AH258,AD258=AL258)),"جهاز",""))))</f>
        <v/>
      </c>
      <c r="J258" s="4" t="n"/>
      <c r="K258" s="4" t="n"/>
      <c r="L258" s="4" t="n"/>
      <c r="M258" s="4" t="n"/>
      <c r="N258" s="4" t="n"/>
      <c r="O258" s="4" t="n"/>
      <c r="P258" s="25">
        <f>IF(A258="","",IF(AND(AND(AG258&lt;&gt;"",OR(AG258=AC258,AG258=AK258)),AND(AH258&lt;&gt;"",OR(AH258=AD258,AH258=AL258))),"غرفة وجهاز",IF(AND(AG258&lt;&gt;"",OR(AG258=AC258,AG258=AK258)),"غرفة",IF(AND(AH258&lt;&gt;"",OR(AH258=AD258,AH258=AL258)),"جهاز",""))))</f>
        <v/>
      </c>
      <c r="Q258" s="4" t="n"/>
      <c r="R258" s="4" t="n"/>
      <c r="S258" s="4" t="n"/>
      <c r="T258" s="4" t="n"/>
      <c r="U258" s="4" t="n"/>
      <c r="V258" s="4" t="n"/>
      <c r="W258" s="25">
        <f>IF(A258="","",IF(AND(AND(AK258&lt;&gt;"",OR(AK258=AC258,AK258=AG258)),AND(AL258&lt;&gt;"",OR(AL258=AD258,AL258=AH258))),"غرفة وجهاز",IF(AND(AK258&lt;&gt;"",OR(AK258=AC258,AK258=AG258)),"غرفة",IF(AND(AL258&lt;&gt;"",OR(AL258=AD258,AL258=AH258)),"جهاز",""))))</f>
        <v/>
      </c>
      <c r="Y258" s="7" t="n">
        <v>252</v>
      </c>
      <c r="Z258" s="7">
        <f>IF(A258="","",IF(INDEX(OpenDays,WEEKDAY(A258,2))="لا",0,1))</f>
        <v/>
      </c>
      <c r="AA258" s="7">
        <f>IF(A258="","",IF(AND(E258&lt;&gt;"",H258&lt;&gt;'الإعدادات'!$M$17),MAX(1,ROUND(IFERROR(INDEX(SvcMinutes,MATCH(E258,Services,0)),SlotLen)/SlotLen,0))-1,IF(AND(A258=A257,AA257&gt;0),AA257-1,0)))</f>
        <v/>
      </c>
      <c r="AB258" s="7">
        <f>IF(A258="","",IF(OR(AND(E258&lt;&gt;"",H258&lt;&gt;'الإعدادات'!$M$17),AND(A258=A257,AA257&gt;0)),1,0))</f>
        <v/>
      </c>
      <c r="AC258" s="9">
        <f>IF(A258="","",IF(AND(E258&lt;&gt;"",H258&lt;&gt;'الإعدادات'!$M$17),IF(F258="","",F258),IF(AND(A258=A257,AA257&gt;0),AC257,"")))</f>
        <v/>
      </c>
      <c r="AD258" s="9">
        <f>IF(A258="","",IF(AND(E258&lt;&gt;"",H258&lt;&gt;'الإعدادات'!$M$17),IF(G258="","",G258),IF(AND(A258=A257,AA257&gt;0),AD257,"")))</f>
        <v/>
      </c>
      <c r="AE258" s="7">
        <f>IF(A258="","",IF(AND(L258&lt;&gt;"",O258&lt;&gt;'الإعدادات'!$M$17),MAX(1,ROUND(IFERROR(INDEX(SvcMinutes,MATCH(L258,Services,0)),SlotLen)/SlotLen,0))-1,IF(AND(A258=A257,AE257&gt;0),AE257-1,0)))</f>
        <v/>
      </c>
      <c r="AF258" s="7">
        <f>IF(A258="","",IF(OR(AND(L258&lt;&gt;"",O258&lt;&gt;'الإعدادات'!$M$17),AND(A258=A257,AE257&gt;0)),1,0))</f>
        <v/>
      </c>
      <c r="AG258" s="9">
        <f>IF(A258="","",IF(AND(L258&lt;&gt;"",O258&lt;&gt;'الإعدادات'!$M$17),IF(M258="","",M258),IF(AND(A258=A257,AE257&gt;0),AG257,"")))</f>
        <v/>
      </c>
      <c r="AH258" s="9">
        <f>IF(A258="","",IF(AND(L258&lt;&gt;"",O258&lt;&gt;'الإعدادات'!$M$17),IF(N258="","",N258),IF(AND(A258=A257,AE257&gt;0),AH257,"")))</f>
        <v/>
      </c>
      <c r="AI258" s="7">
        <f>IF(A258="","",IF(AND(S258&lt;&gt;"",V258&lt;&gt;'الإعدادات'!$M$17),MAX(1,ROUND(IFERROR(INDEX(SvcMinutes,MATCH(S258,Services,0)),SlotLen)/SlotLen,0))-1,IF(AND(A258=A257,AI257&gt;0),AI257-1,0)))</f>
        <v/>
      </c>
      <c r="AJ258" s="7">
        <f>IF(A258="","",IF(OR(AND(S258&lt;&gt;"",V258&lt;&gt;'الإعدادات'!$M$17),AND(A258=A257,AI257&gt;0)),1,0))</f>
        <v/>
      </c>
      <c r="AK258" s="9">
        <f>IF(A258="","",IF(AND(S258&lt;&gt;"",V258&lt;&gt;'الإعدادات'!$M$17),IF(T258="","",T258),IF(AND(A258=A257,AI257&gt;0),AK257,"")))</f>
        <v/>
      </c>
      <c r="AL258" s="9">
        <f>IF(A258="","",IF(AND(S258&lt;&gt;"",V258&lt;&gt;'الإعدادات'!$M$17),IF(U258="","",U258),IF(AND(A258=A257,AI257&gt;0),AL257,"")))</f>
        <v/>
      </c>
    </row>
    <row r="259">
      <c r="A259" s="23">
        <f>IF(Y259&gt;=7*SlotsPerDay,"",$B$2+INT(Y259/SlotsPerDay))</f>
        <v/>
      </c>
      <c r="B259" s="24">
        <f>IF(A259="","",DayStart+(Y259-INT(Y259/SlotsPerDay)*SlotsPerDay)*SlotLen/1440)</f>
        <v/>
      </c>
      <c r="C259" s="4" t="n"/>
      <c r="D259" s="4" t="n"/>
      <c r="E259" s="4" t="n"/>
      <c r="F259" s="4" t="n"/>
      <c r="G259" s="4" t="n"/>
      <c r="H259" s="4" t="n"/>
      <c r="I259" s="25">
        <f>IF(A259="","",IF(AND(AND(AC259&lt;&gt;"",OR(AC259=AG259,AC259=AK259)),AND(AD259&lt;&gt;"",OR(AD259=AH259,AD259=AL259))),"غرفة وجهاز",IF(AND(AC259&lt;&gt;"",OR(AC259=AG259,AC259=AK259)),"غرفة",IF(AND(AD259&lt;&gt;"",OR(AD259=AH259,AD259=AL259)),"جهاز",""))))</f>
        <v/>
      </c>
      <c r="J259" s="4" t="n"/>
      <c r="K259" s="4" t="n"/>
      <c r="L259" s="4" t="n"/>
      <c r="M259" s="4" t="n"/>
      <c r="N259" s="4" t="n"/>
      <c r="O259" s="4" t="n"/>
      <c r="P259" s="25">
        <f>IF(A259="","",IF(AND(AND(AG259&lt;&gt;"",OR(AG259=AC259,AG259=AK259)),AND(AH259&lt;&gt;"",OR(AH259=AD259,AH259=AL259))),"غرفة وجهاز",IF(AND(AG259&lt;&gt;"",OR(AG259=AC259,AG259=AK259)),"غرفة",IF(AND(AH259&lt;&gt;"",OR(AH259=AD259,AH259=AL259)),"جهاز",""))))</f>
        <v/>
      </c>
      <c r="Q259" s="4" t="n"/>
      <c r="R259" s="4" t="n"/>
      <c r="S259" s="4" t="n"/>
      <c r="T259" s="4" t="n"/>
      <c r="U259" s="4" t="n"/>
      <c r="V259" s="4" t="n"/>
      <c r="W259" s="25">
        <f>IF(A259="","",IF(AND(AND(AK259&lt;&gt;"",OR(AK259=AC259,AK259=AG259)),AND(AL259&lt;&gt;"",OR(AL259=AD259,AL259=AH259))),"غرفة وجهاز",IF(AND(AK259&lt;&gt;"",OR(AK259=AC259,AK259=AG259)),"غرفة",IF(AND(AL259&lt;&gt;"",OR(AL259=AD259,AL259=AH259)),"جهاز",""))))</f>
        <v/>
      </c>
      <c r="Y259" s="7" t="n">
        <v>253</v>
      </c>
      <c r="Z259" s="7">
        <f>IF(A259="","",IF(INDEX(OpenDays,WEEKDAY(A259,2))="لا",0,1))</f>
        <v/>
      </c>
      <c r="AA259" s="7">
        <f>IF(A259="","",IF(AND(E259&lt;&gt;"",H259&lt;&gt;'الإعدادات'!$M$17),MAX(1,ROUND(IFERROR(INDEX(SvcMinutes,MATCH(E259,Services,0)),SlotLen)/SlotLen,0))-1,IF(AND(A259=A258,AA258&gt;0),AA258-1,0)))</f>
        <v/>
      </c>
      <c r="AB259" s="7">
        <f>IF(A259="","",IF(OR(AND(E259&lt;&gt;"",H259&lt;&gt;'الإعدادات'!$M$17),AND(A259=A258,AA258&gt;0)),1,0))</f>
        <v/>
      </c>
      <c r="AC259" s="9">
        <f>IF(A259="","",IF(AND(E259&lt;&gt;"",H259&lt;&gt;'الإعدادات'!$M$17),IF(F259="","",F259),IF(AND(A259=A258,AA258&gt;0),AC258,"")))</f>
        <v/>
      </c>
      <c r="AD259" s="9">
        <f>IF(A259="","",IF(AND(E259&lt;&gt;"",H259&lt;&gt;'الإعدادات'!$M$17),IF(G259="","",G259),IF(AND(A259=A258,AA258&gt;0),AD258,"")))</f>
        <v/>
      </c>
      <c r="AE259" s="7">
        <f>IF(A259="","",IF(AND(L259&lt;&gt;"",O259&lt;&gt;'الإعدادات'!$M$17),MAX(1,ROUND(IFERROR(INDEX(SvcMinutes,MATCH(L259,Services,0)),SlotLen)/SlotLen,0))-1,IF(AND(A259=A258,AE258&gt;0),AE258-1,0)))</f>
        <v/>
      </c>
      <c r="AF259" s="7">
        <f>IF(A259="","",IF(OR(AND(L259&lt;&gt;"",O259&lt;&gt;'الإعدادات'!$M$17),AND(A259=A258,AE258&gt;0)),1,0))</f>
        <v/>
      </c>
      <c r="AG259" s="9">
        <f>IF(A259="","",IF(AND(L259&lt;&gt;"",O259&lt;&gt;'الإعدادات'!$M$17),IF(M259="","",M259),IF(AND(A259=A258,AE258&gt;0),AG258,"")))</f>
        <v/>
      </c>
      <c r="AH259" s="9">
        <f>IF(A259="","",IF(AND(L259&lt;&gt;"",O259&lt;&gt;'الإعدادات'!$M$17),IF(N259="","",N259),IF(AND(A259=A258,AE258&gt;0),AH258,"")))</f>
        <v/>
      </c>
      <c r="AI259" s="7">
        <f>IF(A259="","",IF(AND(S259&lt;&gt;"",V259&lt;&gt;'الإعدادات'!$M$17),MAX(1,ROUND(IFERROR(INDEX(SvcMinutes,MATCH(S259,Services,0)),SlotLen)/SlotLen,0))-1,IF(AND(A259=A258,AI258&gt;0),AI258-1,0)))</f>
        <v/>
      </c>
      <c r="AJ259" s="7">
        <f>IF(A259="","",IF(OR(AND(S259&lt;&gt;"",V259&lt;&gt;'الإعدادات'!$M$17),AND(A259=A258,AI258&gt;0)),1,0))</f>
        <v/>
      </c>
      <c r="AK259" s="9">
        <f>IF(A259="","",IF(AND(S259&lt;&gt;"",V259&lt;&gt;'الإعدادات'!$M$17),IF(T259="","",T259),IF(AND(A259=A258,AI258&gt;0),AK258,"")))</f>
        <v/>
      </c>
      <c r="AL259" s="9">
        <f>IF(A259="","",IF(AND(S259&lt;&gt;"",V259&lt;&gt;'الإعدادات'!$M$17),IF(U259="","",U259),IF(AND(A259=A258,AI258&gt;0),AL258,"")))</f>
        <v/>
      </c>
    </row>
    <row r="260">
      <c r="A260" s="23">
        <f>IF(Y260&gt;=7*SlotsPerDay,"",$B$2+INT(Y260/SlotsPerDay))</f>
        <v/>
      </c>
      <c r="B260" s="24">
        <f>IF(A260="","",DayStart+(Y260-INT(Y260/SlotsPerDay)*SlotsPerDay)*SlotLen/1440)</f>
        <v/>
      </c>
      <c r="C260" s="4" t="n"/>
      <c r="D260" s="4" t="n"/>
      <c r="E260" s="4" t="n"/>
      <c r="F260" s="4" t="n"/>
      <c r="G260" s="4" t="n"/>
      <c r="H260" s="4" t="n"/>
      <c r="I260" s="25">
        <f>IF(A260="","",IF(AND(AND(AC260&lt;&gt;"",OR(AC260=AG260,AC260=AK260)),AND(AD260&lt;&gt;"",OR(AD260=AH260,AD260=AL260))),"غرفة وجهاز",IF(AND(AC260&lt;&gt;"",OR(AC260=AG260,AC260=AK260)),"غرفة",IF(AND(AD260&lt;&gt;"",OR(AD260=AH260,AD260=AL260)),"جهاز",""))))</f>
        <v/>
      </c>
      <c r="J260" s="4" t="n"/>
      <c r="K260" s="4" t="n"/>
      <c r="L260" s="4" t="n"/>
      <c r="M260" s="4" t="n"/>
      <c r="N260" s="4" t="n"/>
      <c r="O260" s="4" t="n"/>
      <c r="P260" s="25">
        <f>IF(A260="","",IF(AND(AND(AG260&lt;&gt;"",OR(AG260=AC260,AG260=AK260)),AND(AH260&lt;&gt;"",OR(AH260=AD260,AH260=AL260))),"غرفة وجهاز",IF(AND(AG260&lt;&gt;"",OR(AG260=AC260,AG260=AK260)),"غرفة",IF(AND(AH260&lt;&gt;"",OR(AH260=AD260,AH260=AL260)),"جهاز",""))))</f>
        <v/>
      </c>
      <c r="Q260" s="4" t="n"/>
      <c r="R260" s="4" t="n"/>
      <c r="S260" s="4" t="n"/>
      <c r="T260" s="4" t="n"/>
      <c r="U260" s="4" t="n"/>
      <c r="V260" s="4" t="n"/>
      <c r="W260" s="25">
        <f>IF(A260="","",IF(AND(AND(AK260&lt;&gt;"",OR(AK260=AC260,AK260=AG260)),AND(AL260&lt;&gt;"",OR(AL260=AD260,AL260=AH260))),"غرفة وجهاز",IF(AND(AK260&lt;&gt;"",OR(AK260=AC260,AK260=AG260)),"غرفة",IF(AND(AL260&lt;&gt;"",OR(AL260=AD260,AL260=AH260)),"جهاز",""))))</f>
        <v/>
      </c>
      <c r="Y260" s="7" t="n">
        <v>254</v>
      </c>
      <c r="Z260" s="7">
        <f>IF(A260="","",IF(INDEX(OpenDays,WEEKDAY(A260,2))="لا",0,1))</f>
        <v/>
      </c>
      <c r="AA260" s="7">
        <f>IF(A260="","",IF(AND(E260&lt;&gt;"",H260&lt;&gt;'الإعدادات'!$M$17),MAX(1,ROUND(IFERROR(INDEX(SvcMinutes,MATCH(E260,Services,0)),SlotLen)/SlotLen,0))-1,IF(AND(A260=A259,AA259&gt;0),AA259-1,0)))</f>
        <v/>
      </c>
      <c r="AB260" s="7">
        <f>IF(A260="","",IF(OR(AND(E260&lt;&gt;"",H260&lt;&gt;'الإعدادات'!$M$17),AND(A260=A259,AA259&gt;0)),1,0))</f>
        <v/>
      </c>
      <c r="AC260" s="9">
        <f>IF(A260="","",IF(AND(E260&lt;&gt;"",H260&lt;&gt;'الإعدادات'!$M$17),IF(F260="","",F260),IF(AND(A260=A259,AA259&gt;0),AC259,"")))</f>
        <v/>
      </c>
      <c r="AD260" s="9">
        <f>IF(A260="","",IF(AND(E260&lt;&gt;"",H260&lt;&gt;'الإعدادات'!$M$17),IF(G260="","",G260),IF(AND(A260=A259,AA259&gt;0),AD259,"")))</f>
        <v/>
      </c>
      <c r="AE260" s="7">
        <f>IF(A260="","",IF(AND(L260&lt;&gt;"",O260&lt;&gt;'الإعدادات'!$M$17),MAX(1,ROUND(IFERROR(INDEX(SvcMinutes,MATCH(L260,Services,0)),SlotLen)/SlotLen,0))-1,IF(AND(A260=A259,AE259&gt;0),AE259-1,0)))</f>
        <v/>
      </c>
      <c r="AF260" s="7">
        <f>IF(A260="","",IF(OR(AND(L260&lt;&gt;"",O260&lt;&gt;'الإعدادات'!$M$17),AND(A260=A259,AE259&gt;0)),1,0))</f>
        <v/>
      </c>
      <c r="AG260" s="9">
        <f>IF(A260="","",IF(AND(L260&lt;&gt;"",O260&lt;&gt;'الإعدادات'!$M$17),IF(M260="","",M260),IF(AND(A260=A259,AE259&gt;0),AG259,"")))</f>
        <v/>
      </c>
      <c r="AH260" s="9">
        <f>IF(A260="","",IF(AND(L260&lt;&gt;"",O260&lt;&gt;'الإعدادات'!$M$17),IF(N260="","",N260),IF(AND(A260=A259,AE259&gt;0),AH259,"")))</f>
        <v/>
      </c>
      <c r="AI260" s="7">
        <f>IF(A260="","",IF(AND(S260&lt;&gt;"",V260&lt;&gt;'الإعدادات'!$M$17),MAX(1,ROUND(IFERROR(INDEX(SvcMinutes,MATCH(S260,Services,0)),SlotLen)/SlotLen,0))-1,IF(AND(A260=A259,AI259&gt;0),AI259-1,0)))</f>
        <v/>
      </c>
      <c r="AJ260" s="7">
        <f>IF(A260="","",IF(OR(AND(S260&lt;&gt;"",V260&lt;&gt;'الإعدادات'!$M$17),AND(A260=A259,AI259&gt;0)),1,0))</f>
        <v/>
      </c>
      <c r="AK260" s="9">
        <f>IF(A260="","",IF(AND(S260&lt;&gt;"",V260&lt;&gt;'الإعدادات'!$M$17),IF(T260="","",T260),IF(AND(A260=A259,AI259&gt;0),AK259,"")))</f>
        <v/>
      </c>
      <c r="AL260" s="9">
        <f>IF(A260="","",IF(AND(S260&lt;&gt;"",V260&lt;&gt;'الإعدادات'!$M$17),IF(U260="","",U260),IF(AND(A260=A259,AI259&gt;0),AL259,"")))</f>
        <v/>
      </c>
    </row>
    <row r="261">
      <c r="A261" s="23">
        <f>IF(Y261&gt;=7*SlotsPerDay,"",$B$2+INT(Y261/SlotsPerDay))</f>
        <v/>
      </c>
      <c r="B261" s="24">
        <f>IF(A261="","",DayStart+(Y261-INT(Y261/SlotsPerDay)*SlotsPerDay)*SlotLen/1440)</f>
        <v/>
      </c>
      <c r="C261" s="4" t="n"/>
      <c r="D261" s="4" t="n"/>
      <c r="E261" s="4" t="n"/>
      <c r="F261" s="4" t="n"/>
      <c r="G261" s="4" t="n"/>
      <c r="H261" s="4" t="n"/>
      <c r="I261" s="25">
        <f>IF(A261="","",IF(AND(AND(AC261&lt;&gt;"",OR(AC261=AG261,AC261=AK261)),AND(AD261&lt;&gt;"",OR(AD261=AH261,AD261=AL261))),"غرفة وجهاز",IF(AND(AC261&lt;&gt;"",OR(AC261=AG261,AC261=AK261)),"غرفة",IF(AND(AD261&lt;&gt;"",OR(AD261=AH261,AD261=AL261)),"جهاز",""))))</f>
        <v/>
      </c>
      <c r="J261" s="4" t="n"/>
      <c r="K261" s="4" t="n"/>
      <c r="L261" s="4" t="n"/>
      <c r="M261" s="4" t="n"/>
      <c r="N261" s="4" t="n"/>
      <c r="O261" s="4" t="n"/>
      <c r="P261" s="25">
        <f>IF(A261="","",IF(AND(AND(AG261&lt;&gt;"",OR(AG261=AC261,AG261=AK261)),AND(AH261&lt;&gt;"",OR(AH261=AD261,AH261=AL261))),"غرفة وجهاز",IF(AND(AG261&lt;&gt;"",OR(AG261=AC261,AG261=AK261)),"غرفة",IF(AND(AH261&lt;&gt;"",OR(AH261=AD261,AH261=AL261)),"جهاز",""))))</f>
        <v/>
      </c>
      <c r="Q261" s="4" t="n"/>
      <c r="R261" s="4" t="n"/>
      <c r="S261" s="4" t="n"/>
      <c r="T261" s="4" t="n"/>
      <c r="U261" s="4" t="n"/>
      <c r="V261" s="4" t="n"/>
      <c r="W261" s="25">
        <f>IF(A261="","",IF(AND(AND(AK261&lt;&gt;"",OR(AK261=AC261,AK261=AG261)),AND(AL261&lt;&gt;"",OR(AL261=AD261,AL261=AH261))),"غرفة وجهاز",IF(AND(AK261&lt;&gt;"",OR(AK261=AC261,AK261=AG261)),"غرفة",IF(AND(AL261&lt;&gt;"",OR(AL261=AD261,AL261=AH261)),"جهاز",""))))</f>
        <v/>
      </c>
      <c r="Y261" s="7" t="n">
        <v>255</v>
      </c>
      <c r="Z261" s="7">
        <f>IF(A261="","",IF(INDEX(OpenDays,WEEKDAY(A261,2))="لا",0,1))</f>
        <v/>
      </c>
      <c r="AA261" s="7">
        <f>IF(A261="","",IF(AND(E261&lt;&gt;"",H261&lt;&gt;'الإعدادات'!$M$17),MAX(1,ROUND(IFERROR(INDEX(SvcMinutes,MATCH(E261,Services,0)),SlotLen)/SlotLen,0))-1,IF(AND(A261=A260,AA260&gt;0),AA260-1,0)))</f>
        <v/>
      </c>
      <c r="AB261" s="7">
        <f>IF(A261="","",IF(OR(AND(E261&lt;&gt;"",H261&lt;&gt;'الإعدادات'!$M$17),AND(A261=A260,AA260&gt;0)),1,0))</f>
        <v/>
      </c>
      <c r="AC261" s="9">
        <f>IF(A261="","",IF(AND(E261&lt;&gt;"",H261&lt;&gt;'الإعدادات'!$M$17),IF(F261="","",F261),IF(AND(A261=A260,AA260&gt;0),AC260,"")))</f>
        <v/>
      </c>
      <c r="AD261" s="9">
        <f>IF(A261="","",IF(AND(E261&lt;&gt;"",H261&lt;&gt;'الإعدادات'!$M$17),IF(G261="","",G261),IF(AND(A261=A260,AA260&gt;0),AD260,"")))</f>
        <v/>
      </c>
      <c r="AE261" s="7">
        <f>IF(A261="","",IF(AND(L261&lt;&gt;"",O261&lt;&gt;'الإعدادات'!$M$17),MAX(1,ROUND(IFERROR(INDEX(SvcMinutes,MATCH(L261,Services,0)),SlotLen)/SlotLen,0))-1,IF(AND(A261=A260,AE260&gt;0),AE260-1,0)))</f>
        <v/>
      </c>
      <c r="AF261" s="7">
        <f>IF(A261="","",IF(OR(AND(L261&lt;&gt;"",O261&lt;&gt;'الإعدادات'!$M$17),AND(A261=A260,AE260&gt;0)),1,0))</f>
        <v/>
      </c>
      <c r="AG261" s="9">
        <f>IF(A261="","",IF(AND(L261&lt;&gt;"",O261&lt;&gt;'الإعدادات'!$M$17),IF(M261="","",M261),IF(AND(A261=A260,AE260&gt;0),AG260,"")))</f>
        <v/>
      </c>
      <c r="AH261" s="9">
        <f>IF(A261="","",IF(AND(L261&lt;&gt;"",O261&lt;&gt;'الإعدادات'!$M$17),IF(N261="","",N261),IF(AND(A261=A260,AE260&gt;0),AH260,"")))</f>
        <v/>
      </c>
      <c r="AI261" s="7">
        <f>IF(A261="","",IF(AND(S261&lt;&gt;"",V261&lt;&gt;'الإعدادات'!$M$17),MAX(1,ROUND(IFERROR(INDEX(SvcMinutes,MATCH(S261,Services,0)),SlotLen)/SlotLen,0))-1,IF(AND(A261=A260,AI260&gt;0),AI260-1,0)))</f>
        <v/>
      </c>
      <c r="AJ261" s="7">
        <f>IF(A261="","",IF(OR(AND(S261&lt;&gt;"",V261&lt;&gt;'الإعدادات'!$M$17),AND(A261=A260,AI260&gt;0)),1,0))</f>
        <v/>
      </c>
      <c r="AK261" s="9">
        <f>IF(A261="","",IF(AND(S261&lt;&gt;"",V261&lt;&gt;'الإعدادات'!$M$17),IF(T261="","",T261),IF(AND(A261=A260,AI260&gt;0),AK260,"")))</f>
        <v/>
      </c>
      <c r="AL261" s="9">
        <f>IF(A261="","",IF(AND(S261&lt;&gt;"",V261&lt;&gt;'الإعدادات'!$M$17),IF(U261="","",U261),IF(AND(A261=A260,AI260&gt;0),AL260,"")))</f>
        <v/>
      </c>
    </row>
    <row r="262">
      <c r="A262" s="23">
        <f>IF(Y262&gt;=7*SlotsPerDay,"",$B$2+INT(Y262/SlotsPerDay))</f>
        <v/>
      </c>
      <c r="B262" s="24">
        <f>IF(A262="","",DayStart+(Y262-INT(Y262/SlotsPerDay)*SlotsPerDay)*SlotLen/1440)</f>
        <v/>
      </c>
      <c r="C262" s="4" t="n"/>
      <c r="D262" s="4" t="n"/>
      <c r="E262" s="4" t="n"/>
      <c r="F262" s="4" t="n"/>
      <c r="G262" s="4" t="n"/>
      <c r="H262" s="4" t="n"/>
      <c r="I262" s="25">
        <f>IF(A262="","",IF(AND(AND(AC262&lt;&gt;"",OR(AC262=AG262,AC262=AK262)),AND(AD262&lt;&gt;"",OR(AD262=AH262,AD262=AL262))),"غرفة وجهاز",IF(AND(AC262&lt;&gt;"",OR(AC262=AG262,AC262=AK262)),"غرفة",IF(AND(AD262&lt;&gt;"",OR(AD262=AH262,AD262=AL262)),"جهاز",""))))</f>
        <v/>
      </c>
      <c r="J262" s="4" t="n"/>
      <c r="K262" s="4" t="n"/>
      <c r="L262" s="4" t="n"/>
      <c r="M262" s="4" t="n"/>
      <c r="N262" s="4" t="n"/>
      <c r="O262" s="4" t="n"/>
      <c r="P262" s="25">
        <f>IF(A262="","",IF(AND(AND(AG262&lt;&gt;"",OR(AG262=AC262,AG262=AK262)),AND(AH262&lt;&gt;"",OR(AH262=AD262,AH262=AL262))),"غرفة وجهاز",IF(AND(AG262&lt;&gt;"",OR(AG262=AC262,AG262=AK262)),"غرفة",IF(AND(AH262&lt;&gt;"",OR(AH262=AD262,AH262=AL262)),"جهاز",""))))</f>
        <v/>
      </c>
      <c r="Q262" s="4" t="n"/>
      <c r="R262" s="4" t="n"/>
      <c r="S262" s="4" t="n"/>
      <c r="T262" s="4" t="n"/>
      <c r="U262" s="4" t="n"/>
      <c r="V262" s="4" t="n"/>
      <c r="W262" s="25">
        <f>IF(A262="","",IF(AND(AND(AK262&lt;&gt;"",OR(AK262=AC262,AK262=AG262)),AND(AL262&lt;&gt;"",OR(AL262=AD262,AL262=AH262))),"غرفة وجهاز",IF(AND(AK262&lt;&gt;"",OR(AK262=AC262,AK262=AG262)),"غرفة",IF(AND(AL262&lt;&gt;"",OR(AL262=AD262,AL262=AH262)),"جهاز",""))))</f>
        <v/>
      </c>
      <c r="Y262" s="7" t="n">
        <v>256</v>
      </c>
      <c r="Z262" s="7">
        <f>IF(A262="","",IF(INDEX(OpenDays,WEEKDAY(A262,2))="لا",0,1))</f>
        <v/>
      </c>
      <c r="AA262" s="7">
        <f>IF(A262="","",IF(AND(E262&lt;&gt;"",H262&lt;&gt;'الإعدادات'!$M$17),MAX(1,ROUND(IFERROR(INDEX(SvcMinutes,MATCH(E262,Services,0)),SlotLen)/SlotLen,0))-1,IF(AND(A262=A261,AA261&gt;0),AA261-1,0)))</f>
        <v/>
      </c>
      <c r="AB262" s="7">
        <f>IF(A262="","",IF(OR(AND(E262&lt;&gt;"",H262&lt;&gt;'الإعدادات'!$M$17),AND(A262=A261,AA261&gt;0)),1,0))</f>
        <v/>
      </c>
      <c r="AC262" s="9">
        <f>IF(A262="","",IF(AND(E262&lt;&gt;"",H262&lt;&gt;'الإعدادات'!$M$17),IF(F262="","",F262),IF(AND(A262=A261,AA261&gt;0),AC261,"")))</f>
        <v/>
      </c>
      <c r="AD262" s="9">
        <f>IF(A262="","",IF(AND(E262&lt;&gt;"",H262&lt;&gt;'الإعدادات'!$M$17),IF(G262="","",G262),IF(AND(A262=A261,AA261&gt;0),AD261,"")))</f>
        <v/>
      </c>
      <c r="AE262" s="7">
        <f>IF(A262="","",IF(AND(L262&lt;&gt;"",O262&lt;&gt;'الإعدادات'!$M$17),MAX(1,ROUND(IFERROR(INDEX(SvcMinutes,MATCH(L262,Services,0)),SlotLen)/SlotLen,0))-1,IF(AND(A262=A261,AE261&gt;0),AE261-1,0)))</f>
        <v/>
      </c>
      <c r="AF262" s="7">
        <f>IF(A262="","",IF(OR(AND(L262&lt;&gt;"",O262&lt;&gt;'الإعدادات'!$M$17),AND(A262=A261,AE261&gt;0)),1,0))</f>
        <v/>
      </c>
      <c r="AG262" s="9">
        <f>IF(A262="","",IF(AND(L262&lt;&gt;"",O262&lt;&gt;'الإعدادات'!$M$17),IF(M262="","",M262),IF(AND(A262=A261,AE261&gt;0),AG261,"")))</f>
        <v/>
      </c>
      <c r="AH262" s="9">
        <f>IF(A262="","",IF(AND(L262&lt;&gt;"",O262&lt;&gt;'الإعدادات'!$M$17),IF(N262="","",N262),IF(AND(A262=A261,AE261&gt;0),AH261,"")))</f>
        <v/>
      </c>
      <c r="AI262" s="7">
        <f>IF(A262="","",IF(AND(S262&lt;&gt;"",V262&lt;&gt;'الإعدادات'!$M$17),MAX(1,ROUND(IFERROR(INDEX(SvcMinutes,MATCH(S262,Services,0)),SlotLen)/SlotLen,0))-1,IF(AND(A262=A261,AI261&gt;0),AI261-1,0)))</f>
        <v/>
      </c>
      <c r="AJ262" s="7">
        <f>IF(A262="","",IF(OR(AND(S262&lt;&gt;"",V262&lt;&gt;'الإعدادات'!$M$17),AND(A262=A261,AI261&gt;0)),1,0))</f>
        <v/>
      </c>
      <c r="AK262" s="9">
        <f>IF(A262="","",IF(AND(S262&lt;&gt;"",V262&lt;&gt;'الإعدادات'!$M$17),IF(T262="","",T262),IF(AND(A262=A261,AI261&gt;0),AK261,"")))</f>
        <v/>
      </c>
      <c r="AL262" s="9">
        <f>IF(A262="","",IF(AND(S262&lt;&gt;"",V262&lt;&gt;'الإعدادات'!$M$17),IF(U262="","",U262),IF(AND(A262=A261,AI261&gt;0),AL261,"")))</f>
        <v/>
      </c>
    </row>
    <row r="263">
      <c r="A263" s="23">
        <f>IF(Y263&gt;=7*SlotsPerDay,"",$B$2+INT(Y263/SlotsPerDay))</f>
        <v/>
      </c>
      <c r="B263" s="24">
        <f>IF(A263="","",DayStart+(Y263-INT(Y263/SlotsPerDay)*SlotsPerDay)*SlotLen/1440)</f>
        <v/>
      </c>
      <c r="C263" s="4" t="n"/>
      <c r="D263" s="4" t="n"/>
      <c r="E263" s="4" t="n"/>
      <c r="F263" s="4" t="n"/>
      <c r="G263" s="4" t="n"/>
      <c r="H263" s="4" t="n"/>
      <c r="I263" s="25">
        <f>IF(A263="","",IF(AND(AND(AC263&lt;&gt;"",OR(AC263=AG263,AC263=AK263)),AND(AD263&lt;&gt;"",OR(AD263=AH263,AD263=AL263))),"غرفة وجهاز",IF(AND(AC263&lt;&gt;"",OR(AC263=AG263,AC263=AK263)),"غرفة",IF(AND(AD263&lt;&gt;"",OR(AD263=AH263,AD263=AL263)),"جهاز",""))))</f>
        <v/>
      </c>
      <c r="J263" s="4" t="n"/>
      <c r="K263" s="4" t="n"/>
      <c r="L263" s="4" t="n"/>
      <c r="M263" s="4" t="n"/>
      <c r="N263" s="4" t="n"/>
      <c r="O263" s="4" t="n"/>
      <c r="P263" s="25">
        <f>IF(A263="","",IF(AND(AND(AG263&lt;&gt;"",OR(AG263=AC263,AG263=AK263)),AND(AH263&lt;&gt;"",OR(AH263=AD263,AH263=AL263))),"غرفة وجهاز",IF(AND(AG263&lt;&gt;"",OR(AG263=AC263,AG263=AK263)),"غرفة",IF(AND(AH263&lt;&gt;"",OR(AH263=AD263,AH263=AL263)),"جهاز",""))))</f>
        <v/>
      </c>
      <c r="Q263" s="4" t="n"/>
      <c r="R263" s="4" t="n"/>
      <c r="S263" s="4" t="n"/>
      <c r="T263" s="4" t="n"/>
      <c r="U263" s="4" t="n"/>
      <c r="V263" s="4" t="n"/>
      <c r="W263" s="25">
        <f>IF(A263="","",IF(AND(AND(AK263&lt;&gt;"",OR(AK263=AC263,AK263=AG263)),AND(AL263&lt;&gt;"",OR(AL263=AD263,AL263=AH263))),"غرفة وجهاز",IF(AND(AK263&lt;&gt;"",OR(AK263=AC263,AK263=AG263)),"غرفة",IF(AND(AL263&lt;&gt;"",OR(AL263=AD263,AL263=AH263)),"جهاز",""))))</f>
        <v/>
      </c>
      <c r="Y263" s="7" t="n">
        <v>257</v>
      </c>
      <c r="Z263" s="7">
        <f>IF(A263="","",IF(INDEX(OpenDays,WEEKDAY(A263,2))="لا",0,1))</f>
        <v/>
      </c>
      <c r="AA263" s="7">
        <f>IF(A263="","",IF(AND(E263&lt;&gt;"",H263&lt;&gt;'الإعدادات'!$M$17),MAX(1,ROUND(IFERROR(INDEX(SvcMinutes,MATCH(E263,Services,0)),SlotLen)/SlotLen,0))-1,IF(AND(A263=A262,AA262&gt;0),AA262-1,0)))</f>
        <v/>
      </c>
      <c r="AB263" s="7">
        <f>IF(A263="","",IF(OR(AND(E263&lt;&gt;"",H263&lt;&gt;'الإعدادات'!$M$17),AND(A263=A262,AA262&gt;0)),1,0))</f>
        <v/>
      </c>
      <c r="AC263" s="9">
        <f>IF(A263="","",IF(AND(E263&lt;&gt;"",H263&lt;&gt;'الإعدادات'!$M$17),IF(F263="","",F263),IF(AND(A263=A262,AA262&gt;0),AC262,"")))</f>
        <v/>
      </c>
      <c r="AD263" s="9">
        <f>IF(A263="","",IF(AND(E263&lt;&gt;"",H263&lt;&gt;'الإعدادات'!$M$17),IF(G263="","",G263),IF(AND(A263=A262,AA262&gt;0),AD262,"")))</f>
        <v/>
      </c>
      <c r="AE263" s="7">
        <f>IF(A263="","",IF(AND(L263&lt;&gt;"",O263&lt;&gt;'الإعدادات'!$M$17),MAX(1,ROUND(IFERROR(INDEX(SvcMinutes,MATCH(L263,Services,0)),SlotLen)/SlotLen,0))-1,IF(AND(A263=A262,AE262&gt;0),AE262-1,0)))</f>
        <v/>
      </c>
      <c r="AF263" s="7">
        <f>IF(A263="","",IF(OR(AND(L263&lt;&gt;"",O263&lt;&gt;'الإعدادات'!$M$17),AND(A263=A262,AE262&gt;0)),1,0))</f>
        <v/>
      </c>
      <c r="AG263" s="9">
        <f>IF(A263="","",IF(AND(L263&lt;&gt;"",O263&lt;&gt;'الإعدادات'!$M$17),IF(M263="","",M263),IF(AND(A263=A262,AE262&gt;0),AG262,"")))</f>
        <v/>
      </c>
      <c r="AH263" s="9">
        <f>IF(A263="","",IF(AND(L263&lt;&gt;"",O263&lt;&gt;'الإعدادات'!$M$17),IF(N263="","",N263),IF(AND(A263=A262,AE262&gt;0),AH262,"")))</f>
        <v/>
      </c>
      <c r="AI263" s="7">
        <f>IF(A263="","",IF(AND(S263&lt;&gt;"",V263&lt;&gt;'الإعدادات'!$M$17),MAX(1,ROUND(IFERROR(INDEX(SvcMinutes,MATCH(S263,Services,0)),SlotLen)/SlotLen,0))-1,IF(AND(A263=A262,AI262&gt;0),AI262-1,0)))</f>
        <v/>
      </c>
      <c r="AJ263" s="7">
        <f>IF(A263="","",IF(OR(AND(S263&lt;&gt;"",V263&lt;&gt;'الإعدادات'!$M$17),AND(A263=A262,AI262&gt;0)),1,0))</f>
        <v/>
      </c>
      <c r="AK263" s="9">
        <f>IF(A263="","",IF(AND(S263&lt;&gt;"",V263&lt;&gt;'الإعدادات'!$M$17),IF(T263="","",T263),IF(AND(A263=A262,AI262&gt;0),AK262,"")))</f>
        <v/>
      </c>
      <c r="AL263" s="9">
        <f>IF(A263="","",IF(AND(S263&lt;&gt;"",V263&lt;&gt;'الإعدادات'!$M$17),IF(U263="","",U263),IF(AND(A263=A262,AI262&gt;0),AL262,"")))</f>
        <v/>
      </c>
    </row>
    <row r="264">
      <c r="A264" s="23">
        <f>IF(Y264&gt;=7*SlotsPerDay,"",$B$2+INT(Y264/SlotsPerDay))</f>
        <v/>
      </c>
      <c r="B264" s="24">
        <f>IF(A264="","",DayStart+(Y264-INT(Y264/SlotsPerDay)*SlotsPerDay)*SlotLen/1440)</f>
        <v/>
      </c>
      <c r="C264" s="4" t="n"/>
      <c r="D264" s="4" t="n"/>
      <c r="E264" s="4" t="n"/>
      <c r="F264" s="4" t="n"/>
      <c r="G264" s="4" t="n"/>
      <c r="H264" s="4" t="n"/>
      <c r="I264" s="25">
        <f>IF(A264="","",IF(AND(AND(AC264&lt;&gt;"",OR(AC264=AG264,AC264=AK264)),AND(AD264&lt;&gt;"",OR(AD264=AH264,AD264=AL264))),"غرفة وجهاز",IF(AND(AC264&lt;&gt;"",OR(AC264=AG264,AC264=AK264)),"غرفة",IF(AND(AD264&lt;&gt;"",OR(AD264=AH264,AD264=AL264)),"جهاز",""))))</f>
        <v/>
      </c>
      <c r="J264" s="4" t="n"/>
      <c r="K264" s="4" t="n"/>
      <c r="L264" s="4" t="n"/>
      <c r="M264" s="4" t="n"/>
      <c r="N264" s="4" t="n"/>
      <c r="O264" s="4" t="n"/>
      <c r="P264" s="25">
        <f>IF(A264="","",IF(AND(AND(AG264&lt;&gt;"",OR(AG264=AC264,AG264=AK264)),AND(AH264&lt;&gt;"",OR(AH264=AD264,AH264=AL264))),"غرفة وجهاز",IF(AND(AG264&lt;&gt;"",OR(AG264=AC264,AG264=AK264)),"غرفة",IF(AND(AH264&lt;&gt;"",OR(AH264=AD264,AH264=AL264)),"جهاز",""))))</f>
        <v/>
      </c>
      <c r="Q264" s="4" t="n"/>
      <c r="R264" s="4" t="n"/>
      <c r="S264" s="4" t="n"/>
      <c r="T264" s="4" t="n"/>
      <c r="U264" s="4" t="n"/>
      <c r="V264" s="4" t="n"/>
      <c r="W264" s="25">
        <f>IF(A264="","",IF(AND(AND(AK264&lt;&gt;"",OR(AK264=AC264,AK264=AG264)),AND(AL264&lt;&gt;"",OR(AL264=AD264,AL264=AH264))),"غرفة وجهاز",IF(AND(AK264&lt;&gt;"",OR(AK264=AC264,AK264=AG264)),"غرفة",IF(AND(AL264&lt;&gt;"",OR(AL264=AD264,AL264=AH264)),"جهاز",""))))</f>
        <v/>
      </c>
      <c r="Y264" s="7" t="n">
        <v>258</v>
      </c>
      <c r="Z264" s="7">
        <f>IF(A264="","",IF(INDEX(OpenDays,WEEKDAY(A264,2))="لا",0,1))</f>
        <v/>
      </c>
      <c r="AA264" s="7">
        <f>IF(A264="","",IF(AND(E264&lt;&gt;"",H264&lt;&gt;'الإعدادات'!$M$17),MAX(1,ROUND(IFERROR(INDEX(SvcMinutes,MATCH(E264,Services,0)),SlotLen)/SlotLen,0))-1,IF(AND(A264=A263,AA263&gt;0),AA263-1,0)))</f>
        <v/>
      </c>
      <c r="AB264" s="7">
        <f>IF(A264="","",IF(OR(AND(E264&lt;&gt;"",H264&lt;&gt;'الإعدادات'!$M$17),AND(A264=A263,AA263&gt;0)),1,0))</f>
        <v/>
      </c>
      <c r="AC264" s="9">
        <f>IF(A264="","",IF(AND(E264&lt;&gt;"",H264&lt;&gt;'الإعدادات'!$M$17),IF(F264="","",F264),IF(AND(A264=A263,AA263&gt;0),AC263,"")))</f>
        <v/>
      </c>
      <c r="AD264" s="9">
        <f>IF(A264="","",IF(AND(E264&lt;&gt;"",H264&lt;&gt;'الإعدادات'!$M$17),IF(G264="","",G264),IF(AND(A264=A263,AA263&gt;0),AD263,"")))</f>
        <v/>
      </c>
      <c r="AE264" s="7">
        <f>IF(A264="","",IF(AND(L264&lt;&gt;"",O264&lt;&gt;'الإعدادات'!$M$17),MAX(1,ROUND(IFERROR(INDEX(SvcMinutes,MATCH(L264,Services,0)),SlotLen)/SlotLen,0))-1,IF(AND(A264=A263,AE263&gt;0),AE263-1,0)))</f>
        <v/>
      </c>
      <c r="AF264" s="7">
        <f>IF(A264="","",IF(OR(AND(L264&lt;&gt;"",O264&lt;&gt;'الإعدادات'!$M$17),AND(A264=A263,AE263&gt;0)),1,0))</f>
        <v/>
      </c>
      <c r="AG264" s="9">
        <f>IF(A264="","",IF(AND(L264&lt;&gt;"",O264&lt;&gt;'الإعدادات'!$M$17),IF(M264="","",M264),IF(AND(A264=A263,AE263&gt;0),AG263,"")))</f>
        <v/>
      </c>
      <c r="AH264" s="9">
        <f>IF(A264="","",IF(AND(L264&lt;&gt;"",O264&lt;&gt;'الإعدادات'!$M$17),IF(N264="","",N264),IF(AND(A264=A263,AE263&gt;0),AH263,"")))</f>
        <v/>
      </c>
      <c r="AI264" s="7">
        <f>IF(A264="","",IF(AND(S264&lt;&gt;"",V264&lt;&gt;'الإعدادات'!$M$17),MAX(1,ROUND(IFERROR(INDEX(SvcMinutes,MATCH(S264,Services,0)),SlotLen)/SlotLen,0))-1,IF(AND(A264=A263,AI263&gt;0),AI263-1,0)))</f>
        <v/>
      </c>
      <c r="AJ264" s="7">
        <f>IF(A264="","",IF(OR(AND(S264&lt;&gt;"",V264&lt;&gt;'الإعدادات'!$M$17),AND(A264=A263,AI263&gt;0)),1,0))</f>
        <v/>
      </c>
      <c r="AK264" s="9">
        <f>IF(A264="","",IF(AND(S264&lt;&gt;"",V264&lt;&gt;'الإعدادات'!$M$17),IF(T264="","",T264),IF(AND(A264=A263,AI263&gt;0),AK263,"")))</f>
        <v/>
      </c>
      <c r="AL264" s="9">
        <f>IF(A264="","",IF(AND(S264&lt;&gt;"",V264&lt;&gt;'الإعدادات'!$M$17),IF(U264="","",U264),IF(AND(A264=A263,AI263&gt;0),AL263,"")))</f>
        <v/>
      </c>
    </row>
    <row r="265">
      <c r="A265" s="23">
        <f>IF(Y265&gt;=7*SlotsPerDay,"",$B$2+INT(Y265/SlotsPerDay))</f>
        <v/>
      </c>
      <c r="B265" s="24">
        <f>IF(A265="","",DayStart+(Y265-INT(Y265/SlotsPerDay)*SlotsPerDay)*SlotLen/1440)</f>
        <v/>
      </c>
      <c r="C265" s="4" t="n"/>
      <c r="D265" s="4" t="n"/>
      <c r="E265" s="4" t="n"/>
      <c r="F265" s="4" t="n"/>
      <c r="G265" s="4" t="n"/>
      <c r="H265" s="4" t="n"/>
      <c r="I265" s="25">
        <f>IF(A265="","",IF(AND(AND(AC265&lt;&gt;"",OR(AC265=AG265,AC265=AK265)),AND(AD265&lt;&gt;"",OR(AD265=AH265,AD265=AL265))),"غرفة وجهاز",IF(AND(AC265&lt;&gt;"",OR(AC265=AG265,AC265=AK265)),"غرفة",IF(AND(AD265&lt;&gt;"",OR(AD265=AH265,AD265=AL265)),"جهاز",""))))</f>
        <v/>
      </c>
      <c r="J265" s="4" t="n"/>
      <c r="K265" s="4" t="n"/>
      <c r="L265" s="4" t="n"/>
      <c r="M265" s="4" t="n"/>
      <c r="N265" s="4" t="n"/>
      <c r="O265" s="4" t="n"/>
      <c r="P265" s="25">
        <f>IF(A265="","",IF(AND(AND(AG265&lt;&gt;"",OR(AG265=AC265,AG265=AK265)),AND(AH265&lt;&gt;"",OR(AH265=AD265,AH265=AL265))),"غرفة وجهاز",IF(AND(AG265&lt;&gt;"",OR(AG265=AC265,AG265=AK265)),"غرفة",IF(AND(AH265&lt;&gt;"",OR(AH265=AD265,AH265=AL265)),"جهاز",""))))</f>
        <v/>
      </c>
      <c r="Q265" s="4" t="n"/>
      <c r="R265" s="4" t="n"/>
      <c r="S265" s="4" t="n"/>
      <c r="T265" s="4" t="n"/>
      <c r="U265" s="4" t="n"/>
      <c r="V265" s="4" t="n"/>
      <c r="W265" s="25">
        <f>IF(A265="","",IF(AND(AND(AK265&lt;&gt;"",OR(AK265=AC265,AK265=AG265)),AND(AL265&lt;&gt;"",OR(AL265=AD265,AL265=AH265))),"غرفة وجهاز",IF(AND(AK265&lt;&gt;"",OR(AK265=AC265,AK265=AG265)),"غرفة",IF(AND(AL265&lt;&gt;"",OR(AL265=AD265,AL265=AH265)),"جهاز",""))))</f>
        <v/>
      </c>
      <c r="Y265" s="7" t="n">
        <v>259</v>
      </c>
      <c r="Z265" s="7">
        <f>IF(A265="","",IF(INDEX(OpenDays,WEEKDAY(A265,2))="لا",0,1))</f>
        <v/>
      </c>
      <c r="AA265" s="7">
        <f>IF(A265="","",IF(AND(E265&lt;&gt;"",H265&lt;&gt;'الإعدادات'!$M$17),MAX(1,ROUND(IFERROR(INDEX(SvcMinutes,MATCH(E265,Services,0)),SlotLen)/SlotLen,0))-1,IF(AND(A265=A264,AA264&gt;0),AA264-1,0)))</f>
        <v/>
      </c>
      <c r="AB265" s="7">
        <f>IF(A265="","",IF(OR(AND(E265&lt;&gt;"",H265&lt;&gt;'الإعدادات'!$M$17),AND(A265=A264,AA264&gt;0)),1,0))</f>
        <v/>
      </c>
      <c r="AC265" s="9">
        <f>IF(A265="","",IF(AND(E265&lt;&gt;"",H265&lt;&gt;'الإعدادات'!$M$17),IF(F265="","",F265),IF(AND(A265=A264,AA264&gt;0),AC264,"")))</f>
        <v/>
      </c>
      <c r="AD265" s="9">
        <f>IF(A265="","",IF(AND(E265&lt;&gt;"",H265&lt;&gt;'الإعدادات'!$M$17),IF(G265="","",G265),IF(AND(A265=A264,AA264&gt;0),AD264,"")))</f>
        <v/>
      </c>
      <c r="AE265" s="7">
        <f>IF(A265="","",IF(AND(L265&lt;&gt;"",O265&lt;&gt;'الإعدادات'!$M$17),MAX(1,ROUND(IFERROR(INDEX(SvcMinutes,MATCH(L265,Services,0)),SlotLen)/SlotLen,0))-1,IF(AND(A265=A264,AE264&gt;0),AE264-1,0)))</f>
        <v/>
      </c>
      <c r="AF265" s="7">
        <f>IF(A265="","",IF(OR(AND(L265&lt;&gt;"",O265&lt;&gt;'الإعدادات'!$M$17),AND(A265=A264,AE264&gt;0)),1,0))</f>
        <v/>
      </c>
      <c r="AG265" s="9">
        <f>IF(A265="","",IF(AND(L265&lt;&gt;"",O265&lt;&gt;'الإعدادات'!$M$17),IF(M265="","",M265),IF(AND(A265=A264,AE264&gt;0),AG264,"")))</f>
        <v/>
      </c>
      <c r="AH265" s="9">
        <f>IF(A265="","",IF(AND(L265&lt;&gt;"",O265&lt;&gt;'الإعدادات'!$M$17),IF(N265="","",N265),IF(AND(A265=A264,AE264&gt;0),AH264,"")))</f>
        <v/>
      </c>
      <c r="AI265" s="7">
        <f>IF(A265="","",IF(AND(S265&lt;&gt;"",V265&lt;&gt;'الإعدادات'!$M$17),MAX(1,ROUND(IFERROR(INDEX(SvcMinutes,MATCH(S265,Services,0)),SlotLen)/SlotLen,0))-1,IF(AND(A265=A264,AI264&gt;0),AI264-1,0)))</f>
        <v/>
      </c>
      <c r="AJ265" s="7">
        <f>IF(A265="","",IF(OR(AND(S265&lt;&gt;"",V265&lt;&gt;'الإعدادات'!$M$17),AND(A265=A264,AI264&gt;0)),1,0))</f>
        <v/>
      </c>
      <c r="AK265" s="9">
        <f>IF(A265="","",IF(AND(S265&lt;&gt;"",V265&lt;&gt;'الإعدادات'!$M$17),IF(T265="","",T265),IF(AND(A265=A264,AI264&gt;0),AK264,"")))</f>
        <v/>
      </c>
      <c r="AL265" s="9">
        <f>IF(A265="","",IF(AND(S265&lt;&gt;"",V265&lt;&gt;'الإعدادات'!$M$17),IF(U265="","",U265),IF(AND(A265=A264,AI264&gt;0),AL264,"")))</f>
        <v/>
      </c>
    </row>
    <row r="266">
      <c r="A266" s="23">
        <f>IF(Y266&gt;=7*SlotsPerDay,"",$B$2+INT(Y266/SlotsPerDay))</f>
        <v/>
      </c>
      <c r="B266" s="24">
        <f>IF(A266="","",DayStart+(Y266-INT(Y266/SlotsPerDay)*SlotsPerDay)*SlotLen/1440)</f>
        <v/>
      </c>
      <c r="C266" s="4" t="n"/>
      <c r="D266" s="4" t="n"/>
      <c r="E266" s="4" t="n"/>
      <c r="F266" s="4" t="n"/>
      <c r="G266" s="4" t="n"/>
      <c r="H266" s="4" t="n"/>
      <c r="I266" s="25">
        <f>IF(A266="","",IF(AND(AND(AC266&lt;&gt;"",OR(AC266=AG266,AC266=AK266)),AND(AD266&lt;&gt;"",OR(AD266=AH266,AD266=AL266))),"غرفة وجهاز",IF(AND(AC266&lt;&gt;"",OR(AC266=AG266,AC266=AK266)),"غرفة",IF(AND(AD266&lt;&gt;"",OR(AD266=AH266,AD266=AL266)),"جهاز",""))))</f>
        <v/>
      </c>
      <c r="J266" s="4" t="n"/>
      <c r="K266" s="4" t="n"/>
      <c r="L266" s="4" t="n"/>
      <c r="M266" s="4" t="n"/>
      <c r="N266" s="4" t="n"/>
      <c r="O266" s="4" t="n"/>
      <c r="P266" s="25">
        <f>IF(A266="","",IF(AND(AND(AG266&lt;&gt;"",OR(AG266=AC266,AG266=AK266)),AND(AH266&lt;&gt;"",OR(AH266=AD266,AH266=AL266))),"غرفة وجهاز",IF(AND(AG266&lt;&gt;"",OR(AG266=AC266,AG266=AK266)),"غرفة",IF(AND(AH266&lt;&gt;"",OR(AH266=AD266,AH266=AL266)),"جهاز",""))))</f>
        <v/>
      </c>
      <c r="Q266" s="4" t="n"/>
      <c r="R266" s="4" t="n"/>
      <c r="S266" s="4" t="n"/>
      <c r="T266" s="4" t="n"/>
      <c r="U266" s="4" t="n"/>
      <c r="V266" s="4" t="n"/>
      <c r="W266" s="25">
        <f>IF(A266="","",IF(AND(AND(AK266&lt;&gt;"",OR(AK266=AC266,AK266=AG266)),AND(AL266&lt;&gt;"",OR(AL266=AD266,AL266=AH266))),"غرفة وجهاز",IF(AND(AK266&lt;&gt;"",OR(AK266=AC266,AK266=AG266)),"غرفة",IF(AND(AL266&lt;&gt;"",OR(AL266=AD266,AL266=AH266)),"جهاز",""))))</f>
        <v/>
      </c>
      <c r="Y266" s="7" t="n">
        <v>260</v>
      </c>
      <c r="Z266" s="7">
        <f>IF(A266="","",IF(INDEX(OpenDays,WEEKDAY(A266,2))="لا",0,1))</f>
        <v/>
      </c>
      <c r="AA266" s="7">
        <f>IF(A266="","",IF(AND(E266&lt;&gt;"",H266&lt;&gt;'الإعدادات'!$M$17),MAX(1,ROUND(IFERROR(INDEX(SvcMinutes,MATCH(E266,Services,0)),SlotLen)/SlotLen,0))-1,IF(AND(A266=A265,AA265&gt;0),AA265-1,0)))</f>
        <v/>
      </c>
      <c r="AB266" s="7">
        <f>IF(A266="","",IF(OR(AND(E266&lt;&gt;"",H266&lt;&gt;'الإعدادات'!$M$17),AND(A266=A265,AA265&gt;0)),1,0))</f>
        <v/>
      </c>
      <c r="AC266" s="9">
        <f>IF(A266="","",IF(AND(E266&lt;&gt;"",H266&lt;&gt;'الإعدادات'!$M$17),IF(F266="","",F266),IF(AND(A266=A265,AA265&gt;0),AC265,"")))</f>
        <v/>
      </c>
      <c r="AD266" s="9">
        <f>IF(A266="","",IF(AND(E266&lt;&gt;"",H266&lt;&gt;'الإعدادات'!$M$17),IF(G266="","",G266),IF(AND(A266=A265,AA265&gt;0),AD265,"")))</f>
        <v/>
      </c>
      <c r="AE266" s="7">
        <f>IF(A266="","",IF(AND(L266&lt;&gt;"",O266&lt;&gt;'الإعدادات'!$M$17),MAX(1,ROUND(IFERROR(INDEX(SvcMinutes,MATCH(L266,Services,0)),SlotLen)/SlotLen,0))-1,IF(AND(A266=A265,AE265&gt;0),AE265-1,0)))</f>
        <v/>
      </c>
      <c r="AF266" s="7">
        <f>IF(A266="","",IF(OR(AND(L266&lt;&gt;"",O266&lt;&gt;'الإعدادات'!$M$17),AND(A266=A265,AE265&gt;0)),1,0))</f>
        <v/>
      </c>
      <c r="AG266" s="9">
        <f>IF(A266="","",IF(AND(L266&lt;&gt;"",O266&lt;&gt;'الإعدادات'!$M$17),IF(M266="","",M266),IF(AND(A266=A265,AE265&gt;0),AG265,"")))</f>
        <v/>
      </c>
      <c r="AH266" s="9">
        <f>IF(A266="","",IF(AND(L266&lt;&gt;"",O266&lt;&gt;'الإعدادات'!$M$17),IF(N266="","",N266),IF(AND(A266=A265,AE265&gt;0),AH265,"")))</f>
        <v/>
      </c>
      <c r="AI266" s="7">
        <f>IF(A266="","",IF(AND(S266&lt;&gt;"",V266&lt;&gt;'الإعدادات'!$M$17),MAX(1,ROUND(IFERROR(INDEX(SvcMinutes,MATCH(S266,Services,0)),SlotLen)/SlotLen,0))-1,IF(AND(A266=A265,AI265&gt;0),AI265-1,0)))</f>
        <v/>
      </c>
      <c r="AJ266" s="7">
        <f>IF(A266="","",IF(OR(AND(S266&lt;&gt;"",V266&lt;&gt;'الإعدادات'!$M$17),AND(A266=A265,AI265&gt;0)),1,0))</f>
        <v/>
      </c>
      <c r="AK266" s="9">
        <f>IF(A266="","",IF(AND(S266&lt;&gt;"",V266&lt;&gt;'الإعدادات'!$M$17),IF(T266="","",T266),IF(AND(A266=A265,AI265&gt;0),AK265,"")))</f>
        <v/>
      </c>
      <c r="AL266" s="9">
        <f>IF(A266="","",IF(AND(S266&lt;&gt;"",V266&lt;&gt;'الإعدادات'!$M$17),IF(U266="","",U266),IF(AND(A266=A265,AI265&gt;0),AL265,"")))</f>
        <v/>
      </c>
    </row>
    <row r="267">
      <c r="A267" s="23">
        <f>IF(Y267&gt;=7*SlotsPerDay,"",$B$2+INT(Y267/SlotsPerDay))</f>
        <v/>
      </c>
      <c r="B267" s="24">
        <f>IF(A267="","",DayStart+(Y267-INT(Y267/SlotsPerDay)*SlotsPerDay)*SlotLen/1440)</f>
        <v/>
      </c>
      <c r="C267" s="4" t="n"/>
      <c r="D267" s="4" t="n"/>
      <c r="E267" s="4" t="n"/>
      <c r="F267" s="4" t="n"/>
      <c r="G267" s="4" t="n"/>
      <c r="H267" s="4" t="n"/>
      <c r="I267" s="25">
        <f>IF(A267="","",IF(AND(AND(AC267&lt;&gt;"",OR(AC267=AG267,AC267=AK267)),AND(AD267&lt;&gt;"",OR(AD267=AH267,AD267=AL267))),"غرفة وجهاز",IF(AND(AC267&lt;&gt;"",OR(AC267=AG267,AC267=AK267)),"غرفة",IF(AND(AD267&lt;&gt;"",OR(AD267=AH267,AD267=AL267)),"جهاز",""))))</f>
        <v/>
      </c>
      <c r="J267" s="4" t="n"/>
      <c r="K267" s="4" t="n"/>
      <c r="L267" s="4" t="n"/>
      <c r="M267" s="4" t="n"/>
      <c r="N267" s="4" t="n"/>
      <c r="O267" s="4" t="n"/>
      <c r="P267" s="25">
        <f>IF(A267="","",IF(AND(AND(AG267&lt;&gt;"",OR(AG267=AC267,AG267=AK267)),AND(AH267&lt;&gt;"",OR(AH267=AD267,AH267=AL267))),"غرفة وجهاز",IF(AND(AG267&lt;&gt;"",OR(AG267=AC267,AG267=AK267)),"غرفة",IF(AND(AH267&lt;&gt;"",OR(AH267=AD267,AH267=AL267)),"جهاز",""))))</f>
        <v/>
      </c>
      <c r="Q267" s="4" t="n"/>
      <c r="R267" s="4" t="n"/>
      <c r="S267" s="4" t="n"/>
      <c r="T267" s="4" t="n"/>
      <c r="U267" s="4" t="n"/>
      <c r="V267" s="4" t="n"/>
      <c r="W267" s="25">
        <f>IF(A267="","",IF(AND(AND(AK267&lt;&gt;"",OR(AK267=AC267,AK267=AG267)),AND(AL267&lt;&gt;"",OR(AL267=AD267,AL267=AH267))),"غرفة وجهاز",IF(AND(AK267&lt;&gt;"",OR(AK267=AC267,AK267=AG267)),"غرفة",IF(AND(AL267&lt;&gt;"",OR(AL267=AD267,AL267=AH267)),"جهاز",""))))</f>
        <v/>
      </c>
      <c r="Y267" s="7" t="n">
        <v>261</v>
      </c>
      <c r="Z267" s="7">
        <f>IF(A267="","",IF(INDEX(OpenDays,WEEKDAY(A267,2))="لا",0,1))</f>
        <v/>
      </c>
      <c r="AA267" s="7">
        <f>IF(A267="","",IF(AND(E267&lt;&gt;"",H267&lt;&gt;'الإعدادات'!$M$17),MAX(1,ROUND(IFERROR(INDEX(SvcMinutes,MATCH(E267,Services,0)),SlotLen)/SlotLen,0))-1,IF(AND(A267=A266,AA266&gt;0),AA266-1,0)))</f>
        <v/>
      </c>
      <c r="AB267" s="7">
        <f>IF(A267="","",IF(OR(AND(E267&lt;&gt;"",H267&lt;&gt;'الإعدادات'!$M$17),AND(A267=A266,AA266&gt;0)),1,0))</f>
        <v/>
      </c>
      <c r="AC267" s="9">
        <f>IF(A267="","",IF(AND(E267&lt;&gt;"",H267&lt;&gt;'الإعدادات'!$M$17),IF(F267="","",F267),IF(AND(A267=A266,AA266&gt;0),AC266,"")))</f>
        <v/>
      </c>
      <c r="AD267" s="9">
        <f>IF(A267="","",IF(AND(E267&lt;&gt;"",H267&lt;&gt;'الإعدادات'!$M$17),IF(G267="","",G267),IF(AND(A267=A266,AA266&gt;0),AD266,"")))</f>
        <v/>
      </c>
      <c r="AE267" s="7">
        <f>IF(A267="","",IF(AND(L267&lt;&gt;"",O267&lt;&gt;'الإعدادات'!$M$17),MAX(1,ROUND(IFERROR(INDEX(SvcMinutes,MATCH(L267,Services,0)),SlotLen)/SlotLen,0))-1,IF(AND(A267=A266,AE266&gt;0),AE266-1,0)))</f>
        <v/>
      </c>
      <c r="AF267" s="7">
        <f>IF(A267="","",IF(OR(AND(L267&lt;&gt;"",O267&lt;&gt;'الإعدادات'!$M$17),AND(A267=A266,AE266&gt;0)),1,0))</f>
        <v/>
      </c>
      <c r="AG267" s="9">
        <f>IF(A267="","",IF(AND(L267&lt;&gt;"",O267&lt;&gt;'الإعدادات'!$M$17),IF(M267="","",M267),IF(AND(A267=A266,AE266&gt;0),AG266,"")))</f>
        <v/>
      </c>
      <c r="AH267" s="9">
        <f>IF(A267="","",IF(AND(L267&lt;&gt;"",O267&lt;&gt;'الإعدادات'!$M$17),IF(N267="","",N267),IF(AND(A267=A266,AE266&gt;0),AH266,"")))</f>
        <v/>
      </c>
      <c r="AI267" s="7">
        <f>IF(A267="","",IF(AND(S267&lt;&gt;"",V267&lt;&gt;'الإعدادات'!$M$17),MAX(1,ROUND(IFERROR(INDEX(SvcMinutes,MATCH(S267,Services,0)),SlotLen)/SlotLen,0))-1,IF(AND(A267=A266,AI266&gt;0),AI266-1,0)))</f>
        <v/>
      </c>
      <c r="AJ267" s="7">
        <f>IF(A267="","",IF(OR(AND(S267&lt;&gt;"",V267&lt;&gt;'الإعدادات'!$M$17),AND(A267=A266,AI266&gt;0)),1,0))</f>
        <v/>
      </c>
      <c r="AK267" s="9">
        <f>IF(A267="","",IF(AND(S267&lt;&gt;"",V267&lt;&gt;'الإعدادات'!$M$17),IF(T267="","",T267),IF(AND(A267=A266,AI266&gt;0),AK266,"")))</f>
        <v/>
      </c>
      <c r="AL267" s="9">
        <f>IF(A267="","",IF(AND(S267&lt;&gt;"",V267&lt;&gt;'الإعدادات'!$M$17),IF(U267="","",U267),IF(AND(A267=A266,AI266&gt;0),AL266,"")))</f>
        <v/>
      </c>
    </row>
    <row r="268">
      <c r="A268" s="23">
        <f>IF(Y268&gt;=7*SlotsPerDay,"",$B$2+INT(Y268/SlotsPerDay))</f>
        <v/>
      </c>
      <c r="B268" s="24">
        <f>IF(A268="","",DayStart+(Y268-INT(Y268/SlotsPerDay)*SlotsPerDay)*SlotLen/1440)</f>
        <v/>
      </c>
      <c r="C268" s="4" t="n"/>
      <c r="D268" s="4" t="n"/>
      <c r="E268" s="4" t="n"/>
      <c r="F268" s="4" t="n"/>
      <c r="G268" s="4" t="n"/>
      <c r="H268" s="4" t="n"/>
      <c r="I268" s="25">
        <f>IF(A268="","",IF(AND(AND(AC268&lt;&gt;"",OR(AC268=AG268,AC268=AK268)),AND(AD268&lt;&gt;"",OR(AD268=AH268,AD268=AL268))),"غرفة وجهاز",IF(AND(AC268&lt;&gt;"",OR(AC268=AG268,AC268=AK268)),"غرفة",IF(AND(AD268&lt;&gt;"",OR(AD268=AH268,AD268=AL268)),"جهاز",""))))</f>
        <v/>
      </c>
      <c r="J268" s="4" t="n"/>
      <c r="K268" s="4" t="n"/>
      <c r="L268" s="4" t="n"/>
      <c r="M268" s="4" t="n"/>
      <c r="N268" s="4" t="n"/>
      <c r="O268" s="4" t="n"/>
      <c r="P268" s="25">
        <f>IF(A268="","",IF(AND(AND(AG268&lt;&gt;"",OR(AG268=AC268,AG268=AK268)),AND(AH268&lt;&gt;"",OR(AH268=AD268,AH268=AL268))),"غرفة وجهاز",IF(AND(AG268&lt;&gt;"",OR(AG268=AC268,AG268=AK268)),"غرفة",IF(AND(AH268&lt;&gt;"",OR(AH268=AD268,AH268=AL268)),"جهاز",""))))</f>
        <v/>
      </c>
      <c r="Q268" s="4" t="n"/>
      <c r="R268" s="4" t="n"/>
      <c r="S268" s="4" t="n"/>
      <c r="T268" s="4" t="n"/>
      <c r="U268" s="4" t="n"/>
      <c r="V268" s="4" t="n"/>
      <c r="W268" s="25">
        <f>IF(A268="","",IF(AND(AND(AK268&lt;&gt;"",OR(AK268=AC268,AK268=AG268)),AND(AL268&lt;&gt;"",OR(AL268=AD268,AL268=AH268))),"غرفة وجهاز",IF(AND(AK268&lt;&gt;"",OR(AK268=AC268,AK268=AG268)),"غرفة",IF(AND(AL268&lt;&gt;"",OR(AL268=AD268,AL268=AH268)),"جهاز",""))))</f>
        <v/>
      </c>
      <c r="Y268" s="7" t="n">
        <v>262</v>
      </c>
      <c r="Z268" s="7">
        <f>IF(A268="","",IF(INDEX(OpenDays,WEEKDAY(A268,2))="لا",0,1))</f>
        <v/>
      </c>
      <c r="AA268" s="7">
        <f>IF(A268="","",IF(AND(E268&lt;&gt;"",H268&lt;&gt;'الإعدادات'!$M$17),MAX(1,ROUND(IFERROR(INDEX(SvcMinutes,MATCH(E268,Services,0)),SlotLen)/SlotLen,0))-1,IF(AND(A268=A267,AA267&gt;0),AA267-1,0)))</f>
        <v/>
      </c>
      <c r="AB268" s="7">
        <f>IF(A268="","",IF(OR(AND(E268&lt;&gt;"",H268&lt;&gt;'الإعدادات'!$M$17),AND(A268=A267,AA267&gt;0)),1,0))</f>
        <v/>
      </c>
      <c r="AC268" s="9">
        <f>IF(A268="","",IF(AND(E268&lt;&gt;"",H268&lt;&gt;'الإعدادات'!$M$17),IF(F268="","",F268),IF(AND(A268=A267,AA267&gt;0),AC267,"")))</f>
        <v/>
      </c>
      <c r="AD268" s="9">
        <f>IF(A268="","",IF(AND(E268&lt;&gt;"",H268&lt;&gt;'الإعدادات'!$M$17),IF(G268="","",G268),IF(AND(A268=A267,AA267&gt;0),AD267,"")))</f>
        <v/>
      </c>
      <c r="AE268" s="7">
        <f>IF(A268="","",IF(AND(L268&lt;&gt;"",O268&lt;&gt;'الإعدادات'!$M$17),MAX(1,ROUND(IFERROR(INDEX(SvcMinutes,MATCH(L268,Services,0)),SlotLen)/SlotLen,0))-1,IF(AND(A268=A267,AE267&gt;0),AE267-1,0)))</f>
        <v/>
      </c>
      <c r="AF268" s="7">
        <f>IF(A268="","",IF(OR(AND(L268&lt;&gt;"",O268&lt;&gt;'الإعدادات'!$M$17),AND(A268=A267,AE267&gt;0)),1,0))</f>
        <v/>
      </c>
      <c r="AG268" s="9">
        <f>IF(A268="","",IF(AND(L268&lt;&gt;"",O268&lt;&gt;'الإعدادات'!$M$17),IF(M268="","",M268),IF(AND(A268=A267,AE267&gt;0),AG267,"")))</f>
        <v/>
      </c>
      <c r="AH268" s="9">
        <f>IF(A268="","",IF(AND(L268&lt;&gt;"",O268&lt;&gt;'الإعدادات'!$M$17),IF(N268="","",N268),IF(AND(A268=A267,AE267&gt;0),AH267,"")))</f>
        <v/>
      </c>
      <c r="AI268" s="7">
        <f>IF(A268="","",IF(AND(S268&lt;&gt;"",V268&lt;&gt;'الإعدادات'!$M$17),MAX(1,ROUND(IFERROR(INDEX(SvcMinutes,MATCH(S268,Services,0)),SlotLen)/SlotLen,0))-1,IF(AND(A268=A267,AI267&gt;0),AI267-1,0)))</f>
        <v/>
      </c>
      <c r="AJ268" s="7">
        <f>IF(A268="","",IF(OR(AND(S268&lt;&gt;"",V268&lt;&gt;'الإعدادات'!$M$17),AND(A268=A267,AI267&gt;0)),1,0))</f>
        <v/>
      </c>
      <c r="AK268" s="9">
        <f>IF(A268="","",IF(AND(S268&lt;&gt;"",V268&lt;&gt;'الإعدادات'!$M$17),IF(T268="","",T268),IF(AND(A268=A267,AI267&gt;0),AK267,"")))</f>
        <v/>
      </c>
      <c r="AL268" s="9">
        <f>IF(A268="","",IF(AND(S268&lt;&gt;"",V268&lt;&gt;'الإعدادات'!$M$17),IF(U268="","",U268),IF(AND(A268=A267,AI267&gt;0),AL267,"")))</f>
        <v/>
      </c>
    </row>
    <row r="269">
      <c r="A269" s="23">
        <f>IF(Y269&gt;=7*SlotsPerDay,"",$B$2+INT(Y269/SlotsPerDay))</f>
        <v/>
      </c>
      <c r="B269" s="24">
        <f>IF(A269="","",DayStart+(Y269-INT(Y269/SlotsPerDay)*SlotsPerDay)*SlotLen/1440)</f>
        <v/>
      </c>
      <c r="C269" s="4" t="n"/>
      <c r="D269" s="4" t="n"/>
      <c r="E269" s="4" t="n"/>
      <c r="F269" s="4" t="n"/>
      <c r="G269" s="4" t="n"/>
      <c r="H269" s="4" t="n"/>
      <c r="I269" s="25">
        <f>IF(A269="","",IF(AND(AND(AC269&lt;&gt;"",OR(AC269=AG269,AC269=AK269)),AND(AD269&lt;&gt;"",OR(AD269=AH269,AD269=AL269))),"غرفة وجهاز",IF(AND(AC269&lt;&gt;"",OR(AC269=AG269,AC269=AK269)),"غرفة",IF(AND(AD269&lt;&gt;"",OR(AD269=AH269,AD269=AL269)),"جهاز",""))))</f>
        <v/>
      </c>
      <c r="J269" s="4" t="n"/>
      <c r="K269" s="4" t="n"/>
      <c r="L269" s="4" t="n"/>
      <c r="M269" s="4" t="n"/>
      <c r="N269" s="4" t="n"/>
      <c r="O269" s="4" t="n"/>
      <c r="P269" s="25">
        <f>IF(A269="","",IF(AND(AND(AG269&lt;&gt;"",OR(AG269=AC269,AG269=AK269)),AND(AH269&lt;&gt;"",OR(AH269=AD269,AH269=AL269))),"غرفة وجهاز",IF(AND(AG269&lt;&gt;"",OR(AG269=AC269,AG269=AK269)),"غرفة",IF(AND(AH269&lt;&gt;"",OR(AH269=AD269,AH269=AL269)),"جهاز",""))))</f>
        <v/>
      </c>
      <c r="Q269" s="4" t="n"/>
      <c r="R269" s="4" t="n"/>
      <c r="S269" s="4" t="n"/>
      <c r="T269" s="4" t="n"/>
      <c r="U269" s="4" t="n"/>
      <c r="V269" s="4" t="n"/>
      <c r="W269" s="25">
        <f>IF(A269="","",IF(AND(AND(AK269&lt;&gt;"",OR(AK269=AC269,AK269=AG269)),AND(AL269&lt;&gt;"",OR(AL269=AD269,AL269=AH269))),"غرفة وجهاز",IF(AND(AK269&lt;&gt;"",OR(AK269=AC269,AK269=AG269)),"غرفة",IF(AND(AL269&lt;&gt;"",OR(AL269=AD269,AL269=AH269)),"جهاز",""))))</f>
        <v/>
      </c>
      <c r="Y269" s="7" t="n">
        <v>263</v>
      </c>
      <c r="Z269" s="7">
        <f>IF(A269="","",IF(INDEX(OpenDays,WEEKDAY(A269,2))="لا",0,1))</f>
        <v/>
      </c>
      <c r="AA269" s="7">
        <f>IF(A269="","",IF(AND(E269&lt;&gt;"",H269&lt;&gt;'الإعدادات'!$M$17),MAX(1,ROUND(IFERROR(INDEX(SvcMinutes,MATCH(E269,Services,0)),SlotLen)/SlotLen,0))-1,IF(AND(A269=A268,AA268&gt;0),AA268-1,0)))</f>
        <v/>
      </c>
      <c r="AB269" s="7">
        <f>IF(A269="","",IF(OR(AND(E269&lt;&gt;"",H269&lt;&gt;'الإعدادات'!$M$17),AND(A269=A268,AA268&gt;0)),1,0))</f>
        <v/>
      </c>
      <c r="AC269" s="9">
        <f>IF(A269="","",IF(AND(E269&lt;&gt;"",H269&lt;&gt;'الإعدادات'!$M$17),IF(F269="","",F269),IF(AND(A269=A268,AA268&gt;0),AC268,"")))</f>
        <v/>
      </c>
      <c r="AD269" s="9">
        <f>IF(A269="","",IF(AND(E269&lt;&gt;"",H269&lt;&gt;'الإعدادات'!$M$17),IF(G269="","",G269),IF(AND(A269=A268,AA268&gt;0),AD268,"")))</f>
        <v/>
      </c>
      <c r="AE269" s="7">
        <f>IF(A269="","",IF(AND(L269&lt;&gt;"",O269&lt;&gt;'الإعدادات'!$M$17),MAX(1,ROUND(IFERROR(INDEX(SvcMinutes,MATCH(L269,Services,0)),SlotLen)/SlotLen,0))-1,IF(AND(A269=A268,AE268&gt;0),AE268-1,0)))</f>
        <v/>
      </c>
      <c r="AF269" s="7">
        <f>IF(A269="","",IF(OR(AND(L269&lt;&gt;"",O269&lt;&gt;'الإعدادات'!$M$17),AND(A269=A268,AE268&gt;0)),1,0))</f>
        <v/>
      </c>
      <c r="AG269" s="9">
        <f>IF(A269="","",IF(AND(L269&lt;&gt;"",O269&lt;&gt;'الإعدادات'!$M$17),IF(M269="","",M269),IF(AND(A269=A268,AE268&gt;0),AG268,"")))</f>
        <v/>
      </c>
      <c r="AH269" s="9">
        <f>IF(A269="","",IF(AND(L269&lt;&gt;"",O269&lt;&gt;'الإعدادات'!$M$17),IF(N269="","",N269),IF(AND(A269=A268,AE268&gt;0),AH268,"")))</f>
        <v/>
      </c>
      <c r="AI269" s="7">
        <f>IF(A269="","",IF(AND(S269&lt;&gt;"",V269&lt;&gt;'الإعدادات'!$M$17),MAX(1,ROUND(IFERROR(INDEX(SvcMinutes,MATCH(S269,Services,0)),SlotLen)/SlotLen,0))-1,IF(AND(A269=A268,AI268&gt;0),AI268-1,0)))</f>
        <v/>
      </c>
      <c r="AJ269" s="7">
        <f>IF(A269="","",IF(OR(AND(S269&lt;&gt;"",V269&lt;&gt;'الإعدادات'!$M$17),AND(A269=A268,AI268&gt;0)),1,0))</f>
        <v/>
      </c>
      <c r="AK269" s="9">
        <f>IF(A269="","",IF(AND(S269&lt;&gt;"",V269&lt;&gt;'الإعدادات'!$M$17),IF(T269="","",T269),IF(AND(A269=A268,AI268&gt;0),AK268,"")))</f>
        <v/>
      </c>
      <c r="AL269" s="9">
        <f>IF(A269="","",IF(AND(S269&lt;&gt;"",V269&lt;&gt;'الإعدادات'!$M$17),IF(U269="","",U269),IF(AND(A269=A268,AI268&gt;0),AL268,"")))</f>
        <v/>
      </c>
    </row>
    <row r="270">
      <c r="A270" s="23">
        <f>IF(Y270&gt;=7*SlotsPerDay,"",$B$2+INT(Y270/SlotsPerDay))</f>
        <v/>
      </c>
      <c r="B270" s="24">
        <f>IF(A270="","",DayStart+(Y270-INT(Y270/SlotsPerDay)*SlotsPerDay)*SlotLen/1440)</f>
        <v/>
      </c>
      <c r="C270" s="4" t="n"/>
      <c r="D270" s="4" t="n"/>
      <c r="E270" s="4" t="n"/>
      <c r="F270" s="4" t="n"/>
      <c r="G270" s="4" t="n"/>
      <c r="H270" s="4" t="n"/>
      <c r="I270" s="25">
        <f>IF(A270="","",IF(AND(AND(AC270&lt;&gt;"",OR(AC270=AG270,AC270=AK270)),AND(AD270&lt;&gt;"",OR(AD270=AH270,AD270=AL270))),"غرفة وجهاز",IF(AND(AC270&lt;&gt;"",OR(AC270=AG270,AC270=AK270)),"غرفة",IF(AND(AD270&lt;&gt;"",OR(AD270=AH270,AD270=AL270)),"جهاز",""))))</f>
        <v/>
      </c>
      <c r="J270" s="4" t="n"/>
      <c r="K270" s="4" t="n"/>
      <c r="L270" s="4" t="n"/>
      <c r="M270" s="4" t="n"/>
      <c r="N270" s="4" t="n"/>
      <c r="O270" s="4" t="n"/>
      <c r="P270" s="25">
        <f>IF(A270="","",IF(AND(AND(AG270&lt;&gt;"",OR(AG270=AC270,AG270=AK270)),AND(AH270&lt;&gt;"",OR(AH270=AD270,AH270=AL270))),"غرفة وجهاز",IF(AND(AG270&lt;&gt;"",OR(AG270=AC270,AG270=AK270)),"غرفة",IF(AND(AH270&lt;&gt;"",OR(AH270=AD270,AH270=AL270)),"جهاز",""))))</f>
        <v/>
      </c>
      <c r="Q270" s="4" t="n"/>
      <c r="R270" s="4" t="n"/>
      <c r="S270" s="4" t="n"/>
      <c r="T270" s="4" t="n"/>
      <c r="U270" s="4" t="n"/>
      <c r="V270" s="4" t="n"/>
      <c r="W270" s="25">
        <f>IF(A270="","",IF(AND(AND(AK270&lt;&gt;"",OR(AK270=AC270,AK270=AG270)),AND(AL270&lt;&gt;"",OR(AL270=AD270,AL270=AH270))),"غرفة وجهاز",IF(AND(AK270&lt;&gt;"",OR(AK270=AC270,AK270=AG270)),"غرفة",IF(AND(AL270&lt;&gt;"",OR(AL270=AD270,AL270=AH270)),"جهاز",""))))</f>
        <v/>
      </c>
      <c r="Y270" s="7" t="n">
        <v>264</v>
      </c>
      <c r="Z270" s="7">
        <f>IF(A270="","",IF(INDEX(OpenDays,WEEKDAY(A270,2))="لا",0,1))</f>
        <v/>
      </c>
      <c r="AA270" s="7">
        <f>IF(A270="","",IF(AND(E270&lt;&gt;"",H270&lt;&gt;'الإعدادات'!$M$17),MAX(1,ROUND(IFERROR(INDEX(SvcMinutes,MATCH(E270,Services,0)),SlotLen)/SlotLen,0))-1,IF(AND(A270=A269,AA269&gt;0),AA269-1,0)))</f>
        <v/>
      </c>
      <c r="AB270" s="7">
        <f>IF(A270="","",IF(OR(AND(E270&lt;&gt;"",H270&lt;&gt;'الإعدادات'!$M$17),AND(A270=A269,AA269&gt;0)),1,0))</f>
        <v/>
      </c>
      <c r="AC270" s="9">
        <f>IF(A270="","",IF(AND(E270&lt;&gt;"",H270&lt;&gt;'الإعدادات'!$M$17),IF(F270="","",F270),IF(AND(A270=A269,AA269&gt;0),AC269,"")))</f>
        <v/>
      </c>
      <c r="AD270" s="9">
        <f>IF(A270="","",IF(AND(E270&lt;&gt;"",H270&lt;&gt;'الإعدادات'!$M$17),IF(G270="","",G270),IF(AND(A270=A269,AA269&gt;0),AD269,"")))</f>
        <v/>
      </c>
      <c r="AE270" s="7">
        <f>IF(A270="","",IF(AND(L270&lt;&gt;"",O270&lt;&gt;'الإعدادات'!$M$17),MAX(1,ROUND(IFERROR(INDEX(SvcMinutes,MATCH(L270,Services,0)),SlotLen)/SlotLen,0))-1,IF(AND(A270=A269,AE269&gt;0),AE269-1,0)))</f>
        <v/>
      </c>
      <c r="AF270" s="7">
        <f>IF(A270="","",IF(OR(AND(L270&lt;&gt;"",O270&lt;&gt;'الإعدادات'!$M$17),AND(A270=A269,AE269&gt;0)),1,0))</f>
        <v/>
      </c>
      <c r="AG270" s="9">
        <f>IF(A270="","",IF(AND(L270&lt;&gt;"",O270&lt;&gt;'الإعدادات'!$M$17),IF(M270="","",M270),IF(AND(A270=A269,AE269&gt;0),AG269,"")))</f>
        <v/>
      </c>
      <c r="AH270" s="9">
        <f>IF(A270="","",IF(AND(L270&lt;&gt;"",O270&lt;&gt;'الإعدادات'!$M$17),IF(N270="","",N270),IF(AND(A270=A269,AE269&gt;0),AH269,"")))</f>
        <v/>
      </c>
      <c r="AI270" s="7">
        <f>IF(A270="","",IF(AND(S270&lt;&gt;"",V270&lt;&gt;'الإعدادات'!$M$17),MAX(1,ROUND(IFERROR(INDEX(SvcMinutes,MATCH(S270,Services,0)),SlotLen)/SlotLen,0))-1,IF(AND(A270=A269,AI269&gt;0),AI269-1,0)))</f>
        <v/>
      </c>
      <c r="AJ270" s="7">
        <f>IF(A270="","",IF(OR(AND(S270&lt;&gt;"",V270&lt;&gt;'الإعدادات'!$M$17),AND(A270=A269,AI269&gt;0)),1,0))</f>
        <v/>
      </c>
      <c r="AK270" s="9">
        <f>IF(A270="","",IF(AND(S270&lt;&gt;"",V270&lt;&gt;'الإعدادات'!$M$17),IF(T270="","",T270),IF(AND(A270=A269,AI269&gt;0),AK269,"")))</f>
        <v/>
      </c>
      <c r="AL270" s="9">
        <f>IF(A270="","",IF(AND(S270&lt;&gt;"",V270&lt;&gt;'الإعدادات'!$M$17),IF(U270="","",U270),IF(AND(A270=A269,AI269&gt;0),AL269,"")))</f>
        <v/>
      </c>
    </row>
    <row r="271">
      <c r="A271" s="23">
        <f>IF(Y271&gt;=7*SlotsPerDay,"",$B$2+INT(Y271/SlotsPerDay))</f>
        <v/>
      </c>
      <c r="B271" s="24">
        <f>IF(A271="","",DayStart+(Y271-INT(Y271/SlotsPerDay)*SlotsPerDay)*SlotLen/1440)</f>
        <v/>
      </c>
      <c r="C271" s="4" t="n"/>
      <c r="D271" s="4" t="n"/>
      <c r="E271" s="4" t="n"/>
      <c r="F271" s="4" t="n"/>
      <c r="G271" s="4" t="n"/>
      <c r="H271" s="4" t="n"/>
      <c r="I271" s="25">
        <f>IF(A271="","",IF(AND(AND(AC271&lt;&gt;"",OR(AC271=AG271,AC271=AK271)),AND(AD271&lt;&gt;"",OR(AD271=AH271,AD271=AL271))),"غرفة وجهاز",IF(AND(AC271&lt;&gt;"",OR(AC271=AG271,AC271=AK271)),"غرفة",IF(AND(AD271&lt;&gt;"",OR(AD271=AH271,AD271=AL271)),"جهاز",""))))</f>
        <v/>
      </c>
      <c r="J271" s="4" t="n"/>
      <c r="K271" s="4" t="n"/>
      <c r="L271" s="4" t="n"/>
      <c r="M271" s="4" t="n"/>
      <c r="N271" s="4" t="n"/>
      <c r="O271" s="4" t="n"/>
      <c r="P271" s="25">
        <f>IF(A271="","",IF(AND(AND(AG271&lt;&gt;"",OR(AG271=AC271,AG271=AK271)),AND(AH271&lt;&gt;"",OR(AH271=AD271,AH271=AL271))),"غرفة وجهاز",IF(AND(AG271&lt;&gt;"",OR(AG271=AC271,AG271=AK271)),"غرفة",IF(AND(AH271&lt;&gt;"",OR(AH271=AD271,AH271=AL271)),"جهاز",""))))</f>
        <v/>
      </c>
      <c r="Q271" s="4" t="n"/>
      <c r="R271" s="4" t="n"/>
      <c r="S271" s="4" t="n"/>
      <c r="T271" s="4" t="n"/>
      <c r="U271" s="4" t="n"/>
      <c r="V271" s="4" t="n"/>
      <c r="W271" s="25">
        <f>IF(A271="","",IF(AND(AND(AK271&lt;&gt;"",OR(AK271=AC271,AK271=AG271)),AND(AL271&lt;&gt;"",OR(AL271=AD271,AL271=AH271))),"غرفة وجهاز",IF(AND(AK271&lt;&gt;"",OR(AK271=AC271,AK271=AG271)),"غرفة",IF(AND(AL271&lt;&gt;"",OR(AL271=AD271,AL271=AH271)),"جهاز",""))))</f>
        <v/>
      </c>
      <c r="Y271" s="7" t="n">
        <v>265</v>
      </c>
      <c r="Z271" s="7">
        <f>IF(A271="","",IF(INDEX(OpenDays,WEEKDAY(A271,2))="لا",0,1))</f>
        <v/>
      </c>
      <c r="AA271" s="7">
        <f>IF(A271="","",IF(AND(E271&lt;&gt;"",H271&lt;&gt;'الإعدادات'!$M$17),MAX(1,ROUND(IFERROR(INDEX(SvcMinutes,MATCH(E271,Services,0)),SlotLen)/SlotLen,0))-1,IF(AND(A271=A270,AA270&gt;0),AA270-1,0)))</f>
        <v/>
      </c>
      <c r="AB271" s="7">
        <f>IF(A271="","",IF(OR(AND(E271&lt;&gt;"",H271&lt;&gt;'الإعدادات'!$M$17),AND(A271=A270,AA270&gt;0)),1,0))</f>
        <v/>
      </c>
      <c r="AC271" s="9">
        <f>IF(A271="","",IF(AND(E271&lt;&gt;"",H271&lt;&gt;'الإعدادات'!$M$17),IF(F271="","",F271),IF(AND(A271=A270,AA270&gt;0),AC270,"")))</f>
        <v/>
      </c>
      <c r="AD271" s="9">
        <f>IF(A271="","",IF(AND(E271&lt;&gt;"",H271&lt;&gt;'الإعدادات'!$M$17),IF(G271="","",G271),IF(AND(A271=A270,AA270&gt;0),AD270,"")))</f>
        <v/>
      </c>
      <c r="AE271" s="7">
        <f>IF(A271="","",IF(AND(L271&lt;&gt;"",O271&lt;&gt;'الإعدادات'!$M$17),MAX(1,ROUND(IFERROR(INDEX(SvcMinutes,MATCH(L271,Services,0)),SlotLen)/SlotLen,0))-1,IF(AND(A271=A270,AE270&gt;0),AE270-1,0)))</f>
        <v/>
      </c>
      <c r="AF271" s="7">
        <f>IF(A271="","",IF(OR(AND(L271&lt;&gt;"",O271&lt;&gt;'الإعدادات'!$M$17),AND(A271=A270,AE270&gt;0)),1,0))</f>
        <v/>
      </c>
      <c r="AG271" s="9">
        <f>IF(A271="","",IF(AND(L271&lt;&gt;"",O271&lt;&gt;'الإعدادات'!$M$17),IF(M271="","",M271),IF(AND(A271=A270,AE270&gt;0),AG270,"")))</f>
        <v/>
      </c>
      <c r="AH271" s="9">
        <f>IF(A271="","",IF(AND(L271&lt;&gt;"",O271&lt;&gt;'الإعدادات'!$M$17),IF(N271="","",N271),IF(AND(A271=A270,AE270&gt;0),AH270,"")))</f>
        <v/>
      </c>
      <c r="AI271" s="7">
        <f>IF(A271="","",IF(AND(S271&lt;&gt;"",V271&lt;&gt;'الإعدادات'!$M$17),MAX(1,ROUND(IFERROR(INDEX(SvcMinutes,MATCH(S271,Services,0)),SlotLen)/SlotLen,0))-1,IF(AND(A271=A270,AI270&gt;0),AI270-1,0)))</f>
        <v/>
      </c>
      <c r="AJ271" s="7">
        <f>IF(A271="","",IF(OR(AND(S271&lt;&gt;"",V271&lt;&gt;'الإعدادات'!$M$17),AND(A271=A270,AI270&gt;0)),1,0))</f>
        <v/>
      </c>
      <c r="AK271" s="9">
        <f>IF(A271="","",IF(AND(S271&lt;&gt;"",V271&lt;&gt;'الإعدادات'!$M$17),IF(T271="","",T271),IF(AND(A271=A270,AI270&gt;0),AK270,"")))</f>
        <v/>
      </c>
      <c r="AL271" s="9">
        <f>IF(A271="","",IF(AND(S271&lt;&gt;"",V271&lt;&gt;'الإعدادات'!$M$17),IF(U271="","",U271),IF(AND(A271=A270,AI270&gt;0),AL270,"")))</f>
        <v/>
      </c>
    </row>
    <row r="272">
      <c r="A272" s="23">
        <f>IF(Y272&gt;=7*SlotsPerDay,"",$B$2+INT(Y272/SlotsPerDay))</f>
        <v/>
      </c>
      <c r="B272" s="24">
        <f>IF(A272="","",DayStart+(Y272-INT(Y272/SlotsPerDay)*SlotsPerDay)*SlotLen/1440)</f>
        <v/>
      </c>
      <c r="C272" s="4" t="n"/>
      <c r="D272" s="4" t="n"/>
      <c r="E272" s="4" t="n"/>
      <c r="F272" s="4" t="n"/>
      <c r="G272" s="4" t="n"/>
      <c r="H272" s="4" t="n"/>
      <c r="I272" s="25">
        <f>IF(A272="","",IF(AND(AND(AC272&lt;&gt;"",OR(AC272=AG272,AC272=AK272)),AND(AD272&lt;&gt;"",OR(AD272=AH272,AD272=AL272))),"غرفة وجهاز",IF(AND(AC272&lt;&gt;"",OR(AC272=AG272,AC272=AK272)),"غرفة",IF(AND(AD272&lt;&gt;"",OR(AD272=AH272,AD272=AL272)),"جهاز",""))))</f>
        <v/>
      </c>
      <c r="J272" s="4" t="n"/>
      <c r="K272" s="4" t="n"/>
      <c r="L272" s="4" t="n"/>
      <c r="M272" s="4" t="n"/>
      <c r="N272" s="4" t="n"/>
      <c r="O272" s="4" t="n"/>
      <c r="P272" s="25">
        <f>IF(A272="","",IF(AND(AND(AG272&lt;&gt;"",OR(AG272=AC272,AG272=AK272)),AND(AH272&lt;&gt;"",OR(AH272=AD272,AH272=AL272))),"غرفة وجهاز",IF(AND(AG272&lt;&gt;"",OR(AG272=AC272,AG272=AK272)),"غرفة",IF(AND(AH272&lt;&gt;"",OR(AH272=AD272,AH272=AL272)),"جهاز",""))))</f>
        <v/>
      </c>
      <c r="Q272" s="4" t="n"/>
      <c r="R272" s="4" t="n"/>
      <c r="S272" s="4" t="n"/>
      <c r="T272" s="4" t="n"/>
      <c r="U272" s="4" t="n"/>
      <c r="V272" s="4" t="n"/>
      <c r="W272" s="25">
        <f>IF(A272="","",IF(AND(AND(AK272&lt;&gt;"",OR(AK272=AC272,AK272=AG272)),AND(AL272&lt;&gt;"",OR(AL272=AD272,AL272=AH272))),"غرفة وجهاز",IF(AND(AK272&lt;&gt;"",OR(AK272=AC272,AK272=AG272)),"غرفة",IF(AND(AL272&lt;&gt;"",OR(AL272=AD272,AL272=AH272)),"جهاز",""))))</f>
        <v/>
      </c>
      <c r="Y272" s="7" t="n">
        <v>266</v>
      </c>
      <c r="Z272" s="7">
        <f>IF(A272="","",IF(INDEX(OpenDays,WEEKDAY(A272,2))="لا",0,1))</f>
        <v/>
      </c>
      <c r="AA272" s="7">
        <f>IF(A272="","",IF(AND(E272&lt;&gt;"",H272&lt;&gt;'الإعدادات'!$M$17),MAX(1,ROUND(IFERROR(INDEX(SvcMinutes,MATCH(E272,Services,0)),SlotLen)/SlotLen,0))-1,IF(AND(A272=A271,AA271&gt;0),AA271-1,0)))</f>
        <v/>
      </c>
      <c r="AB272" s="7">
        <f>IF(A272="","",IF(OR(AND(E272&lt;&gt;"",H272&lt;&gt;'الإعدادات'!$M$17),AND(A272=A271,AA271&gt;0)),1,0))</f>
        <v/>
      </c>
      <c r="AC272" s="9">
        <f>IF(A272="","",IF(AND(E272&lt;&gt;"",H272&lt;&gt;'الإعدادات'!$M$17),IF(F272="","",F272),IF(AND(A272=A271,AA271&gt;0),AC271,"")))</f>
        <v/>
      </c>
      <c r="AD272" s="9">
        <f>IF(A272="","",IF(AND(E272&lt;&gt;"",H272&lt;&gt;'الإعدادات'!$M$17),IF(G272="","",G272),IF(AND(A272=A271,AA271&gt;0),AD271,"")))</f>
        <v/>
      </c>
      <c r="AE272" s="7">
        <f>IF(A272="","",IF(AND(L272&lt;&gt;"",O272&lt;&gt;'الإعدادات'!$M$17),MAX(1,ROUND(IFERROR(INDEX(SvcMinutes,MATCH(L272,Services,0)),SlotLen)/SlotLen,0))-1,IF(AND(A272=A271,AE271&gt;0),AE271-1,0)))</f>
        <v/>
      </c>
      <c r="AF272" s="7">
        <f>IF(A272="","",IF(OR(AND(L272&lt;&gt;"",O272&lt;&gt;'الإعدادات'!$M$17),AND(A272=A271,AE271&gt;0)),1,0))</f>
        <v/>
      </c>
      <c r="AG272" s="9">
        <f>IF(A272="","",IF(AND(L272&lt;&gt;"",O272&lt;&gt;'الإعدادات'!$M$17),IF(M272="","",M272),IF(AND(A272=A271,AE271&gt;0),AG271,"")))</f>
        <v/>
      </c>
      <c r="AH272" s="9">
        <f>IF(A272="","",IF(AND(L272&lt;&gt;"",O272&lt;&gt;'الإعدادات'!$M$17),IF(N272="","",N272),IF(AND(A272=A271,AE271&gt;0),AH271,"")))</f>
        <v/>
      </c>
      <c r="AI272" s="7">
        <f>IF(A272="","",IF(AND(S272&lt;&gt;"",V272&lt;&gt;'الإعدادات'!$M$17),MAX(1,ROUND(IFERROR(INDEX(SvcMinutes,MATCH(S272,Services,0)),SlotLen)/SlotLen,0))-1,IF(AND(A272=A271,AI271&gt;0),AI271-1,0)))</f>
        <v/>
      </c>
      <c r="AJ272" s="7">
        <f>IF(A272="","",IF(OR(AND(S272&lt;&gt;"",V272&lt;&gt;'الإعدادات'!$M$17),AND(A272=A271,AI271&gt;0)),1,0))</f>
        <v/>
      </c>
      <c r="AK272" s="9">
        <f>IF(A272="","",IF(AND(S272&lt;&gt;"",V272&lt;&gt;'الإعدادات'!$M$17),IF(T272="","",T272),IF(AND(A272=A271,AI271&gt;0),AK271,"")))</f>
        <v/>
      </c>
      <c r="AL272" s="9">
        <f>IF(A272="","",IF(AND(S272&lt;&gt;"",V272&lt;&gt;'الإعدادات'!$M$17),IF(U272="","",U272),IF(AND(A272=A271,AI271&gt;0),AL271,"")))</f>
        <v/>
      </c>
    </row>
    <row r="273">
      <c r="A273" s="23">
        <f>IF(Y273&gt;=7*SlotsPerDay,"",$B$2+INT(Y273/SlotsPerDay))</f>
        <v/>
      </c>
      <c r="B273" s="24">
        <f>IF(A273="","",DayStart+(Y273-INT(Y273/SlotsPerDay)*SlotsPerDay)*SlotLen/1440)</f>
        <v/>
      </c>
      <c r="C273" s="4" t="n"/>
      <c r="D273" s="4" t="n"/>
      <c r="E273" s="4" t="n"/>
      <c r="F273" s="4" t="n"/>
      <c r="G273" s="4" t="n"/>
      <c r="H273" s="4" t="n"/>
      <c r="I273" s="25">
        <f>IF(A273="","",IF(AND(AND(AC273&lt;&gt;"",OR(AC273=AG273,AC273=AK273)),AND(AD273&lt;&gt;"",OR(AD273=AH273,AD273=AL273))),"غرفة وجهاز",IF(AND(AC273&lt;&gt;"",OR(AC273=AG273,AC273=AK273)),"غرفة",IF(AND(AD273&lt;&gt;"",OR(AD273=AH273,AD273=AL273)),"جهاز",""))))</f>
        <v/>
      </c>
      <c r="J273" s="4" t="n"/>
      <c r="K273" s="4" t="n"/>
      <c r="L273" s="4" t="n"/>
      <c r="M273" s="4" t="n"/>
      <c r="N273" s="4" t="n"/>
      <c r="O273" s="4" t="n"/>
      <c r="P273" s="25">
        <f>IF(A273="","",IF(AND(AND(AG273&lt;&gt;"",OR(AG273=AC273,AG273=AK273)),AND(AH273&lt;&gt;"",OR(AH273=AD273,AH273=AL273))),"غرفة وجهاز",IF(AND(AG273&lt;&gt;"",OR(AG273=AC273,AG273=AK273)),"غرفة",IF(AND(AH273&lt;&gt;"",OR(AH273=AD273,AH273=AL273)),"جهاز",""))))</f>
        <v/>
      </c>
      <c r="Q273" s="4" t="n"/>
      <c r="R273" s="4" t="n"/>
      <c r="S273" s="4" t="n"/>
      <c r="T273" s="4" t="n"/>
      <c r="U273" s="4" t="n"/>
      <c r="V273" s="4" t="n"/>
      <c r="W273" s="25">
        <f>IF(A273="","",IF(AND(AND(AK273&lt;&gt;"",OR(AK273=AC273,AK273=AG273)),AND(AL273&lt;&gt;"",OR(AL273=AD273,AL273=AH273))),"غرفة وجهاز",IF(AND(AK273&lt;&gt;"",OR(AK273=AC273,AK273=AG273)),"غرفة",IF(AND(AL273&lt;&gt;"",OR(AL273=AD273,AL273=AH273)),"جهاز",""))))</f>
        <v/>
      </c>
      <c r="Y273" s="7" t="n">
        <v>267</v>
      </c>
      <c r="Z273" s="7">
        <f>IF(A273="","",IF(INDEX(OpenDays,WEEKDAY(A273,2))="لا",0,1))</f>
        <v/>
      </c>
      <c r="AA273" s="7">
        <f>IF(A273="","",IF(AND(E273&lt;&gt;"",H273&lt;&gt;'الإعدادات'!$M$17),MAX(1,ROUND(IFERROR(INDEX(SvcMinutes,MATCH(E273,Services,0)),SlotLen)/SlotLen,0))-1,IF(AND(A273=A272,AA272&gt;0),AA272-1,0)))</f>
        <v/>
      </c>
      <c r="AB273" s="7">
        <f>IF(A273="","",IF(OR(AND(E273&lt;&gt;"",H273&lt;&gt;'الإعدادات'!$M$17),AND(A273=A272,AA272&gt;0)),1,0))</f>
        <v/>
      </c>
      <c r="AC273" s="9">
        <f>IF(A273="","",IF(AND(E273&lt;&gt;"",H273&lt;&gt;'الإعدادات'!$M$17),IF(F273="","",F273),IF(AND(A273=A272,AA272&gt;0),AC272,"")))</f>
        <v/>
      </c>
      <c r="AD273" s="9">
        <f>IF(A273="","",IF(AND(E273&lt;&gt;"",H273&lt;&gt;'الإعدادات'!$M$17),IF(G273="","",G273),IF(AND(A273=A272,AA272&gt;0),AD272,"")))</f>
        <v/>
      </c>
      <c r="AE273" s="7">
        <f>IF(A273="","",IF(AND(L273&lt;&gt;"",O273&lt;&gt;'الإعدادات'!$M$17),MAX(1,ROUND(IFERROR(INDEX(SvcMinutes,MATCH(L273,Services,0)),SlotLen)/SlotLen,0))-1,IF(AND(A273=A272,AE272&gt;0),AE272-1,0)))</f>
        <v/>
      </c>
      <c r="AF273" s="7">
        <f>IF(A273="","",IF(OR(AND(L273&lt;&gt;"",O273&lt;&gt;'الإعدادات'!$M$17),AND(A273=A272,AE272&gt;0)),1,0))</f>
        <v/>
      </c>
      <c r="AG273" s="9">
        <f>IF(A273="","",IF(AND(L273&lt;&gt;"",O273&lt;&gt;'الإعدادات'!$M$17),IF(M273="","",M273),IF(AND(A273=A272,AE272&gt;0),AG272,"")))</f>
        <v/>
      </c>
      <c r="AH273" s="9">
        <f>IF(A273="","",IF(AND(L273&lt;&gt;"",O273&lt;&gt;'الإعدادات'!$M$17),IF(N273="","",N273),IF(AND(A273=A272,AE272&gt;0),AH272,"")))</f>
        <v/>
      </c>
      <c r="AI273" s="7">
        <f>IF(A273="","",IF(AND(S273&lt;&gt;"",V273&lt;&gt;'الإعدادات'!$M$17),MAX(1,ROUND(IFERROR(INDEX(SvcMinutes,MATCH(S273,Services,0)),SlotLen)/SlotLen,0))-1,IF(AND(A273=A272,AI272&gt;0),AI272-1,0)))</f>
        <v/>
      </c>
      <c r="AJ273" s="7">
        <f>IF(A273="","",IF(OR(AND(S273&lt;&gt;"",V273&lt;&gt;'الإعدادات'!$M$17),AND(A273=A272,AI272&gt;0)),1,0))</f>
        <v/>
      </c>
      <c r="AK273" s="9">
        <f>IF(A273="","",IF(AND(S273&lt;&gt;"",V273&lt;&gt;'الإعدادات'!$M$17),IF(T273="","",T273),IF(AND(A273=A272,AI272&gt;0),AK272,"")))</f>
        <v/>
      </c>
      <c r="AL273" s="9">
        <f>IF(A273="","",IF(AND(S273&lt;&gt;"",V273&lt;&gt;'الإعدادات'!$M$17),IF(U273="","",U273),IF(AND(A273=A272,AI272&gt;0),AL272,"")))</f>
        <v/>
      </c>
    </row>
    <row r="274">
      <c r="A274" s="23">
        <f>IF(Y274&gt;=7*SlotsPerDay,"",$B$2+INT(Y274/SlotsPerDay))</f>
        <v/>
      </c>
      <c r="B274" s="24">
        <f>IF(A274="","",DayStart+(Y274-INT(Y274/SlotsPerDay)*SlotsPerDay)*SlotLen/1440)</f>
        <v/>
      </c>
      <c r="C274" s="4" t="n"/>
      <c r="D274" s="4" t="n"/>
      <c r="E274" s="4" t="n"/>
      <c r="F274" s="4" t="n"/>
      <c r="G274" s="4" t="n"/>
      <c r="H274" s="4" t="n"/>
      <c r="I274" s="25">
        <f>IF(A274="","",IF(AND(AND(AC274&lt;&gt;"",OR(AC274=AG274,AC274=AK274)),AND(AD274&lt;&gt;"",OR(AD274=AH274,AD274=AL274))),"غرفة وجهاز",IF(AND(AC274&lt;&gt;"",OR(AC274=AG274,AC274=AK274)),"غرفة",IF(AND(AD274&lt;&gt;"",OR(AD274=AH274,AD274=AL274)),"جهاز",""))))</f>
        <v/>
      </c>
      <c r="J274" s="4" t="n"/>
      <c r="K274" s="4" t="n"/>
      <c r="L274" s="4" t="n"/>
      <c r="M274" s="4" t="n"/>
      <c r="N274" s="4" t="n"/>
      <c r="O274" s="4" t="n"/>
      <c r="P274" s="25">
        <f>IF(A274="","",IF(AND(AND(AG274&lt;&gt;"",OR(AG274=AC274,AG274=AK274)),AND(AH274&lt;&gt;"",OR(AH274=AD274,AH274=AL274))),"غرفة وجهاز",IF(AND(AG274&lt;&gt;"",OR(AG274=AC274,AG274=AK274)),"غرفة",IF(AND(AH274&lt;&gt;"",OR(AH274=AD274,AH274=AL274)),"جهاز",""))))</f>
        <v/>
      </c>
      <c r="Q274" s="4" t="n"/>
      <c r="R274" s="4" t="n"/>
      <c r="S274" s="4" t="n"/>
      <c r="T274" s="4" t="n"/>
      <c r="U274" s="4" t="n"/>
      <c r="V274" s="4" t="n"/>
      <c r="W274" s="25">
        <f>IF(A274="","",IF(AND(AND(AK274&lt;&gt;"",OR(AK274=AC274,AK274=AG274)),AND(AL274&lt;&gt;"",OR(AL274=AD274,AL274=AH274))),"غرفة وجهاز",IF(AND(AK274&lt;&gt;"",OR(AK274=AC274,AK274=AG274)),"غرفة",IF(AND(AL274&lt;&gt;"",OR(AL274=AD274,AL274=AH274)),"جهاز",""))))</f>
        <v/>
      </c>
      <c r="Y274" s="7" t="n">
        <v>268</v>
      </c>
      <c r="Z274" s="7">
        <f>IF(A274="","",IF(INDEX(OpenDays,WEEKDAY(A274,2))="لا",0,1))</f>
        <v/>
      </c>
      <c r="AA274" s="7">
        <f>IF(A274="","",IF(AND(E274&lt;&gt;"",H274&lt;&gt;'الإعدادات'!$M$17),MAX(1,ROUND(IFERROR(INDEX(SvcMinutes,MATCH(E274,Services,0)),SlotLen)/SlotLen,0))-1,IF(AND(A274=A273,AA273&gt;0),AA273-1,0)))</f>
        <v/>
      </c>
      <c r="AB274" s="7">
        <f>IF(A274="","",IF(OR(AND(E274&lt;&gt;"",H274&lt;&gt;'الإعدادات'!$M$17),AND(A274=A273,AA273&gt;0)),1,0))</f>
        <v/>
      </c>
      <c r="AC274" s="9">
        <f>IF(A274="","",IF(AND(E274&lt;&gt;"",H274&lt;&gt;'الإعدادات'!$M$17),IF(F274="","",F274),IF(AND(A274=A273,AA273&gt;0),AC273,"")))</f>
        <v/>
      </c>
      <c r="AD274" s="9">
        <f>IF(A274="","",IF(AND(E274&lt;&gt;"",H274&lt;&gt;'الإعدادات'!$M$17),IF(G274="","",G274),IF(AND(A274=A273,AA273&gt;0),AD273,"")))</f>
        <v/>
      </c>
      <c r="AE274" s="7">
        <f>IF(A274="","",IF(AND(L274&lt;&gt;"",O274&lt;&gt;'الإعدادات'!$M$17),MAX(1,ROUND(IFERROR(INDEX(SvcMinutes,MATCH(L274,Services,0)),SlotLen)/SlotLen,0))-1,IF(AND(A274=A273,AE273&gt;0),AE273-1,0)))</f>
        <v/>
      </c>
      <c r="AF274" s="7">
        <f>IF(A274="","",IF(OR(AND(L274&lt;&gt;"",O274&lt;&gt;'الإعدادات'!$M$17),AND(A274=A273,AE273&gt;0)),1,0))</f>
        <v/>
      </c>
      <c r="AG274" s="9">
        <f>IF(A274="","",IF(AND(L274&lt;&gt;"",O274&lt;&gt;'الإعدادات'!$M$17),IF(M274="","",M274),IF(AND(A274=A273,AE273&gt;0),AG273,"")))</f>
        <v/>
      </c>
      <c r="AH274" s="9">
        <f>IF(A274="","",IF(AND(L274&lt;&gt;"",O274&lt;&gt;'الإعدادات'!$M$17),IF(N274="","",N274),IF(AND(A274=A273,AE273&gt;0),AH273,"")))</f>
        <v/>
      </c>
      <c r="AI274" s="7">
        <f>IF(A274="","",IF(AND(S274&lt;&gt;"",V274&lt;&gt;'الإعدادات'!$M$17),MAX(1,ROUND(IFERROR(INDEX(SvcMinutes,MATCH(S274,Services,0)),SlotLen)/SlotLen,0))-1,IF(AND(A274=A273,AI273&gt;0),AI273-1,0)))</f>
        <v/>
      </c>
      <c r="AJ274" s="7">
        <f>IF(A274="","",IF(OR(AND(S274&lt;&gt;"",V274&lt;&gt;'الإعدادات'!$M$17),AND(A274=A273,AI273&gt;0)),1,0))</f>
        <v/>
      </c>
      <c r="AK274" s="9">
        <f>IF(A274="","",IF(AND(S274&lt;&gt;"",V274&lt;&gt;'الإعدادات'!$M$17),IF(T274="","",T274),IF(AND(A274=A273,AI273&gt;0),AK273,"")))</f>
        <v/>
      </c>
      <c r="AL274" s="9">
        <f>IF(A274="","",IF(AND(S274&lt;&gt;"",V274&lt;&gt;'الإعدادات'!$M$17),IF(U274="","",U274),IF(AND(A274=A273,AI273&gt;0),AL273,"")))</f>
        <v/>
      </c>
    </row>
    <row r="275">
      <c r="A275" s="23">
        <f>IF(Y275&gt;=7*SlotsPerDay,"",$B$2+INT(Y275/SlotsPerDay))</f>
        <v/>
      </c>
      <c r="B275" s="24">
        <f>IF(A275="","",DayStart+(Y275-INT(Y275/SlotsPerDay)*SlotsPerDay)*SlotLen/1440)</f>
        <v/>
      </c>
      <c r="C275" s="4" t="n"/>
      <c r="D275" s="4" t="n"/>
      <c r="E275" s="4" t="n"/>
      <c r="F275" s="4" t="n"/>
      <c r="G275" s="4" t="n"/>
      <c r="H275" s="4" t="n"/>
      <c r="I275" s="25">
        <f>IF(A275="","",IF(AND(AND(AC275&lt;&gt;"",OR(AC275=AG275,AC275=AK275)),AND(AD275&lt;&gt;"",OR(AD275=AH275,AD275=AL275))),"غرفة وجهاز",IF(AND(AC275&lt;&gt;"",OR(AC275=AG275,AC275=AK275)),"غرفة",IF(AND(AD275&lt;&gt;"",OR(AD275=AH275,AD275=AL275)),"جهاز",""))))</f>
        <v/>
      </c>
      <c r="J275" s="4" t="n"/>
      <c r="K275" s="4" t="n"/>
      <c r="L275" s="4" t="n"/>
      <c r="M275" s="4" t="n"/>
      <c r="N275" s="4" t="n"/>
      <c r="O275" s="4" t="n"/>
      <c r="P275" s="25">
        <f>IF(A275="","",IF(AND(AND(AG275&lt;&gt;"",OR(AG275=AC275,AG275=AK275)),AND(AH275&lt;&gt;"",OR(AH275=AD275,AH275=AL275))),"غرفة وجهاز",IF(AND(AG275&lt;&gt;"",OR(AG275=AC275,AG275=AK275)),"غرفة",IF(AND(AH275&lt;&gt;"",OR(AH275=AD275,AH275=AL275)),"جهاز",""))))</f>
        <v/>
      </c>
      <c r="Q275" s="4" t="n"/>
      <c r="R275" s="4" t="n"/>
      <c r="S275" s="4" t="n"/>
      <c r="T275" s="4" t="n"/>
      <c r="U275" s="4" t="n"/>
      <c r="V275" s="4" t="n"/>
      <c r="W275" s="25">
        <f>IF(A275="","",IF(AND(AND(AK275&lt;&gt;"",OR(AK275=AC275,AK275=AG275)),AND(AL275&lt;&gt;"",OR(AL275=AD275,AL275=AH275))),"غرفة وجهاز",IF(AND(AK275&lt;&gt;"",OR(AK275=AC275,AK275=AG275)),"غرفة",IF(AND(AL275&lt;&gt;"",OR(AL275=AD275,AL275=AH275)),"جهاز",""))))</f>
        <v/>
      </c>
      <c r="Y275" s="7" t="n">
        <v>269</v>
      </c>
      <c r="Z275" s="7">
        <f>IF(A275="","",IF(INDEX(OpenDays,WEEKDAY(A275,2))="لا",0,1))</f>
        <v/>
      </c>
      <c r="AA275" s="7">
        <f>IF(A275="","",IF(AND(E275&lt;&gt;"",H275&lt;&gt;'الإعدادات'!$M$17),MAX(1,ROUND(IFERROR(INDEX(SvcMinutes,MATCH(E275,Services,0)),SlotLen)/SlotLen,0))-1,IF(AND(A275=A274,AA274&gt;0),AA274-1,0)))</f>
        <v/>
      </c>
      <c r="AB275" s="7">
        <f>IF(A275="","",IF(OR(AND(E275&lt;&gt;"",H275&lt;&gt;'الإعدادات'!$M$17),AND(A275=A274,AA274&gt;0)),1,0))</f>
        <v/>
      </c>
      <c r="AC275" s="9">
        <f>IF(A275="","",IF(AND(E275&lt;&gt;"",H275&lt;&gt;'الإعدادات'!$M$17),IF(F275="","",F275),IF(AND(A275=A274,AA274&gt;0),AC274,"")))</f>
        <v/>
      </c>
      <c r="AD275" s="9">
        <f>IF(A275="","",IF(AND(E275&lt;&gt;"",H275&lt;&gt;'الإعدادات'!$M$17),IF(G275="","",G275),IF(AND(A275=A274,AA274&gt;0),AD274,"")))</f>
        <v/>
      </c>
      <c r="AE275" s="7">
        <f>IF(A275="","",IF(AND(L275&lt;&gt;"",O275&lt;&gt;'الإعدادات'!$M$17),MAX(1,ROUND(IFERROR(INDEX(SvcMinutes,MATCH(L275,Services,0)),SlotLen)/SlotLen,0))-1,IF(AND(A275=A274,AE274&gt;0),AE274-1,0)))</f>
        <v/>
      </c>
      <c r="AF275" s="7">
        <f>IF(A275="","",IF(OR(AND(L275&lt;&gt;"",O275&lt;&gt;'الإعدادات'!$M$17),AND(A275=A274,AE274&gt;0)),1,0))</f>
        <v/>
      </c>
      <c r="AG275" s="9">
        <f>IF(A275="","",IF(AND(L275&lt;&gt;"",O275&lt;&gt;'الإعدادات'!$M$17),IF(M275="","",M275),IF(AND(A275=A274,AE274&gt;0),AG274,"")))</f>
        <v/>
      </c>
      <c r="AH275" s="9">
        <f>IF(A275="","",IF(AND(L275&lt;&gt;"",O275&lt;&gt;'الإعدادات'!$M$17),IF(N275="","",N275),IF(AND(A275=A274,AE274&gt;0),AH274,"")))</f>
        <v/>
      </c>
      <c r="AI275" s="7">
        <f>IF(A275="","",IF(AND(S275&lt;&gt;"",V275&lt;&gt;'الإعدادات'!$M$17),MAX(1,ROUND(IFERROR(INDEX(SvcMinutes,MATCH(S275,Services,0)),SlotLen)/SlotLen,0))-1,IF(AND(A275=A274,AI274&gt;0),AI274-1,0)))</f>
        <v/>
      </c>
      <c r="AJ275" s="7">
        <f>IF(A275="","",IF(OR(AND(S275&lt;&gt;"",V275&lt;&gt;'الإعدادات'!$M$17),AND(A275=A274,AI274&gt;0)),1,0))</f>
        <v/>
      </c>
      <c r="AK275" s="9">
        <f>IF(A275="","",IF(AND(S275&lt;&gt;"",V275&lt;&gt;'الإعدادات'!$M$17),IF(T275="","",T275),IF(AND(A275=A274,AI274&gt;0),AK274,"")))</f>
        <v/>
      </c>
      <c r="AL275" s="9">
        <f>IF(A275="","",IF(AND(S275&lt;&gt;"",V275&lt;&gt;'الإعدادات'!$M$17),IF(U275="","",U275),IF(AND(A275=A274,AI274&gt;0),AL274,"")))</f>
        <v/>
      </c>
    </row>
    <row r="276">
      <c r="A276" s="23">
        <f>IF(Y276&gt;=7*SlotsPerDay,"",$B$2+INT(Y276/SlotsPerDay))</f>
        <v/>
      </c>
      <c r="B276" s="24">
        <f>IF(A276="","",DayStart+(Y276-INT(Y276/SlotsPerDay)*SlotsPerDay)*SlotLen/1440)</f>
        <v/>
      </c>
      <c r="C276" s="4" t="n"/>
      <c r="D276" s="4" t="n"/>
      <c r="E276" s="4" t="n"/>
      <c r="F276" s="4" t="n"/>
      <c r="G276" s="4" t="n"/>
      <c r="H276" s="4" t="n"/>
      <c r="I276" s="25">
        <f>IF(A276="","",IF(AND(AND(AC276&lt;&gt;"",OR(AC276=AG276,AC276=AK276)),AND(AD276&lt;&gt;"",OR(AD276=AH276,AD276=AL276))),"غرفة وجهاز",IF(AND(AC276&lt;&gt;"",OR(AC276=AG276,AC276=AK276)),"غرفة",IF(AND(AD276&lt;&gt;"",OR(AD276=AH276,AD276=AL276)),"جهاز",""))))</f>
        <v/>
      </c>
      <c r="J276" s="4" t="n"/>
      <c r="K276" s="4" t="n"/>
      <c r="L276" s="4" t="n"/>
      <c r="M276" s="4" t="n"/>
      <c r="N276" s="4" t="n"/>
      <c r="O276" s="4" t="n"/>
      <c r="P276" s="25">
        <f>IF(A276="","",IF(AND(AND(AG276&lt;&gt;"",OR(AG276=AC276,AG276=AK276)),AND(AH276&lt;&gt;"",OR(AH276=AD276,AH276=AL276))),"غرفة وجهاز",IF(AND(AG276&lt;&gt;"",OR(AG276=AC276,AG276=AK276)),"غرفة",IF(AND(AH276&lt;&gt;"",OR(AH276=AD276,AH276=AL276)),"جهاز",""))))</f>
        <v/>
      </c>
      <c r="Q276" s="4" t="n"/>
      <c r="R276" s="4" t="n"/>
      <c r="S276" s="4" t="n"/>
      <c r="T276" s="4" t="n"/>
      <c r="U276" s="4" t="n"/>
      <c r="V276" s="4" t="n"/>
      <c r="W276" s="25">
        <f>IF(A276="","",IF(AND(AND(AK276&lt;&gt;"",OR(AK276=AC276,AK276=AG276)),AND(AL276&lt;&gt;"",OR(AL276=AD276,AL276=AH276))),"غرفة وجهاز",IF(AND(AK276&lt;&gt;"",OR(AK276=AC276,AK276=AG276)),"غرفة",IF(AND(AL276&lt;&gt;"",OR(AL276=AD276,AL276=AH276)),"جهاز",""))))</f>
        <v/>
      </c>
      <c r="Y276" s="7" t="n">
        <v>270</v>
      </c>
      <c r="Z276" s="7">
        <f>IF(A276="","",IF(INDEX(OpenDays,WEEKDAY(A276,2))="لا",0,1))</f>
        <v/>
      </c>
      <c r="AA276" s="7">
        <f>IF(A276="","",IF(AND(E276&lt;&gt;"",H276&lt;&gt;'الإعدادات'!$M$17),MAX(1,ROUND(IFERROR(INDEX(SvcMinutes,MATCH(E276,Services,0)),SlotLen)/SlotLen,0))-1,IF(AND(A276=A275,AA275&gt;0),AA275-1,0)))</f>
        <v/>
      </c>
      <c r="AB276" s="7">
        <f>IF(A276="","",IF(OR(AND(E276&lt;&gt;"",H276&lt;&gt;'الإعدادات'!$M$17),AND(A276=A275,AA275&gt;0)),1,0))</f>
        <v/>
      </c>
      <c r="AC276" s="9">
        <f>IF(A276="","",IF(AND(E276&lt;&gt;"",H276&lt;&gt;'الإعدادات'!$M$17),IF(F276="","",F276),IF(AND(A276=A275,AA275&gt;0),AC275,"")))</f>
        <v/>
      </c>
      <c r="AD276" s="9">
        <f>IF(A276="","",IF(AND(E276&lt;&gt;"",H276&lt;&gt;'الإعدادات'!$M$17),IF(G276="","",G276),IF(AND(A276=A275,AA275&gt;0),AD275,"")))</f>
        <v/>
      </c>
      <c r="AE276" s="7">
        <f>IF(A276="","",IF(AND(L276&lt;&gt;"",O276&lt;&gt;'الإعدادات'!$M$17),MAX(1,ROUND(IFERROR(INDEX(SvcMinutes,MATCH(L276,Services,0)),SlotLen)/SlotLen,0))-1,IF(AND(A276=A275,AE275&gt;0),AE275-1,0)))</f>
        <v/>
      </c>
      <c r="AF276" s="7">
        <f>IF(A276="","",IF(OR(AND(L276&lt;&gt;"",O276&lt;&gt;'الإعدادات'!$M$17),AND(A276=A275,AE275&gt;0)),1,0))</f>
        <v/>
      </c>
      <c r="AG276" s="9">
        <f>IF(A276="","",IF(AND(L276&lt;&gt;"",O276&lt;&gt;'الإعدادات'!$M$17),IF(M276="","",M276),IF(AND(A276=A275,AE275&gt;0),AG275,"")))</f>
        <v/>
      </c>
      <c r="AH276" s="9">
        <f>IF(A276="","",IF(AND(L276&lt;&gt;"",O276&lt;&gt;'الإعدادات'!$M$17),IF(N276="","",N276),IF(AND(A276=A275,AE275&gt;0),AH275,"")))</f>
        <v/>
      </c>
      <c r="AI276" s="7">
        <f>IF(A276="","",IF(AND(S276&lt;&gt;"",V276&lt;&gt;'الإعدادات'!$M$17),MAX(1,ROUND(IFERROR(INDEX(SvcMinutes,MATCH(S276,Services,0)),SlotLen)/SlotLen,0))-1,IF(AND(A276=A275,AI275&gt;0),AI275-1,0)))</f>
        <v/>
      </c>
      <c r="AJ276" s="7">
        <f>IF(A276="","",IF(OR(AND(S276&lt;&gt;"",V276&lt;&gt;'الإعدادات'!$M$17),AND(A276=A275,AI275&gt;0)),1,0))</f>
        <v/>
      </c>
      <c r="AK276" s="9">
        <f>IF(A276="","",IF(AND(S276&lt;&gt;"",V276&lt;&gt;'الإعدادات'!$M$17),IF(T276="","",T276),IF(AND(A276=A275,AI275&gt;0),AK275,"")))</f>
        <v/>
      </c>
      <c r="AL276" s="9">
        <f>IF(A276="","",IF(AND(S276&lt;&gt;"",V276&lt;&gt;'الإعدادات'!$M$17),IF(U276="","",U276),IF(AND(A276=A275,AI275&gt;0),AL275,"")))</f>
        <v/>
      </c>
    </row>
    <row r="277">
      <c r="A277" s="23">
        <f>IF(Y277&gt;=7*SlotsPerDay,"",$B$2+INT(Y277/SlotsPerDay))</f>
        <v/>
      </c>
      <c r="B277" s="24">
        <f>IF(A277="","",DayStart+(Y277-INT(Y277/SlotsPerDay)*SlotsPerDay)*SlotLen/1440)</f>
        <v/>
      </c>
      <c r="C277" s="4" t="n"/>
      <c r="D277" s="4" t="n"/>
      <c r="E277" s="4" t="n"/>
      <c r="F277" s="4" t="n"/>
      <c r="G277" s="4" t="n"/>
      <c r="H277" s="4" t="n"/>
      <c r="I277" s="25">
        <f>IF(A277="","",IF(AND(AND(AC277&lt;&gt;"",OR(AC277=AG277,AC277=AK277)),AND(AD277&lt;&gt;"",OR(AD277=AH277,AD277=AL277))),"غرفة وجهاز",IF(AND(AC277&lt;&gt;"",OR(AC277=AG277,AC277=AK277)),"غرفة",IF(AND(AD277&lt;&gt;"",OR(AD277=AH277,AD277=AL277)),"جهاز",""))))</f>
        <v/>
      </c>
      <c r="J277" s="4" t="n"/>
      <c r="K277" s="4" t="n"/>
      <c r="L277" s="4" t="n"/>
      <c r="M277" s="4" t="n"/>
      <c r="N277" s="4" t="n"/>
      <c r="O277" s="4" t="n"/>
      <c r="P277" s="25">
        <f>IF(A277="","",IF(AND(AND(AG277&lt;&gt;"",OR(AG277=AC277,AG277=AK277)),AND(AH277&lt;&gt;"",OR(AH277=AD277,AH277=AL277))),"غرفة وجهاز",IF(AND(AG277&lt;&gt;"",OR(AG277=AC277,AG277=AK277)),"غرفة",IF(AND(AH277&lt;&gt;"",OR(AH277=AD277,AH277=AL277)),"جهاز",""))))</f>
        <v/>
      </c>
      <c r="Q277" s="4" t="n"/>
      <c r="R277" s="4" t="n"/>
      <c r="S277" s="4" t="n"/>
      <c r="T277" s="4" t="n"/>
      <c r="U277" s="4" t="n"/>
      <c r="V277" s="4" t="n"/>
      <c r="W277" s="25">
        <f>IF(A277="","",IF(AND(AND(AK277&lt;&gt;"",OR(AK277=AC277,AK277=AG277)),AND(AL277&lt;&gt;"",OR(AL277=AD277,AL277=AH277))),"غرفة وجهاز",IF(AND(AK277&lt;&gt;"",OR(AK277=AC277,AK277=AG277)),"غرفة",IF(AND(AL277&lt;&gt;"",OR(AL277=AD277,AL277=AH277)),"جهاز",""))))</f>
        <v/>
      </c>
      <c r="Y277" s="7" t="n">
        <v>271</v>
      </c>
      <c r="Z277" s="7">
        <f>IF(A277="","",IF(INDEX(OpenDays,WEEKDAY(A277,2))="لا",0,1))</f>
        <v/>
      </c>
      <c r="AA277" s="7">
        <f>IF(A277="","",IF(AND(E277&lt;&gt;"",H277&lt;&gt;'الإعدادات'!$M$17),MAX(1,ROUND(IFERROR(INDEX(SvcMinutes,MATCH(E277,Services,0)),SlotLen)/SlotLen,0))-1,IF(AND(A277=A276,AA276&gt;0),AA276-1,0)))</f>
        <v/>
      </c>
      <c r="AB277" s="7">
        <f>IF(A277="","",IF(OR(AND(E277&lt;&gt;"",H277&lt;&gt;'الإعدادات'!$M$17),AND(A277=A276,AA276&gt;0)),1,0))</f>
        <v/>
      </c>
      <c r="AC277" s="9">
        <f>IF(A277="","",IF(AND(E277&lt;&gt;"",H277&lt;&gt;'الإعدادات'!$M$17),IF(F277="","",F277),IF(AND(A277=A276,AA276&gt;0),AC276,"")))</f>
        <v/>
      </c>
      <c r="AD277" s="9">
        <f>IF(A277="","",IF(AND(E277&lt;&gt;"",H277&lt;&gt;'الإعدادات'!$M$17),IF(G277="","",G277),IF(AND(A277=A276,AA276&gt;0),AD276,"")))</f>
        <v/>
      </c>
      <c r="AE277" s="7">
        <f>IF(A277="","",IF(AND(L277&lt;&gt;"",O277&lt;&gt;'الإعدادات'!$M$17),MAX(1,ROUND(IFERROR(INDEX(SvcMinutes,MATCH(L277,Services,0)),SlotLen)/SlotLen,0))-1,IF(AND(A277=A276,AE276&gt;0),AE276-1,0)))</f>
        <v/>
      </c>
      <c r="AF277" s="7">
        <f>IF(A277="","",IF(OR(AND(L277&lt;&gt;"",O277&lt;&gt;'الإعدادات'!$M$17),AND(A277=A276,AE276&gt;0)),1,0))</f>
        <v/>
      </c>
      <c r="AG277" s="9">
        <f>IF(A277="","",IF(AND(L277&lt;&gt;"",O277&lt;&gt;'الإعدادات'!$M$17),IF(M277="","",M277),IF(AND(A277=A276,AE276&gt;0),AG276,"")))</f>
        <v/>
      </c>
      <c r="AH277" s="9">
        <f>IF(A277="","",IF(AND(L277&lt;&gt;"",O277&lt;&gt;'الإعدادات'!$M$17),IF(N277="","",N277),IF(AND(A277=A276,AE276&gt;0),AH276,"")))</f>
        <v/>
      </c>
      <c r="AI277" s="7">
        <f>IF(A277="","",IF(AND(S277&lt;&gt;"",V277&lt;&gt;'الإعدادات'!$M$17),MAX(1,ROUND(IFERROR(INDEX(SvcMinutes,MATCH(S277,Services,0)),SlotLen)/SlotLen,0))-1,IF(AND(A277=A276,AI276&gt;0),AI276-1,0)))</f>
        <v/>
      </c>
      <c r="AJ277" s="7">
        <f>IF(A277="","",IF(OR(AND(S277&lt;&gt;"",V277&lt;&gt;'الإعدادات'!$M$17),AND(A277=A276,AI276&gt;0)),1,0))</f>
        <v/>
      </c>
      <c r="AK277" s="9">
        <f>IF(A277="","",IF(AND(S277&lt;&gt;"",V277&lt;&gt;'الإعدادات'!$M$17),IF(T277="","",T277),IF(AND(A277=A276,AI276&gt;0),AK276,"")))</f>
        <v/>
      </c>
      <c r="AL277" s="9">
        <f>IF(A277="","",IF(AND(S277&lt;&gt;"",V277&lt;&gt;'الإعدادات'!$M$17),IF(U277="","",U277),IF(AND(A277=A276,AI276&gt;0),AL276,"")))</f>
        <v/>
      </c>
    </row>
    <row r="278">
      <c r="A278" s="23">
        <f>IF(Y278&gt;=7*SlotsPerDay,"",$B$2+INT(Y278/SlotsPerDay))</f>
        <v/>
      </c>
      <c r="B278" s="24">
        <f>IF(A278="","",DayStart+(Y278-INT(Y278/SlotsPerDay)*SlotsPerDay)*SlotLen/1440)</f>
        <v/>
      </c>
      <c r="C278" s="4" t="n"/>
      <c r="D278" s="4" t="n"/>
      <c r="E278" s="4" t="n"/>
      <c r="F278" s="4" t="n"/>
      <c r="G278" s="4" t="n"/>
      <c r="H278" s="4" t="n"/>
      <c r="I278" s="25">
        <f>IF(A278="","",IF(AND(AND(AC278&lt;&gt;"",OR(AC278=AG278,AC278=AK278)),AND(AD278&lt;&gt;"",OR(AD278=AH278,AD278=AL278))),"غرفة وجهاز",IF(AND(AC278&lt;&gt;"",OR(AC278=AG278,AC278=AK278)),"غرفة",IF(AND(AD278&lt;&gt;"",OR(AD278=AH278,AD278=AL278)),"جهاز",""))))</f>
        <v/>
      </c>
      <c r="J278" s="4" t="n"/>
      <c r="K278" s="4" t="n"/>
      <c r="L278" s="4" t="n"/>
      <c r="M278" s="4" t="n"/>
      <c r="N278" s="4" t="n"/>
      <c r="O278" s="4" t="n"/>
      <c r="P278" s="25">
        <f>IF(A278="","",IF(AND(AND(AG278&lt;&gt;"",OR(AG278=AC278,AG278=AK278)),AND(AH278&lt;&gt;"",OR(AH278=AD278,AH278=AL278))),"غرفة وجهاز",IF(AND(AG278&lt;&gt;"",OR(AG278=AC278,AG278=AK278)),"غرفة",IF(AND(AH278&lt;&gt;"",OR(AH278=AD278,AH278=AL278)),"جهاز",""))))</f>
        <v/>
      </c>
      <c r="Q278" s="4" t="n"/>
      <c r="R278" s="4" t="n"/>
      <c r="S278" s="4" t="n"/>
      <c r="T278" s="4" t="n"/>
      <c r="U278" s="4" t="n"/>
      <c r="V278" s="4" t="n"/>
      <c r="W278" s="25">
        <f>IF(A278="","",IF(AND(AND(AK278&lt;&gt;"",OR(AK278=AC278,AK278=AG278)),AND(AL278&lt;&gt;"",OR(AL278=AD278,AL278=AH278))),"غرفة وجهاز",IF(AND(AK278&lt;&gt;"",OR(AK278=AC278,AK278=AG278)),"غرفة",IF(AND(AL278&lt;&gt;"",OR(AL278=AD278,AL278=AH278)),"جهاز",""))))</f>
        <v/>
      </c>
      <c r="Y278" s="7" t="n">
        <v>272</v>
      </c>
      <c r="Z278" s="7">
        <f>IF(A278="","",IF(INDEX(OpenDays,WEEKDAY(A278,2))="لا",0,1))</f>
        <v/>
      </c>
      <c r="AA278" s="7">
        <f>IF(A278="","",IF(AND(E278&lt;&gt;"",H278&lt;&gt;'الإعدادات'!$M$17),MAX(1,ROUND(IFERROR(INDEX(SvcMinutes,MATCH(E278,Services,0)),SlotLen)/SlotLen,0))-1,IF(AND(A278=A277,AA277&gt;0),AA277-1,0)))</f>
        <v/>
      </c>
      <c r="AB278" s="7">
        <f>IF(A278="","",IF(OR(AND(E278&lt;&gt;"",H278&lt;&gt;'الإعدادات'!$M$17),AND(A278=A277,AA277&gt;0)),1,0))</f>
        <v/>
      </c>
      <c r="AC278" s="9">
        <f>IF(A278="","",IF(AND(E278&lt;&gt;"",H278&lt;&gt;'الإعدادات'!$M$17),IF(F278="","",F278),IF(AND(A278=A277,AA277&gt;0),AC277,"")))</f>
        <v/>
      </c>
      <c r="AD278" s="9">
        <f>IF(A278="","",IF(AND(E278&lt;&gt;"",H278&lt;&gt;'الإعدادات'!$M$17),IF(G278="","",G278),IF(AND(A278=A277,AA277&gt;0),AD277,"")))</f>
        <v/>
      </c>
      <c r="AE278" s="7">
        <f>IF(A278="","",IF(AND(L278&lt;&gt;"",O278&lt;&gt;'الإعدادات'!$M$17),MAX(1,ROUND(IFERROR(INDEX(SvcMinutes,MATCH(L278,Services,0)),SlotLen)/SlotLen,0))-1,IF(AND(A278=A277,AE277&gt;0),AE277-1,0)))</f>
        <v/>
      </c>
      <c r="AF278" s="7">
        <f>IF(A278="","",IF(OR(AND(L278&lt;&gt;"",O278&lt;&gt;'الإعدادات'!$M$17),AND(A278=A277,AE277&gt;0)),1,0))</f>
        <v/>
      </c>
      <c r="AG278" s="9">
        <f>IF(A278="","",IF(AND(L278&lt;&gt;"",O278&lt;&gt;'الإعدادات'!$M$17),IF(M278="","",M278),IF(AND(A278=A277,AE277&gt;0),AG277,"")))</f>
        <v/>
      </c>
      <c r="AH278" s="9">
        <f>IF(A278="","",IF(AND(L278&lt;&gt;"",O278&lt;&gt;'الإعدادات'!$M$17),IF(N278="","",N278),IF(AND(A278=A277,AE277&gt;0),AH277,"")))</f>
        <v/>
      </c>
      <c r="AI278" s="7">
        <f>IF(A278="","",IF(AND(S278&lt;&gt;"",V278&lt;&gt;'الإعدادات'!$M$17),MAX(1,ROUND(IFERROR(INDEX(SvcMinutes,MATCH(S278,Services,0)),SlotLen)/SlotLen,0))-1,IF(AND(A278=A277,AI277&gt;0),AI277-1,0)))</f>
        <v/>
      </c>
      <c r="AJ278" s="7">
        <f>IF(A278="","",IF(OR(AND(S278&lt;&gt;"",V278&lt;&gt;'الإعدادات'!$M$17),AND(A278=A277,AI277&gt;0)),1,0))</f>
        <v/>
      </c>
      <c r="AK278" s="9">
        <f>IF(A278="","",IF(AND(S278&lt;&gt;"",V278&lt;&gt;'الإعدادات'!$M$17),IF(T278="","",T278),IF(AND(A278=A277,AI277&gt;0),AK277,"")))</f>
        <v/>
      </c>
      <c r="AL278" s="9">
        <f>IF(A278="","",IF(AND(S278&lt;&gt;"",V278&lt;&gt;'الإعدادات'!$M$17),IF(U278="","",U278),IF(AND(A278=A277,AI277&gt;0),AL277,"")))</f>
        <v/>
      </c>
    </row>
    <row r="279">
      <c r="A279" s="23">
        <f>IF(Y279&gt;=7*SlotsPerDay,"",$B$2+INT(Y279/SlotsPerDay))</f>
        <v/>
      </c>
      <c r="B279" s="24">
        <f>IF(A279="","",DayStart+(Y279-INT(Y279/SlotsPerDay)*SlotsPerDay)*SlotLen/1440)</f>
        <v/>
      </c>
      <c r="C279" s="4" t="n"/>
      <c r="D279" s="4" t="n"/>
      <c r="E279" s="4" t="n"/>
      <c r="F279" s="4" t="n"/>
      <c r="G279" s="4" t="n"/>
      <c r="H279" s="4" t="n"/>
      <c r="I279" s="25">
        <f>IF(A279="","",IF(AND(AND(AC279&lt;&gt;"",OR(AC279=AG279,AC279=AK279)),AND(AD279&lt;&gt;"",OR(AD279=AH279,AD279=AL279))),"غرفة وجهاز",IF(AND(AC279&lt;&gt;"",OR(AC279=AG279,AC279=AK279)),"غرفة",IF(AND(AD279&lt;&gt;"",OR(AD279=AH279,AD279=AL279)),"جهاز",""))))</f>
        <v/>
      </c>
      <c r="J279" s="4" t="n"/>
      <c r="K279" s="4" t="n"/>
      <c r="L279" s="4" t="n"/>
      <c r="M279" s="4" t="n"/>
      <c r="N279" s="4" t="n"/>
      <c r="O279" s="4" t="n"/>
      <c r="P279" s="25">
        <f>IF(A279="","",IF(AND(AND(AG279&lt;&gt;"",OR(AG279=AC279,AG279=AK279)),AND(AH279&lt;&gt;"",OR(AH279=AD279,AH279=AL279))),"غرفة وجهاز",IF(AND(AG279&lt;&gt;"",OR(AG279=AC279,AG279=AK279)),"غرفة",IF(AND(AH279&lt;&gt;"",OR(AH279=AD279,AH279=AL279)),"جهاز",""))))</f>
        <v/>
      </c>
      <c r="Q279" s="4" t="n"/>
      <c r="R279" s="4" t="n"/>
      <c r="S279" s="4" t="n"/>
      <c r="T279" s="4" t="n"/>
      <c r="U279" s="4" t="n"/>
      <c r="V279" s="4" t="n"/>
      <c r="W279" s="25">
        <f>IF(A279="","",IF(AND(AND(AK279&lt;&gt;"",OR(AK279=AC279,AK279=AG279)),AND(AL279&lt;&gt;"",OR(AL279=AD279,AL279=AH279))),"غرفة وجهاز",IF(AND(AK279&lt;&gt;"",OR(AK279=AC279,AK279=AG279)),"غرفة",IF(AND(AL279&lt;&gt;"",OR(AL279=AD279,AL279=AH279)),"جهاز",""))))</f>
        <v/>
      </c>
      <c r="Y279" s="7" t="n">
        <v>273</v>
      </c>
      <c r="Z279" s="7">
        <f>IF(A279="","",IF(INDEX(OpenDays,WEEKDAY(A279,2))="لا",0,1))</f>
        <v/>
      </c>
      <c r="AA279" s="7">
        <f>IF(A279="","",IF(AND(E279&lt;&gt;"",H279&lt;&gt;'الإعدادات'!$M$17),MAX(1,ROUND(IFERROR(INDEX(SvcMinutes,MATCH(E279,Services,0)),SlotLen)/SlotLen,0))-1,IF(AND(A279=A278,AA278&gt;0),AA278-1,0)))</f>
        <v/>
      </c>
      <c r="AB279" s="7">
        <f>IF(A279="","",IF(OR(AND(E279&lt;&gt;"",H279&lt;&gt;'الإعدادات'!$M$17),AND(A279=A278,AA278&gt;0)),1,0))</f>
        <v/>
      </c>
      <c r="AC279" s="9">
        <f>IF(A279="","",IF(AND(E279&lt;&gt;"",H279&lt;&gt;'الإعدادات'!$M$17),IF(F279="","",F279),IF(AND(A279=A278,AA278&gt;0),AC278,"")))</f>
        <v/>
      </c>
      <c r="AD279" s="9">
        <f>IF(A279="","",IF(AND(E279&lt;&gt;"",H279&lt;&gt;'الإعدادات'!$M$17),IF(G279="","",G279),IF(AND(A279=A278,AA278&gt;0),AD278,"")))</f>
        <v/>
      </c>
      <c r="AE279" s="7">
        <f>IF(A279="","",IF(AND(L279&lt;&gt;"",O279&lt;&gt;'الإعدادات'!$M$17),MAX(1,ROUND(IFERROR(INDEX(SvcMinutes,MATCH(L279,Services,0)),SlotLen)/SlotLen,0))-1,IF(AND(A279=A278,AE278&gt;0),AE278-1,0)))</f>
        <v/>
      </c>
      <c r="AF279" s="7">
        <f>IF(A279="","",IF(OR(AND(L279&lt;&gt;"",O279&lt;&gt;'الإعدادات'!$M$17),AND(A279=A278,AE278&gt;0)),1,0))</f>
        <v/>
      </c>
      <c r="AG279" s="9">
        <f>IF(A279="","",IF(AND(L279&lt;&gt;"",O279&lt;&gt;'الإعدادات'!$M$17),IF(M279="","",M279),IF(AND(A279=A278,AE278&gt;0),AG278,"")))</f>
        <v/>
      </c>
      <c r="AH279" s="9">
        <f>IF(A279="","",IF(AND(L279&lt;&gt;"",O279&lt;&gt;'الإعدادات'!$M$17),IF(N279="","",N279),IF(AND(A279=A278,AE278&gt;0),AH278,"")))</f>
        <v/>
      </c>
      <c r="AI279" s="7">
        <f>IF(A279="","",IF(AND(S279&lt;&gt;"",V279&lt;&gt;'الإعدادات'!$M$17),MAX(1,ROUND(IFERROR(INDEX(SvcMinutes,MATCH(S279,Services,0)),SlotLen)/SlotLen,0))-1,IF(AND(A279=A278,AI278&gt;0),AI278-1,0)))</f>
        <v/>
      </c>
      <c r="AJ279" s="7">
        <f>IF(A279="","",IF(OR(AND(S279&lt;&gt;"",V279&lt;&gt;'الإعدادات'!$M$17),AND(A279=A278,AI278&gt;0)),1,0))</f>
        <v/>
      </c>
      <c r="AK279" s="9">
        <f>IF(A279="","",IF(AND(S279&lt;&gt;"",V279&lt;&gt;'الإعدادات'!$M$17),IF(T279="","",T279),IF(AND(A279=A278,AI278&gt;0),AK278,"")))</f>
        <v/>
      </c>
      <c r="AL279" s="9">
        <f>IF(A279="","",IF(AND(S279&lt;&gt;"",V279&lt;&gt;'الإعدادات'!$M$17),IF(U279="","",U279),IF(AND(A279=A278,AI278&gt;0),AL278,"")))</f>
        <v/>
      </c>
    </row>
    <row r="280">
      <c r="A280" s="23">
        <f>IF(Y280&gt;=7*SlotsPerDay,"",$B$2+INT(Y280/SlotsPerDay))</f>
        <v/>
      </c>
      <c r="B280" s="24">
        <f>IF(A280="","",DayStart+(Y280-INT(Y280/SlotsPerDay)*SlotsPerDay)*SlotLen/1440)</f>
        <v/>
      </c>
      <c r="C280" s="4" t="n"/>
      <c r="D280" s="4" t="n"/>
      <c r="E280" s="4" t="n"/>
      <c r="F280" s="4" t="n"/>
      <c r="G280" s="4" t="n"/>
      <c r="H280" s="4" t="n"/>
      <c r="I280" s="25">
        <f>IF(A280="","",IF(AND(AND(AC280&lt;&gt;"",OR(AC280=AG280,AC280=AK280)),AND(AD280&lt;&gt;"",OR(AD280=AH280,AD280=AL280))),"غرفة وجهاز",IF(AND(AC280&lt;&gt;"",OR(AC280=AG280,AC280=AK280)),"غرفة",IF(AND(AD280&lt;&gt;"",OR(AD280=AH280,AD280=AL280)),"جهاز",""))))</f>
        <v/>
      </c>
      <c r="J280" s="4" t="n"/>
      <c r="K280" s="4" t="n"/>
      <c r="L280" s="4" t="n"/>
      <c r="M280" s="4" t="n"/>
      <c r="N280" s="4" t="n"/>
      <c r="O280" s="4" t="n"/>
      <c r="P280" s="25">
        <f>IF(A280="","",IF(AND(AND(AG280&lt;&gt;"",OR(AG280=AC280,AG280=AK280)),AND(AH280&lt;&gt;"",OR(AH280=AD280,AH280=AL280))),"غرفة وجهاز",IF(AND(AG280&lt;&gt;"",OR(AG280=AC280,AG280=AK280)),"غرفة",IF(AND(AH280&lt;&gt;"",OR(AH280=AD280,AH280=AL280)),"جهاز",""))))</f>
        <v/>
      </c>
      <c r="Q280" s="4" t="n"/>
      <c r="R280" s="4" t="n"/>
      <c r="S280" s="4" t="n"/>
      <c r="T280" s="4" t="n"/>
      <c r="U280" s="4" t="n"/>
      <c r="V280" s="4" t="n"/>
      <c r="W280" s="25">
        <f>IF(A280="","",IF(AND(AND(AK280&lt;&gt;"",OR(AK280=AC280,AK280=AG280)),AND(AL280&lt;&gt;"",OR(AL280=AD280,AL280=AH280))),"غرفة وجهاز",IF(AND(AK280&lt;&gt;"",OR(AK280=AC280,AK280=AG280)),"غرفة",IF(AND(AL280&lt;&gt;"",OR(AL280=AD280,AL280=AH280)),"جهاز",""))))</f>
        <v/>
      </c>
      <c r="Y280" s="7" t="n">
        <v>274</v>
      </c>
      <c r="Z280" s="7">
        <f>IF(A280="","",IF(INDEX(OpenDays,WEEKDAY(A280,2))="لا",0,1))</f>
        <v/>
      </c>
      <c r="AA280" s="7">
        <f>IF(A280="","",IF(AND(E280&lt;&gt;"",H280&lt;&gt;'الإعدادات'!$M$17),MAX(1,ROUND(IFERROR(INDEX(SvcMinutes,MATCH(E280,Services,0)),SlotLen)/SlotLen,0))-1,IF(AND(A280=A279,AA279&gt;0),AA279-1,0)))</f>
        <v/>
      </c>
      <c r="AB280" s="7">
        <f>IF(A280="","",IF(OR(AND(E280&lt;&gt;"",H280&lt;&gt;'الإعدادات'!$M$17),AND(A280=A279,AA279&gt;0)),1,0))</f>
        <v/>
      </c>
      <c r="AC280" s="9">
        <f>IF(A280="","",IF(AND(E280&lt;&gt;"",H280&lt;&gt;'الإعدادات'!$M$17),IF(F280="","",F280),IF(AND(A280=A279,AA279&gt;0),AC279,"")))</f>
        <v/>
      </c>
      <c r="AD280" s="9">
        <f>IF(A280="","",IF(AND(E280&lt;&gt;"",H280&lt;&gt;'الإعدادات'!$M$17),IF(G280="","",G280),IF(AND(A280=A279,AA279&gt;0),AD279,"")))</f>
        <v/>
      </c>
      <c r="AE280" s="7">
        <f>IF(A280="","",IF(AND(L280&lt;&gt;"",O280&lt;&gt;'الإعدادات'!$M$17),MAX(1,ROUND(IFERROR(INDEX(SvcMinutes,MATCH(L280,Services,0)),SlotLen)/SlotLen,0))-1,IF(AND(A280=A279,AE279&gt;0),AE279-1,0)))</f>
        <v/>
      </c>
      <c r="AF280" s="7">
        <f>IF(A280="","",IF(OR(AND(L280&lt;&gt;"",O280&lt;&gt;'الإعدادات'!$M$17),AND(A280=A279,AE279&gt;0)),1,0))</f>
        <v/>
      </c>
      <c r="AG280" s="9">
        <f>IF(A280="","",IF(AND(L280&lt;&gt;"",O280&lt;&gt;'الإعدادات'!$M$17),IF(M280="","",M280),IF(AND(A280=A279,AE279&gt;0),AG279,"")))</f>
        <v/>
      </c>
      <c r="AH280" s="9">
        <f>IF(A280="","",IF(AND(L280&lt;&gt;"",O280&lt;&gt;'الإعدادات'!$M$17),IF(N280="","",N280),IF(AND(A280=A279,AE279&gt;0),AH279,"")))</f>
        <v/>
      </c>
      <c r="AI280" s="7">
        <f>IF(A280="","",IF(AND(S280&lt;&gt;"",V280&lt;&gt;'الإعدادات'!$M$17),MAX(1,ROUND(IFERROR(INDEX(SvcMinutes,MATCH(S280,Services,0)),SlotLen)/SlotLen,0))-1,IF(AND(A280=A279,AI279&gt;0),AI279-1,0)))</f>
        <v/>
      </c>
      <c r="AJ280" s="7">
        <f>IF(A280="","",IF(OR(AND(S280&lt;&gt;"",V280&lt;&gt;'الإعدادات'!$M$17),AND(A280=A279,AI279&gt;0)),1,0))</f>
        <v/>
      </c>
      <c r="AK280" s="9">
        <f>IF(A280="","",IF(AND(S280&lt;&gt;"",V280&lt;&gt;'الإعدادات'!$M$17),IF(T280="","",T280),IF(AND(A280=A279,AI279&gt;0),AK279,"")))</f>
        <v/>
      </c>
      <c r="AL280" s="9">
        <f>IF(A280="","",IF(AND(S280&lt;&gt;"",V280&lt;&gt;'الإعدادات'!$M$17),IF(U280="","",U280),IF(AND(A280=A279,AI279&gt;0),AL279,"")))</f>
        <v/>
      </c>
    </row>
    <row r="281">
      <c r="A281" s="23">
        <f>IF(Y281&gt;=7*SlotsPerDay,"",$B$2+INT(Y281/SlotsPerDay))</f>
        <v/>
      </c>
      <c r="B281" s="24">
        <f>IF(A281="","",DayStart+(Y281-INT(Y281/SlotsPerDay)*SlotsPerDay)*SlotLen/1440)</f>
        <v/>
      </c>
      <c r="C281" s="4" t="n"/>
      <c r="D281" s="4" t="n"/>
      <c r="E281" s="4" t="n"/>
      <c r="F281" s="4" t="n"/>
      <c r="G281" s="4" t="n"/>
      <c r="H281" s="4" t="n"/>
      <c r="I281" s="25">
        <f>IF(A281="","",IF(AND(AND(AC281&lt;&gt;"",OR(AC281=AG281,AC281=AK281)),AND(AD281&lt;&gt;"",OR(AD281=AH281,AD281=AL281))),"غرفة وجهاز",IF(AND(AC281&lt;&gt;"",OR(AC281=AG281,AC281=AK281)),"غرفة",IF(AND(AD281&lt;&gt;"",OR(AD281=AH281,AD281=AL281)),"جهاز",""))))</f>
        <v/>
      </c>
      <c r="J281" s="4" t="n"/>
      <c r="K281" s="4" t="n"/>
      <c r="L281" s="4" t="n"/>
      <c r="M281" s="4" t="n"/>
      <c r="N281" s="4" t="n"/>
      <c r="O281" s="4" t="n"/>
      <c r="P281" s="25">
        <f>IF(A281="","",IF(AND(AND(AG281&lt;&gt;"",OR(AG281=AC281,AG281=AK281)),AND(AH281&lt;&gt;"",OR(AH281=AD281,AH281=AL281))),"غرفة وجهاز",IF(AND(AG281&lt;&gt;"",OR(AG281=AC281,AG281=AK281)),"غرفة",IF(AND(AH281&lt;&gt;"",OR(AH281=AD281,AH281=AL281)),"جهاز",""))))</f>
        <v/>
      </c>
      <c r="Q281" s="4" t="n"/>
      <c r="R281" s="4" t="n"/>
      <c r="S281" s="4" t="n"/>
      <c r="T281" s="4" t="n"/>
      <c r="U281" s="4" t="n"/>
      <c r="V281" s="4" t="n"/>
      <c r="W281" s="25">
        <f>IF(A281="","",IF(AND(AND(AK281&lt;&gt;"",OR(AK281=AC281,AK281=AG281)),AND(AL281&lt;&gt;"",OR(AL281=AD281,AL281=AH281))),"غرفة وجهاز",IF(AND(AK281&lt;&gt;"",OR(AK281=AC281,AK281=AG281)),"غرفة",IF(AND(AL281&lt;&gt;"",OR(AL281=AD281,AL281=AH281)),"جهاز",""))))</f>
        <v/>
      </c>
      <c r="Y281" s="7" t="n">
        <v>275</v>
      </c>
      <c r="Z281" s="7">
        <f>IF(A281="","",IF(INDEX(OpenDays,WEEKDAY(A281,2))="لا",0,1))</f>
        <v/>
      </c>
      <c r="AA281" s="7">
        <f>IF(A281="","",IF(AND(E281&lt;&gt;"",H281&lt;&gt;'الإعدادات'!$M$17),MAX(1,ROUND(IFERROR(INDEX(SvcMinutes,MATCH(E281,Services,0)),SlotLen)/SlotLen,0))-1,IF(AND(A281=A280,AA280&gt;0),AA280-1,0)))</f>
        <v/>
      </c>
      <c r="AB281" s="7">
        <f>IF(A281="","",IF(OR(AND(E281&lt;&gt;"",H281&lt;&gt;'الإعدادات'!$M$17),AND(A281=A280,AA280&gt;0)),1,0))</f>
        <v/>
      </c>
      <c r="AC281" s="9">
        <f>IF(A281="","",IF(AND(E281&lt;&gt;"",H281&lt;&gt;'الإعدادات'!$M$17),IF(F281="","",F281),IF(AND(A281=A280,AA280&gt;0),AC280,"")))</f>
        <v/>
      </c>
      <c r="AD281" s="9">
        <f>IF(A281="","",IF(AND(E281&lt;&gt;"",H281&lt;&gt;'الإعدادات'!$M$17),IF(G281="","",G281),IF(AND(A281=A280,AA280&gt;0),AD280,"")))</f>
        <v/>
      </c>
      <c r="AE281" s="7">
        <f>IF(A281="","",IF(AND(L281&lt;&gt;"",O281&lt;&gt;'الإعدادات'!$M$17),MAX(1,ROUND(IFERROR(INDEX(SvcMinutes,MATCH(L281,Services,0)),SlotLen)/SlotLen,0))-1,IF(AND(A281=A280,AE280&gt;0),AE280-1,0)))</f>
        <v/>
      </c>
      <c r="AF281" s="7">
        <f>IF(A281="","",IF(OR(AND(L281&lt;&gt;"",O281&lt;&gt;'الإعدادات'!$M$17),AND(A281=A280,AE280&gt;0)),1,0))</f>
        <v/>
      </c>
      <c r="AG281" s="9">
        <f>IF(A281="","",IF(AND(L281&lt;&gt;"",O281&lt;&gt;'الإعدادات'!$M$17),IF(M281="","",M281),IF(AND(A281=A280,AE280&gt;0),AG280,"")))</f>
        <v/>
      </c>
      <c r="AH281" s="9">
        <f>IF(A281="","",IF(AND(L281&lt;&gt;"",O281&lt;&gt;'الإعدادات'!$M$17),IF(N281="","",N281),IF(AND(A281=A280,AE280&gt;0),AH280,"")))</f>
        <v/>
      </c>
      <c r="AI281" s="7">
        <f>IF(A281="","",IF(AND(S281&lt;&gt;"",V281&lt;&gt;'الإعدادات'!$M$17),MAX(1,ROUND(IFERROR(INDEX(SvcMinutes,MATCH(S281,Services,0)),SlotLen)/SlotLen,0))-1,IF(AND(A281=A280,AI280&gt;0),AI280-1,0)))</f>
        <v/>
      </c>
      <c r="AJ281" s="7">
        <f>IF(A281="","",IF(OR(AND(S281&lt;&gt;"",V281&lt;&gt;'الإعدادات'!$M$17),AND(A281=A280,AI280&gt;0)),1,0))</f>
        <v/>
      </c>
      <c r="AK281" s="9">
        <f>IF(A281="","",IF(AND(S281&lt;&gt;"",V281&lt;&gt;'الإعدادات'!$M$17),IF(T281="","",T281),IF(AND(A281=A280,AI280&gt;0),AK280,"")))</f>
        <v/>
      </c>
      <c r="AL281" s="9">
        <f>IF(A281="","",IF(AND(S281&lt;&gt;"",V281&lt;&gt;'الإعدادات'!$M$17),IF(U281="","",U281),IF(AND(A281=A280,AI280&gt;0),AL280,"")))</f>
        <v/>
      </c>
    </row>
    <row r="282">
      <c r="A282" s="23">
        <f>IF(Y282&gt;=7*SlotsPerDay,"",$B$2+INT(Y282/SlotsPerDay))</f>
        <v/>
      </c>
      <c r="B282" s="24">
        <f>IF(A282="","",DayStart+(Y282-INT(Y282/SlotsPerDay)*SlotsPerDay)*SlotLen/1440)</f>
        <v/>
      </c>
      <c r="C282" s="4" t="n"/>
      <c r="D282" s="4" t="n"/>
      <c r="E282" s="4" t="n"/>
      <c r="F282" s="4" t="n"/>
      <c r="G282" s="4" t="n"/>
      <c r="H282" s="4" t="n"/>
      <c r="I282" s="25">
        <f>IF(A282="","",IF(AND(AND(AC282&lt;&gt;"",OR(AC282=AG282,AC282=AK282)),AND(AD282&lt;&gt;"",OR(AD282=AH282,AD282=AL282))),"غرفة وجهاز",IF(AND(AC282&lt;&gt;"",OR(AC282=AG282,AC282=AK282)),"غرفة",IF(AND(AD282&lt;&gt;"",OR(AD282=AH282,AD282=AL282)),"جهاز",""))))</f>
        <v/>
      </c>
      <c r="J282" s="4" t="n"/>
      <c r="K282" s="4" t="n"/>
      <c r="L282" s="4" t="n"/>
      <c r="M282" s="4" t="n"/>
      <c r="N282" s="4" t="n"/>
      <c r="O282" s="4" t="n"/>
      <c r="P282" s="25">
        <f>IF(A282="","",IF(AND(AND(AG282&lt;&gt;"",OR(AG282=AC282,AG282=AK282)),AND(AH282&lt;&gt;"",OR(AH282=AD282,AH282=AL282))),"غرفة وجهاز",IF(AND(AG282&lt;&gt;"",OR(AG282=AC282,AG282=AK282)),"غرفة",IF(AND(AH282&lt;&gt;"",OR(AH282=AD282,AH282=AL282)),"جهاز",""))))</f>
        <v/>
      </c>
      <c r="Q282" s="4" t="n"/>
      <c r="R282" s="4" t="n"/>
      <c r="S282" s="4" t="n"/>
      <c r="T282" s="4" t="n"/>
      <c r="U282" s="4" t="n"/>
      <c r="V282" s="4" t="n"/>
      <c r="W282" s="25">
        <f>IF(A282="","",IF(AND(AND(AK282&lt;&gt;"",OR(AK282=AC282,AK282=AG282)),AND(AL282&lt;&gt;"",OR(AL282=AD282,AL282=AH282))),"غرفة وجهاز",IF(AND(AK282&lt;&gt;"",OR(AK282=AC282,AK282=AG282)),"غرفة",IF(AND(AL282&lt;&gt;"",OR(AL282=AD282,AL282=AH282)),"جهاز",""))))</f>
        <v/>
      </c>
      <c r="Y282" s="7" t="n">
        <v>276</v>
      </c>
      <c r="Z282" s="7">
        <f>IF(A282="","",IF(INDEX(OpenDays,WEEKDAY(A282,2))="لا",0,1))</f>
        <v/>
      </c>
      <c r="AA282" s="7">
        <f>IF(A282="","",IF(AND(E282&lt;&gt;"",H282&lt;&gt;'الإعدادات'!$M$17),MAX(1,ROUND(IFERROR(INDEX(SvcMinutes,MATCH(E282,Services,0)),SlotLen)/SlotLen,0))-1,IF(AND(A282=A281,AA281&gt;0),AA281-1,0)))</f>
        <v/>
      </c>
      <c r="AB282" s="7">
        <f>IF(A282="","",IF(OR(AND(E282&lt;&gt;"",H282&lt;&gt;'الإعدادات'!$M$17),AND(A282=A281,AA281&gt;0)),1,0))</f>
        <v/>
      </c>
      <c r="AC282" s="9">
        <f>IF(A282="","",IF(AND(E282&lt;&gt;"",H282&lt;&gt;'الإعدادات'!$M$17),IF(F282="","",F282),IF(AND(A282=A281,AA281&gt;0),AC281,"")))</f>
        <v/>
      </c>
      <c r="AD282" s="9">
        <f>IF(A282="","",IF(AND(E282&lt;&gt;"",H282&lt;&gt;'الإعدادات'!$M$17),IF(G282="","",G282),IF(AND(A282=A281,AA281&gt;0),AD281,"")))</f>
        <v/>
      </c>
      <c r="AE282" s="7">
        <f>IF(A282="","",IF(AND(L282&lt;&gt;"",O282&lt;&gt;'الإعدادات'!$M$17),MAX(1,ROUND(IFERROR(INDEX(SvcMinutes,MATCH(L282,Services,0)),SlotLen)/SlotLen,0))-1,IF(AND(A282=A281,AE281&gt;0),AE281-1,0)))</f>
        <v/>
      </c>
      <c r="AF282" s="7">
        <f>IF(A282="","",IF(OR(AND(L282&lt;&gt;"",O282&lt;&gt;'الإعدادات'!$M$17),AND(A282=A281,AE281&gt;0)),1,0))</f>
        <v/>
      </c>
      <c r="AG282" s="9">
        <f>IF(A282="","",IF(AND(L282&lt;&gt;"",O282&lt;&gt;'الإعدادات'!$M$17),IF(M282="","",M282),IF(AND(A282=A281,AE281&gt;0),AG281,"")))</f>
        <v/>
      </c>
      <c r="AH282" s="9">
        <f>IF(A282="","",IF(AND(L282&lt;&gt;"",O282&lt;&gt;'الإعدادات'!$M$17),IF(N282="","",N282),IF(AND(A282=A281,AE281&gt;0),AH281,"")))</f>
        <v/>
      </c>
      <c r="AI282" s="7">
        <f>IF(A282="","",IF(AND(S282&lt;&gt;"",V282&lt;&gt;'الإعدادات'!$M$17),MAX(1,ROUND(IFERROR(INDEX(SvcMinutes,MATCH(S282,Services,0)),SlotLen)/SlotLen,0))-1,IF(AND(A282=A281,AI281&gt;0),AI281-1,0)))</f>
        <v/>
      </c>
      <c r="AJ282" s="7">
        <f>IF(A282="","",IF(OR(AND(S282&lt;&gt;"",V282&lt;&gt;'الإعدادات'!$M$17),AND(A282=A281,AI281&gt;0)),1,0))</f>
        <v/>
      </c>
      <c r="AK282" s="9">
        <f>IF(A282="","",IF(AND(S282&lt;&gt;"",V282&lt;&gt;'الإعدادات'!$M$17),IF(T282="","",T282),IF(AND(A282=A281,AI281&gt;0),AK281,"")))</f>
        <v/>
      </c>
      <c r="AL282" s="9">
        <f>IF(A282="","",IF(AND(S282&lt;&gt;"",V282&lt;&gt;'الإعدادات'!$M$17),IF(U282="","",U282),IF(AND(A282=A281,AI281&gt;0),AL281,"")))</f>
        <v/>
      </c>
    </row>
    <row r="283">
      <c r="A283" s="23">
        <f>IF(Y283&gt;=7*SlotsPerDay,"",$B$2+INT(Y283/SlotsPerDay))</f>
        <v/>
      </c>
      <c r="B283" s="24">
        <f>IF(A283="","",DayStart+(Y283-INT(Y283/SlotsPerDay)*SlotsPerDay)*SlotLen/1440)</f>
        <v/>
      </c>
      <c r="C283" s="4" t="n"/>
      <c r="D283" s="4" t="n"/>
      <c r="E283" s="4" t="n"/>
      <c r="F283" s="4" t="n"/>
      <c r="G283" s="4" t="n"/>
      <c r="H283" s="4" t="n"/>
      <c r="I283" s="25">
        <f>IF(A283="","",IF(AND(AND(AC283&lt;&gt;"",OR(AC283=AG283,AC283=AK283)),AND(AD283&lt;&gt;"",OR(AD283=AH283,AD283=AL283))),"غرفة وجهاز",IF(AND(AC283&lt;&gt;"",OR(AC283=AG283,AC283=AK283)),"غرفة",IF(AND(AD283&lt;&gt;"",OR(AD283=AH283,AD283=AL283)),"جهاز",""))))</f>
        <v/>
      </c>
      <c r="J283" s="4" t="n"/>
      <c r="K283" s="4" t="n"/>
      <c r="L283" s="4" t="n"/>
      <c r="M283" s="4" t="n"/>
      <c r="N283" s="4" t="n"/>
      <c r="O283" s="4" t="n"/>
      <c r="P283" s="25">
        <f>IF(A283="","",IF(AND(AND(AG283&lt;&gt;"",OR(AG283=AC283,AG283=AK283)),AND(AH283&lt;&gt;"",OR(AH283=AD283,AH283=AL283))),"غرفة وجهاز",IF(AND(AG283&lt;&gt;"",OR(AG283=AC283,AG283=AK283)),"غرفة",IF(AND(AH283&lt;&gt;"",OR(AH283=AD283,AH283=AL283)),"جهاز",""))))</f>
        <v/>
      </c>
      <c r="Q283" s="4" t="n"/>
      <c r="R283" s="4" t="n"/>
      <c r="S283" s="4" t="n"/>
      <c r="T283" s="4" t="n"/>
      <c r="U283" s="4" t="n"/>
      <c r="V283" s="4" t="n"/>
      <c r="W283" s="25">
        <f>IF(A283="","",IF(AND(AND(AK283&lt;&gt;"",OR(AK283=AC283,AK283=AG283)),AND(AL283&lt;&gt;"",OR(AL283=AD283,AL283=AH283))),"غرفة وجهاز",IF(AND(AK283&lt;&gt;"",OR(AK283=AC283,AK283=AG283)),"غرفة",IF(AND(AL283&lt;&gt;"",OR(AL283=AD283,AL283=AH283)),"جهاز",""))))</f>
        <v/>
      </c>
      <c r="Y283" s="7" t="n">
        <v>277</v>
      </c>
      <c r="Z283" s="7">
        <f>IF(A283="","",IF(INDEX(OpenDays,WEEKDAY(A283,2))="لا",0,1))</f>
        <v/>
      </c>
      <c r="AA283" s="7">
        <f>IF(A283="","",IF(AND(E283&lt;&gt;"",H283&lt;&gt;'الإعدادات'!$M$17),MAX(1,ROUND(IFERROR(INDEX(SvcMinutes,MATCH(E283,Services,0)),SlotLen)/SlotLen,0))-1,IF(AND(A283=A282,AA282&gt;0),AA282-1,0)))</f>
        <v/>
      </c>
      <c r="AB283" s="7">
        <f>IF(A283="","",IF(OR(AND(E283&lt;&gt;"",H283&lt;&gt;'الإعدادات'!$M$17),AND(A283=A282,AA282&gt;0)),1,0))</f>
        <v/>
      </c>
      <c r="AC283" s="9">
        <f>IF(A283="","",IF(AND(E283&lt;&gt;"",H283&lt;&gt;'الإعدادات'!$M$17),IF(F283="","",F283),IF(AND(A283=A282,AA282&gt;0),AC282,"")))</f>
        <v/>
      </c>
      <c r="AD283" s="9">
        <f>IF(A283="","",IF(AND(E283&lt;&gt;"",H283&lt;&gt;'الإعدادات'!$M$17),IF(G283="","",G283),IF(AND(A283=A282,AA282&gt;0),AD282,"")))</f>
        <v/>
      </c>
      <c r="AE283" s="7">
        <f>IF(A283="","",IF(AND(L283&lt;&gt;"",O283&lt;&gt;'الإعدادات'!$M$17),MAX(1,ROUND(IFERROR(INDEX(SvcMinutes,MATCH(L283,Services,0)),SlotLen)/SlotLen,0))-1,IF(AND(A283=A282,AE282&gt;0),AE282-1,0)))</f>
        <v/>
      </c>
      <c r="AF283" s="7">
        <f>IF(A283="","",IF(OR(AND(L283&lt;&gt;"",O283&lt;&gt;'الإعدادات'!$M$17),AND(A283=A282,AE282&gt;0)),1,0))</f>
        <v/>
      </c>
      <c r="AG283" s="9">
        <f>IF(A283="","",IF(AND(L283&lt;&gt;"",O283&lt;&gt;'الإعدادات'!$M$17),IF(M283="","",M283),IF(AND(A283=A282,AE282&gt;0),AG282,"")))</f>
        <v/>
      </c>
      <c r="AH283" s="9">
        <f>IF(A283="","",IF(AND(L283&lt;&gt;"",O283&lt;&gt;'الإعدادات'!$M$17),IF(N283="","",N283),IF(AND(A283=A282,AE282&gt;0),AH282,"")))</f>
        <v/>
      </c>
      <c r="AI283" s="7">
        <f>IF(A283="","",IF(AND(S283&lt;&gt;"",V283&lt;&gt;'الإعدادات'!$M$17),MAX(1,ROUND(IFERROR(INDEX(SvcMinutes,MATCH(S283,Services,0)),SlotLen)/SlotLen,0))-1,IF(AND(A283=A282,AI282&gt;0),AI282-1,0)))</f>
        <v/>
      </c>
      <c r="AJ283" s="7">
        <f>IF(A283="","",IF(OR(AND(S283&lt;&gt;"",V283&lt;&gt;'الإعدادات'!$M$17),AND(A283=A282,AI282&gt;0)),1,0))</f>
        <v/>
      </c>
      <c r="AK283" s="9">
        <f>IF(A283="","",IF(AND(S283&lt;&gt;"",V283&lt;&gt;'الإعدادات'!$M$17),IF(T283="","",T283),IF(AND(A283=A282,AI282&gt;0),AK282,"")))</f>
        <v/>
      </c>
      <c r="AL283" s="9">
        <f>IF(A283="","",IF(AND(S283&lt;&gt;"",V283&lt;&gt;'الإعدادات'!$M$17),IF(U283="","",U283),IF(AND(A283=A282,AI282&gt;0),AL282,"")))</f>
        <v/>
      </c>
    </row>
    <row r="284">
      <c r="A284" s="23">
        <f>IF(Y284&gt;=7*SlotsPerDay,"",$B$2+INT(Y284/SlotsPerDay))</f>
        <v/>
      </c>
      <c r="B284" s="24">
        <f>IF(A284="","",DayStart+(Y284-INT(Y284/SlotsPerDay)*SlotsPerDay)*SlotLen/1440)</f>
        <v/>
      </c>
      <c r="C284" s="4" t="n"/>
      <c r="D284" s="4" t="n"/>
      <c r="E284" s="4" t="n"/>
      <c r="F284" s="4" t="n"/>
      <c r="G284" s="4" t="n"/>
      <c r="H284" s="4" t="n"/>
      <c r="I284" s="25">
        <f>IF(A284="","",IF(AND(AND(AC284&lt;&gt;"",OR(AC284=AG284,AC284=AK284)),AND(AD284&lt;&gt;"",OR(AD284=AH284,AD284=AL284))),"غرفة وجهاز",IF(AND(AC284&lt;&gt;"",OR(AC284=AG284,AC284=AK284)),"غرفة",IF(AND(AD284&lt;&gt;"",OR(AD284=AH284,AD284=AL284)),"جهاز",""))))</f>
        <v/>
      </c>
      <c r="J284" s="4" t="n"/>
      <c r="K284" s="4" t="n"/>
      <c r="L284" s="4" t="n"/>
      <c r="M284" s="4" t="n"/>
      <c r="N284" s="4" t="n"/>
      <c r="O284" s="4" t="n"/>
      <c r="P284" s="25">
        <f>IF(A284="","",IF(AND(AND(AG284&lt;&gt;"",OR(AG284=AC284,AG284=AK284)),AND(AH284&lt;&gt;"",OR(AH284=AD284,AH284=AL284))),"غرفة وجهاز",IF(AND(AG284&lt;&gt;"",OR(AG284=AC284,AG284=AK284)),"غرفة",IF(AND(AH284&lt;&gt;"",OR(AH284=AD284,AH284=AL284)),"جهاز",""))))</f>
        <v/>
      </c>
      <c r="Q284" s="4" t="n"/>
      <c r="R284" s="4" t="n"/>
      <c r="S284" s="4" t="n"/>
      <c r="T284" s="4" t="n"/>
      <c r="U284" s="4" t="n"/>
      <c r="V284" s="4" t="n"/>
      <c r="W284" s="25">
        <f>IF(A284="","",IF(AND(AND(AK284&lt;&gt;"",OR(AK284=AC284,AK284=AG284)),AND(AL284&lt;&gt;"",OR(AL284=AD284,AL284=AH284))),"غرفة وجهاز",IF(AND(AK284&lt;&gt;"",OR(AK284=AC284,AK284=AG284)),"غرفة",IF(AND(AL284&lt;&gt;"",OR(AL284=AD284,AL284=AH284)),"جهاز",""))))</f>
        <v/>
      </c>
      <c r="Y284" s="7" t="n">
        <v>278</v>
      </c>
      <c r="Z284" s="7">
        <f>IF(A284="","",IF(INDEX(OpenDays,WEEKDAY(A284,2))="لا",0,1))</f>
        <v/>
      </c>
      <c r="AA284" s="7">
        <f>IF(A284="","",IF(AND(E284&lt;&gt;"",H284&lt;&gt;'الإعدادات'!$M$17),MAX(1,ROUND(IFERROR(INDEX(SvcMinutes,MATCH(E284,Services,0)),SlotLen)/SlotLen,0))-1,IF(AND(A284=A283,AA283&gt;0),AA283-1,0)))</f>
        <v/>
      </c>
      <c r="AB284" s="7">
        <f>IF(A284="","",IF(OR(AND(E284&lt;&gt;"",H284&lt;&gt;'الإعدادات'!$M$17),AND(A284=A283,AA283&gt;0)),1,0))</f>
        <v/>
      </c>
      <c r="AC284" s="9">
        <f>IF(A284="","",IF(AND(E284&lt;&gt;"",H284&lt;&gt;'الإعدادات'!$M$17),IF(F284="","",F284),IF(AND(A284=A283,AA283&gt;0),AC283,"")))</f>
        <v/>
      </c>
      <c r="AD284" s="9">
        <f>IF(A284="","",IF(AND(E284&lt;&gt;"",H284&lt;&gt;'الإعدادات'!$M$17),IF(G284="","",G284),IF(AND(A284=A283,AA283&gt;0),AD283,"")))</f>
        <v/>
      </c>
      <c r="AE284" s="7">
        <f>IF(A284="","",IF(AND(L284&lt;&gt;"",O284&lt;&gt;'الإعدادات'!$M$17),MAX(1,ROUND(IFERROR(INDEX(SvcMinutes,MATCH(L284,Services,0)),SlotLen)/SlotLen,0))-1,IF(AND(A284=A283,AE283&gt;0),AE283-1,0)))</f>
        <v/>
      </c>
      <c r="AF284" s="7">
        <f>IF(A284="","",IF(OR(AND(L284&lt;&gt;"",O284&lt;&gt;'الإعدادات'!$M$17),AND(A284=A283,AE283&gt;0)),1,0))</f>
        <v/>
      </c>
      <c r="AG284" s="9">
        <f>IF(A284="","",IF(AND(L284&lt;&gt;"",O284&lt;&gt;'الإعدادات'!$M$17),IF(M284="","",M284),IF(AND(A284=A283,AE283&gt;0),AG283,"")))</f>
        <v/>
      </c>
      <c r="AH284" s="9">
        <f>IF(A284="","",IF(AND(L284&lt;&gt;"",O284&lt;&gt;'الإعدادات'!$M$17),IF(N284="","",N284),IF(AND(A284=A283,AE283&gt;0),AH283,"")))</f>
        <v/>
      </c>
      <c r="AI284" s="7">
        <f>IF(A284="","",IF(AND(S284&lt;&gt;"",V284&lt;&gt;'الإعدادات'!$M$17),MAX(1,ROUND(IFERROR(INDEX(SvcMinutes,MATCH(S284,Services,0)),SlotLen)/SlotLen,0))-1,IF(AND(A284=A283,AI283&gt;0),AI283-1,0)))</f>
        <v/>
      </c>
      <c r="AJ284" s="7">
        <f>IF(A284="","",IF(OR(AND(S284&lt;&gt;"",V284&lt;&gt;'الإعدادات'!$M$17),AND(A284=A283,AI283&gt;0)),1,0))</f>
        <v/>
      </c>
      <c r="AK284" s="9">
        <f>IF(A284="","",IF(AND(S284&lt;&gt;"",V284&lt;&gt;'الإعدادات'!$M$17),IF(T284="","",T284),IF(AND(A284=A283,AI283&gt;0),AK283,"")))</f>
        <v/>
      </c>
      <c r="AL284" s="9">
        <f>IF(A284="","",IF(AND(S284&lt;&gt;"",V284&lt;&gt;'الإعدادات'!$M$17),IF(U284="","",U284),IF(AND(A284=A283,AI283&gt;0),AL283,"")))</f>
        <v/>
      </c>
    </row>
    <row r="285">
      <c r="A285" s="23">
        <f>IF(Y285&gt;=7*SlotsPerDay,"",$B$2+INT(Y285/SlotsPerDay))</f>
        <v/>
      </c>
      <c r="B285" s="24">
        <f>IF(A285="","",DayStart+(Y285-INT(Y285/SlotsPerDay)*SlotsPerDay)*SlotLen/1440)</f>
        <v/>
      </c>
      <c r="C285" s="4" t="n"/>
      <c r="D285" s="4" t="n"/>
      <c r="E285" s="4" t="n"/>
      <c r="F285" s="4" t="n"/>
      <c r="G285" s="4" t="n"/>
      <c r="H285" s="4" t="n"/>
      <c r="I285" s="25">
        <f>IF(A285="","",IF(AND(AND(AC285&lt;&gt;"",OR(AC285=AG285,AC285=AK285)),AND(AD285&lt;&gt;"",OR(AD285=AH285,AD285=AL285))),"غرفة وجهاز",IF(AND(AC285&lt;&gt;"",OR(AC285=AG285,AC285=AK285)),"غرفة",IF(AND(AD285&lt;&gt;"",OR(AD285=AH285,AD285=AL285)),"جهاز",""))))</f>
        <v/>
      </c>
      <c r="J285" s="4" t="n"/>
      <c r="K285" s="4" t="n"/>
      <c r="L285" s="4" t="n"/>
      <c r="M285" s="4" t="n"/>
      <c r="N285" s="4" t="n"/>
      <c r="O285" s="4" t="n"/>
      <c r="P285" s="25">
        <f>IF(A285="","",IF(AND(AND(AG285&lt;&gt;"",OR(AG285=AC285,AG285=AK285)),AND(AH285&lt;&gt;"",OR(AH285=AD285,AH285=AL285))),"غرفة وجهاز",IF(AND(AG285&lt;&gt;"",OR(AG285=AC285,AG285=AK285)),"غرفة",IF(AND(AH285&lt;&gt;"",OR(AH285=AD285,AH285=AL285)),"جهاز",""))))</f>
        <v/>
      </c>
      <c r="Q285" s="4" t="n"/>
      <c r="R285" s="4" t="n"/>
      <c r="S285" s="4" t="n"/>
      <c r="T285" s="4" t="n"/>
      <c r="U285" s="4" t="n"/>
      <c r="V285" s="4" t="n"/>
      <c r="W285" s="25">
        <f>IF(A285="","",IF(AND(AND(AK285&lt;&gt;"",OR(AK285=AC285,AK285=AG285)),AND(AL285&lt;&gt;"",OR(AL285=AD285,AL285=AH285))),"غرفة وجهاز",IF(AND(AK285&lt;&gt;"",OR(AK285=AC285,AK285=AG285)),"غرفة",IF(AND(AL285&lt;&gt;"",OR(AL285=AD285,AL285=AH285)),"جهاز",""))))</f>
        <v/>
      </c>
      <c r="Y285" s="7" t="n">
        <v>279</v>
      </c>
      <c r="Z285" s="7">
        <f>IF(A285="","",IF(INDEX(OpenDays,WEEKDAY(A285,2))="لا",0,1))</f>
        <v/>
      </c>
      <c r="AA285" s="7">
        <f>IF(A285="","",IF(AND(E285&lt;&gt;"",H285&lt;&gt;'الإعدادات'!$M$17),MAX(1,ROUND(IFERROR(INDEX(SvcMinutes,MATCH(E285,Services,0)),SlotLen)/SlotLen,0))-1,IF(AND(A285=A284,AA284&gt;0),AA284-1,0)))</f>
        <v/>
      </c>
      <c r="AB285" s="7">
        <f>IF(A285="","",IF(OR(AND(E285&lt;&gt;"",H285&lt;&gt;'الإعدادات'!$M$17),AND(A285=A284,AA284&gt;0)),1,0))</f>
        <v/>
      </c>
      <c r="AC285" s="9">
        <f>IF(A285="","",IF(AND(E285&lt;&gt;"",H285&lt;&gt;'الإعدادات'!$M$17),IF(F285="","",F285),IF(AND(A285=A284,AA284&gt;0),AC284,"")))</f>
        <v/>
      </c>
      <c r="AD285" s="9">
        <f>IF(A285="","",IF(AND(E285&lt;&gt;"",H285&lt;&gt;'الإعدادات'!$M$17),IF(G285="","",G285),IF(AND(A285=A284,AA284&gt;0),AD284,"")))</f>
        <v/>
      </c>
      <c r="AE285" s="7">
        <f>IF(A285="","",IF(AND(L285&lt;&gt;"",O285&lt;&gt;'الإعدادات'!$M$17),MAX(1,ROUND(IFERROR(INDEX(SvcMinutes,MATCH(L285,Services,0)),SlotLen)/SlotLen,0))-1,IF(AND(A285=A284,AE284&gt;0),AE284-1,0)))</f>
        <v/>
      </c>
      <c r="AF285" s="7">
        <f>IF(A285="","",IF(OR(AND(L285&lt;&gt;"",O285&lt;&gt;'الإعدادات'!$M$17),AND(A285=A284,AE284&gt;0)),1,0))</f>
        <v/>
      </c>
      <c r="AG285" s="9">
        <f>IF(A285="","",IF(AND(L285&lt;&gt;"",O285&lt;&gt;'الإعدادات'!$M$17),IF(M285="","",M285),IF(AND(A285=A284,AE284&gt;0),AG284,"")))</f>
        <v/>
      </c>
      <c r="AH285" s="9">
        <f>IF(A285="","",IF(AND(L285&lt;&gt;"",O285&lt;&gt;'الإعدادات'!$M$17),IF(N285="","",N285),IF(AND(A285=A284,AE284&gt;0),AH284,"")))</f>
        <v/>
      </c>
      <c r="AI285" s="7">
        <f>IF(A285="","",IF(AND(S285&lt;&gt;"",V285&lt;&gt;'الإعدادات'!$M$17),MAX(1,ROUND(IFERROR(INDEX(SvcMinutes,MATCH(S285,Services,0)),SlotLen)/SlotLen,0))-1,IF(AND(A285=A284,AI284&gt;0),AI284-1,0)))</f>
        <v/>
      </c>
      <c r="AJ285" s="7">
        <f>IF(A285="","",IF(OR(AND(S285&lt;&gt;"",V285&lt;&gt;'الإعدادات'!$M$17),AND(A285=A284,AI284&gt;0)),1,0))</f>
        <v/>
      </c>
      <c r="AK285" s="9">
        <f>IF(A285="","",IF(AND(S285&lt;&gt;"",V285&lt;&gt;'الإعدادات'!$M$17),IF(T285="","",T285),IF(AND(A285=A284,AI284&gt;0),AK284,"")))</f>
        <v/>
      </c>
      <c r="AL285" s="9">
        <f>IF(A285="","",IF(AND(S285&lt;&gt;"",V285&lt;&gt;'الإعدادات'!$M$17),IF(U285="","",U285),IF(AND(A285=A284,AI284&gt;0),AL284,"")))</f>
        <v/>
      </c>
    </row>
    <row r="286">
      <c r="A286" s="23">
        <f>IF(Y286&gt;=7*SlotsPerDay,"",$B$2+INT(Y286/SlotsPerDay))</f>
        <v/>
      </c>
      <c r="B286" s="24">
        <f>IF(A286="","",DayStart+(Y286-INT(Y286/SlotsPerDay)*SlotsPerDay)*SlotLen/1440)</f>
        <v/>
      </c>
      <c r="C286" s="4" t="n"/>
      <c r="D286" s="4" t="n"/>
      <c r="E286" s="4" t="n"/>
      <c r="F286" s="4" t="n"/>
      <c r="G286" s="4" t="n"/>
      <c r="H286" s="4" t="n"/>
      <c r="I286" s="25">
        <f>IF(A286="","",IF(AND(AND(AC286&lt;&gt;"",OR(AC286=AG286,AC286=AK286)),AND(AD286&lt;&gt;"",OR(AD286=AH286,AD286=AL286))),"غرفة وجهاز",IF(AND(AC286&lt;&gt;"",OR(AC286=AG286,AC286=AK286)),"غرفة",IF(AND(AD286&lt;&gt;"",OR(AD286=AH286,AD286=AL286)),"جهاز",""))))</f>
        <v/>
      </c>
      <c r="J286" s="4" t="n"/>
      <c r="K286" s="4" t="n"/>
      <c r="L286" s="4" t="n"/>
      <c r="M286" s="4" t="n"/>
      <c r="N286" s="4" t="n"/>
      <c r="O286" s="4" t="n"/>
      <c r="P286" s="25">
        <f>IF(A286="","",IF(AND(AND(AG286&lt;&gt;"",OR(AG286=AC286,AG286=AK286)),AND(AH286&lt;&gt;"",OR(AH286=AD286,AH286=AL286))),"غرفة وجهاز",IF(AND(AG286&lt;&gt;"",OR(AG286=AC286,AG286=AK286)),"غرفة",IF(AND(AH286&lt;&gt;"",OR(AH286=AD286,AH286=AL286)),"جهاز",""))))</f>
        <v/>
      </c>
      <c r="Q286" s="4" t="n"/>
      <c r="R286" s="4" t="n"/>
      <c r="S286" s="4" t="n"/>
      <c r="T286" s="4" t="n"/>
      <c r="U286" s="4" t="n"/>
      <c r="V286" s="4" t="n"/>
      <c r="W286" s="25">
        <f>IF(A286="","",IF(AND(AND(AK286&lt;&gt;"",OR(AK286=AC286,AK286=AG286)),AND(AL286&lt;&gt;"",OR(AL286=AD286,AL286=AH286))),"غرفة وجهاز",IF(AND(AK286&lt;&gt;"",OR(AK286=AC286,AK286=AG286)),"غرفة",IF(AND(AL286&lt;&gt;"",OR(AL286=AD286,AL286=AH286)),"جهاز",""))))</f>
        <v/>
      </c>
      <c r="Y286" s="7" t="n">
        <v>280</v>
      </c>
      <c r="Z286" s="7">
        <f>IF(A286="","",IF(INDEX(OpenDays,WEEKDAY(A286,2))="لا",0,1))</f>
        <v/>
      </c>
      <c r="AA286" s="7">
        <f>IF(A286="","",IF(AND(E286&lt;&gt;"",H286&lt;&gt;'الإعدادات'!$M$17),MAX(1,ROUND(IFERROR(INDEX(SvcMinutes,MATCH(E286,Services,0)),SlotLen)/SlotLen,0))-1,IF(AND(A286=A285,AA285&gt;0),AA285-1,0)))</f>
        <v/>
      </c>
      <c r="AB286" s="7">
        <f>IF(A286="","",IF(OR(AND(E286&lt;&gt;"",H286&lt;&gt;'الإعدادات'!$M$17),AND(A286=A285,AA285&gt;0)),1,0))</f>
        <v/>
      </c>
      <c r="AC286" s="9">
        <f>IF(A286="","",IF(AND(E286&lt;&gt;"",H286&lt;&gt;'الإعدادات'!$M$17),IF(F286="","",F286),IF(AND(A286=A285,AA285&gt;0),AC285,"")))</f>
        <v/>
      </c>
      <c r="AD286" s="9">
        <f>IF(A286="","",IF(AND(E286&lt;&gt;"",H286&lt;&gt;'الإعدادات'!$M$17),IF(G286="","",G286),IF(AND(A286=A285,AA285&gt;0),AD285,"")))</f>
        <v/>
      </c>
      <c r="AE286" s="7">
        <f>IF(A286="","",IF(AND(L286&lt;&gt;"",O286&lt;&gt;'الإعدادات'!$M$17),MAX(1,ROUND(IFERROR(INDEX(SvcMinutes,MATCH(L286,Services,0)),SlotLen)/SlotLen,0))-1,IF(AND(A286=A285,AE285&gt;0),AE285-1,0)))</f>
        <v/>
      </c>
      <c r="AF286" s="7">
        <f>IF(A286="","",IF(OR(AND(L286&lt;&gt;"",O286&lt;&gt;'الإعدادات'!$M$17),AND(A286=A285,AE285&gt;0)),1,0))</f>
        <v/>
      </c>
      <c r="AG286" s="9">
        <f>IF(A286="","",IF(AND(L286&lt;&gt;"",O286&lt;&gt;'الإعدادات'!$M$17),IF(M286="","",M286),IF(AND(A286=A285,AE285&gt;0),AG285,"")))</f>
        <v/>
      </c>
      <c r="AH286" s="9">
        <f>IF(A286="","",IF(AND(L286&lt;&gt;"",O286&lt;&gt;'الإعدادات'!$M$17),IF(N286="","",N286),IF(AND(A286=A285,AE285&gt;0),AH285,"")))</f>
        <v/>
      </c>
      <c r="AI286" s="7">
        <f>IF(A286="","",IF(AND(S286&lt;&gt;"",V286&lt;&gt;'الإعدادات'!$M$17),MAX(1,ROUND(IFERROR(INDEX(SvcMinutes,MATCH(S286,Services,0)),SlotLen)/SlotLen,0))-1,IF(AND(A286=A285,AI285&gt;0),AI285-1,0)))</f>
        <v/>
      </c>
      <c r="AJ286" s="7">
        <f>IF(A286="","",IF(OR(AND(S286&lt;&gt;"",V286&lt;&gt;'الإعدادات'!$M$17),AND(A286=A285,AI285&gt;0)),1,0))</f>
        <v/>
      </c>
      <c r="AK286" s="9">
        <f>IF(A286="","",IF(AND(S286&lt;&gt;"",V286&lt;&gt;'الإعدادات'!$M$17),IF(T286="","",T286),IF(AND(A286=A285,AI285&gt;0),AK285,"")))</f>
        <v/>
      </c>
      <c r="AL286" s="9">
        <f>IF(A286="","",IF(AND(S286&lt;&gt;"",V286&lt;&gt;'الإعدادات'!$M$17),IF(U286="","",U286),IF(AND(A286=A285,AI285&gt;0),AL285,"")))</f>
        <v/>
      </c>
    </row>
    <row r="287">
      <c r="A287" s="23">
        <f>IF(Y287&gt;=7*SlotsPerDay,"",$B$2+INT(Y287/SlotsPerDay))</f>
        <v/>
      </c>
      <c r="B287" s="24">
        <f>IF(A287="","",DayStart+(Y287-INT(Y287/SlotsPerDay)*SlotsPerDay)*SlotLen/1440)</f>
        <v/>
      </c>
      <c r="C287" s="4" t="n"/>
      <c r="D287" s="4" t="n"/>
      <c r="E287" s="4" t="n"/>
      <c r="F287" s="4" t="n"/>
      <c r="G287" s="4" t="n"/>
      <c r="H287" s="4" t="n"/>
      <c r="I287" s="25">
        <f>IF(A287="","",IF(AND(AND(AC287&lt;&gt;"",OR(AC287=AG287,AC287=AK287)),AND(AD287&lt;&gt;"",OR(AD287=AH287,AD287=AL287))),"غرفة وجهاز",IF(AND(AC287&lt;&gt;"",OR(AC287=AG287,AC287=AK287)),"غرفة",IF(AND(AD287&lt;&gt;"",OR(AD287=AH287,AD287=AL287)),"جهاز",""))))</f>
        <v/>
      </c>
      <c r="J287" s="4" t="n"/>
      <c r="K287" s="4" t="n"/>
      <c r="L287" s="4" t="n"/>
      <c r="M287" s="4" t="n"/>
      <c r="N287" s="4" t="n"/>
      <c r="O287" s="4" t="n"/>
      <c r="P287" s="25">
        <f>IF(A287="","",IF(AND(AND(AG287&lt;&gt;"",OR(AG287=AC287,AG287=AK287)),AND(AH287&lt;&gt;"",OR(AH287=AD287,AH287=AL287))),"غرفة وجهاز",IF(AND(AG287&lt;&gt;"",OR(AG287=AC287,AG287=AK287)),"غرفة",IF(AND(AH287&lt;&gt;"",OR(AH287=AD287,AH287=AL287)),"جهاز",""))))</f>
        <v/>
      </c>
      <c r="Q287" s="4" t="n"/>
      <c r="R287" s="4" t="n"/>
      <c r="S287" s="4" t="n"/>
      <c r="T287" s="4" t="n"/>
      <c r="U287" s="4" t="n"/>
      <c r="V287" s="4" t="n"/>
      <c r="W287" s="25">
        <f>IF(A287="","",IF(AND(AND(AK287&lt;&gt;"",OR(AK287=AC287,AK287=AG287)),AND(AL287&lt;&gt;"",OR(AL287=AD287,AL287=AH287))),"غرفة وجهاز",IF(AND(AK287&lt;&gt;"",OR(AK287=AC287,AK287=AG287)),"غرفة",IF(AND(AL287&lt;&gt;"",OR(AL287=AD287,AL287=AH287)),"جهاز",""))))</f>
        <v/>
      </c>
      <c r="Y287" s="7" t="n">
        <v>281</v>
      </c>
      <c r="Z287" s="7">
        <f>IF(A287="","",IF(INDEX(OpenDays,WEEKDAY(A287,2))="لا",0,1))</f>
        <v/>
      </c>
      <c r="AA287" s="7">
        <f>IF(A287="","",IF(AND(E287&lt;&gt;"",H287&lt;&gt;'الإعدادات'!$M$17),MAX(1,ROUND(IFERROR(INDEX(SvcMinutes,MATCH(E287,Services,0)),SlotLen)/SlotLen,0))-1,IF(AND(A287=A286,AA286&gt;0),AA286-1,0)))</f>
        <v/>
      </c>
      <c r="AB287" s="7">
        <f>IF(A287="","",IF(OR(AND(E287&lt;&gt;"",H287&lt;&gt;'الإعدادات'!$M$17),AND(A287=A286,AA286&gt;0)),1,0))</f>
        <v/>
      </c>
      <c r="AC287" s="9">
        <f>IF(A287="","",IF(AND(E287&lt;&gt;"",H287&lt;&gt;'الإعدادات'!$M$17),IF(F287="","",F287),IF(AND(A287=A286,AA286&gt;0),AC286,"")))</f>
        <v/>
      </c>
      <c r="AD287" s="9">
        <f>IF(A287="","",IF(AND(E287&lt;&gt;"",H287&lt;&gt;'الإعدادات'!$M$17),IF(G287="","",G287),IF(AND(A287=A286,AA286&gt;0),AD286,"")))</f>
        <v/>
      </c>
      <c r="AE287" s="7">
        <f>IF(A287="","",IF(AND(L287&lt;&gt;"",O287&lt;&gt;'الإعدادات'!$M$17),MAX(1,ROUND(IFERROR(INDEX(SvcMinutes,MATCH(L287,Services,0)),SlotLen)/SlotLen,0))-1,IF(AND(A287=A286,AE286&gt;0),AE286-1,0)))</f>
        <v/>
      </c>
      <c r="AF287" s="7">
        <f>IF(A287="","",IF(OR(AND(L287&lt;&gt;"",O287&lt;&gt;'الإعدادات'!$M$17),AND(A287=A286,AE286&gt;0)),1,0))</f>
        <v/>
      </c>
      <c r="AG287" s="9">
        <f>IF(A287="","",IF(AND(L287&lt;&gt;"",O287&lt;&gt;'الإعدادات'!$M$17),IF(M287="","",M287),IF(AND(A287=A286,AE286&gt;0),AG286,"")))</f>
        <v/>
      </c>
      <c r="AH287" s="9">
        <f>IF(A287="","",IF(AND(L287&lt;&gt;"",O287&lt;&gt;'الإعدادات'!$M$17),IF(N287="","",N287),IF(AND(A287=A286,AE286&gt;0),AH286,"")))</f>
        <v/>
      </c>
      <c r="AI287" s="7">
        <f>IF(A287="","",IF(AND(S287&lt;&gt;"",V287&lt;&gt;'الإعدادات'!$M$17),MAX(1,ROUND(IFERROR(INDEX(SvcMinutes,MATCH(S287,Services,0)),SlotLen)/SlotLen,0))-1,IF(AND(A287=A286,AI286&gt;0),AI286-1,0)))</f>
        <v/>
      </c>
      <c r="AJ287" s="7">
        <f>IF(A287="","",IF(OR(AND(S287&lt;&gt;"",V287&lt;&gt;'الإعدادات'!$M$17),AND(A287=A286,AI286&gt;0)),1,0))</f>
        <v/>
      </c>
      <c r="AK287" s="9">
        <f>IF(A287="","",IF(AND(S287&lt;&gt;"",V287&lt;&gt;'الإعدادات'!$M$17),IF(T287="","",T287),IF(AND(A287=A286,AI286&gt;0),AK286,"")))</f>
        <v/>
      </c>
      <c r="AL287" s="9">
        <f>IF(A287="","",IF(AND(S287&lt;&gt;"",V287&lt;&gt;'الإعدادات'!$M$17),IF(U287="","",U287),IF(AND(A287=A286,AI286&gt;0),AL286,"")))</f>
        <v/>
      </c>
    </row>
    <row r="288">
      <c r="A288" s="23">
        <f>IF(Y288&gt;=7*SlotsPerDay,"",$B$2+INT(Y288/SlotsPerDay))</f>
        <v/>
      </c>
      <c r="B288" s="24">
        <f>IF(A288="","",DayStart+(Y288-INT(Y288/SlotsPerDay)*SlotsPerDay)*SlotLen/1440)</f>
        <v/>
      </c>
      <c r="C288" s="4" t="n"/>
      <c r="D288" s="4" t="n"/>
      <c r="E288" s="4" t="n"/>
      <c r="F288" s="4" t="n"/>
      <c r="G288" s="4" t="n"/>
      <c r="H288" s="4" t="n"/>
      <c r="I288" s="25">
        <f>IF(A288="","",IF(AND(AND(AC288&lt;&gt;"",OR(AC288=AG288,AC288=AK288)),AND(AD288&lt;&gt;"",OR(AD288=AH288,AD288=AL288))),"غرفة وجهاز",IF(AND(AC288&lt;&gt;"",OR(AC288=AG288,AC288=AK288)),"غرفة",IF(AND(AD288&lt;&gt;"",OR(AD288=AH288,AD288=AL288)),"جهاز",""))))</f>
        <v/>
      </c>
      <c r="J288" s="4" t="n"/>
      <c r="K288" s="4" t="n"/>
      <c r="L288" s="4" t="n"/>
      <c r="M288" s="4" t="n"/>
      <c r="N288" s="4" t="n"/>
      <c r="O288" s="4" t="n"/>
      <c r="P288" s="25">
        <f>IF(A288="","",IF(AND(AND(AG288&lt;&gt;"",OR(AG288=AC288,AG288=AK288)),AND(AH288&lt;&gt;"",OR(AH288=AD288,AH288=AL288))),"غرفة وجهاز",IF(AND(AG288&lt;&gt;"",OR(AG288=AC288,AG288=AK288)),"غرفة",IF(AND(AH288&lt;&gt;"",OR(AH288=AD288,AH288=AL288)),"جهاز",""))))</f>
        <v/>
      </c>
      <c r="Q288" s="4" t="n"/>
      <c r="R288" s="4" t="n"/>
      <c r="S288" s="4" t="n"/>
      <c r="T288" s="4" t="n"/>
      <c r="U288" s="4" t="n"/>
      <c r="V288" s="4" t="n"/>
      <c r="W288" s="25">
        <f>IF(A288="","",IF(AND(AND(AK288&lt;&gt;"",OR(AK288=AC288,AK288=AG288)),AND(AL288&lt;&gt;"",OR(AL288=AD288,AL288=AH288))),"غرفة وجهاز",IF(AND(AK288&lt;&gt;"",OR(AK288=AC288,AK288=AG288)),"غرفة",IF(AND(AL288&lt;&gt;"",OR(AL288=AD288,AL288=AH288)),"جهاز",""))))</f>
        <v/>
      </c>
      <c r="Y288" s="7" t="n">
        <v>282</v>
      </c>
      <c r="Z288" s="7">
        <f>IF(A288="","",IF(INDEX(OpenDays,WEEKDAY(A288,2))="لا",0,1))</f>
        <v/>
      </c>
      <c r="AA288" s="7">
        <f>IF(A288="","",IF(AND(E288&lt;&gt;"",H288&lt;&gt;'الإعدادات'!$M$17),MAX(1,ROUND(IFERROR(INDEX(SvcMinutes,MATCH(E288,Services,0)),SlotLen)/SlotLen,0))-1,IF(AND(A288=A287,AA287&gt;0),AA287-1,0)))</f>
        <v/>
      </c>
      <c r="AB288" s="7">
        <f>IF(A288="","",IF(OR(AND(E288&lt;&gt;"",H288&lt;&gt;'الإعدادات'!$M$17),AND(A288=A287,AA287&gt;0)),1,0))</f>
        <v/>
      </c>
      <c r="AC288" s="9">
        <f>IF(A288="","",IF(AND(E288&lt;&gt;"",H288&lt;&gt;'الإعدادات'!$M$17),IF(F288="","",F288),IF(AND(A288=A287,AA287&gt;0),AC287,"")))</f>
        <v/>
      </c>
      <c r="AD288" s="9">
        <f>IF(A288="","",IF(AND(E288&lt;&gt;"",H288&lt;&gt;'الإعدادات'!$M$17),IF(G288="","",G288),IF(AND(A288=A287,AA287&gt;0),AD287,"")))</f>
        <v/>
      </c>
      <c r="AE288" s="7">
        <f>IF(A288="","",IF(AND(L288&lt;&gt;"",O288&lt;&gt;'الإعدادات'!$M$17),MAX(1,ROUND(IFERROR(INDEX(SvcMinutes,MATCH(L288,Services,0)),SlotLen)/SlotLen,0))-1,IF(AND(A288=A287,AE287&gt;0),AE287-1,0)))</f>
        <v/>
      </c>
      <c r="AF288" s="7">
        <f>IF(A288="","",IF(OR(AND(L288&lt;&gt;"",O288&lt;&gt;'الإعدادات'!$M$17),AND(A288=A287,AE287&gt;0)),1,0))</f>
        <v/>
      </c>
      <c r="AG288" s="9">
        <f>IF(A288="","",IF(AND(L288&lt;&gt;"",O288&lt;&gt;'الإعدادات'!$M$17),IF(M288="","",M288),IF(AND(A288=A287,AE287&gt;0),AG287,"")))</f>
        <v/>
      </c>
      <c r="AH288" s="9">
        <f>IF(A288="","",IF(AND(L288&lt;&gt;"",O288&lt;&gt;'الإعدادات'!$M$17),IF(N288="","",N288),IF(AND(A288=A287,AE287&gt;0),AH287,"")))</f>
        <v/>
      </c>
      <c r="AI288" s="7">
        <f>IF(A288="","",IF(AND(S288&lt;&gt;"",V288&lt;&gt;'الإعدادات'!$M$17),MAX(1,ROUND(IFERROR(INDEX(SvcMinutes,MATCH(S288,Services,0)),SlotLen)/SlotLen,0))-1,IF(AND(A288=A287,AI287&gt;0),AI287-1,0)))</f>
        <v/>
      </c>
      <c r="AJ288" s="7">
        <f>IF(A288="","",IF(OR(AND(S288&lt;&gt;"",V288&lt;&gt;'الإعدادات'!$M$17),AND(A288=A287,AI287&gt;0)),1,0))</f>
        <v/>
      </c>
      <c r="AK288" s="9">
        <f>IF(A288="","",IF(AND(S288&lt;&gt;"",V288&lt;&gt;'الإعدادات'!$M$17),IF(T288="","",T288),IF(AND(A288=A287,AI287&gt;0),AK287,"")))</f>
        <v/>
      </c>
      <c r="AL288" s="9">
        <f>IF(A288="","",IF(AND(S288&lt;&gt;"",V288&lt;&gt;'الإعدادات'!$M$17),IF(U288="","",U288),IF(AND(A288=A287,AI287&gt;0),AL287,"")))</f>
        <v/>
      </c>
    </row>
    <row r="289">
      <c r="A289" s="23">
        <f>IF(Y289&gt;=7*SlotsPerDay,"",$B$2+INT(Y289/SlotsPerDay))</f>
        <v/>
      </c>
      <c r="B289" s="24">
        <f>IF(A289="","",DayStart+(Y289-INT(Y289/SlotsPerDay)*SlotsPerDay)*SlotLen/1440)</f>
        <v/>
      </c>
      <c r="C289" s="4" t="n"/>
      <c r="D289" s="4" t="n"/>
      <c r="E289" s="4" t="n"/>
      <c r="F289" s="4" t="n"/>
      <c r="G289" s="4" t="n"/>
      <c r="H289" s="4" t="n"/>
      <c r="I289" s="25">
        <f>IF(A289="","",IF(AND(AND(AC289&lt;&gt;"",OR(AC289=AG289,AC289=AK289)),AND(AD289&lt;&gt;"",OR(AD289=AH289,AD289=AL289))),"غرفة وجهاز",IF(AND(AC289&lt;&gt;"",OR(AC289=AG289,AC289=AK289)),"غرفة",IF(AND(AD289&lt;&gt;"",OR(AD289=AH289,AD289=AL289)),"جهاز",""))))</f>
        <v/>
      </c>
      <c r="J289" s="4" t="n"/>
      <c r="K289" s="4" t="n"/>
      <c r="L289" s="4" t="n"/>
      <c r="M289" s="4" t="n"/>
      <c r="N289" s="4" t="n"/>
      <c r="O289" s="4" t="n"/>
      <c r="P289" s="25">
        <f>IF(A289="","",IF(AND(AND(AG289&lt;&gt;"",OR(AG289=AC289,AG289=AK289)),AND(AH289&lt;&gt;"",OR(AH289=AD289,AH289=AL289))),"غرفة وجهاز",IF(AND(AG289&lt;&gt;"",OR(AG289=AC289,AG289=AK289)),"غرفة",IF(AND(AH289&lt;&gt;"",OR(AH289=AD289,AH289=AL289)),"جهاز",""))))</f>
        <v/>
      </c>
      <c r="Q289" s="4" t="n"/>
      <c r="R289" s="4" t="n"/>
      <c r="S289" s="4" t="n"/>
      <c r="T289" s="4" t="n"/>
      <c r="U289" s="4" t="n"/>
      <c r="V289" s="4" t="n"/>
      <c r="W289" s="25">
        <f>IF(A289="","",IF(AND(AND(AK289&lt;&gt;"",OR(AK289=AC289,AK289=AG289)),AND(AL289&lt;&gt;"",OR(AL289=AD289,AL289=AH289))),"غرفة وجهاز",IF(AND(AK289&lt;&gt;"",OR(AK289=AC289,AK289=AG289)),"غرفة",IF(AND(AL289&lt;&gt;"",OR(AL289=AD289,AL289=AH289)),"جهاز",""))))</f>
        <v/>
      </c>
      <c r="Y289" s="7" t="n">
        <v>283</v>
      </c>
      <c r="Z289" s="7">
        <f>IF(A289="","",IF(INDEX(OpenDays,WEEKDAY(A289,2))="لا",0,1))</f>
        <v/>
      </c>
      <c r="AA289" s="7">
        <f>IF(A289="","",IF(AND(E289&lt;&gt;"",H289&lt;&gt;'الإعدادات'!$M$17),MAX(1,ROUND(IFERROR(INDEX(SvcMinutes,MATCH(E289,Services,0)),SlotLen)/SlotLen,0))-1,IF(AND(A289=A288,AA288&gt;0),AA288-1,0)))</f>
        <v/>
      </c>
      <c r="AB289" s="7">
        <f>IF(A289="","",IF(OR(AND(E289&lt;&gt;"",H289&lt;&gt;'الإعدادات'!$M$17),AND(A289=A288,AA288&gt;0)),1,0))</f>
        <v/>
      </c>
      <c r="AC289" s="9">
        <f>IF(A289="","",IF(AND(E289&lt;&gt;"",H289&lt;&gt;'الإعدادات'!$M$17),IF(F289="","",F289),IF(AND(A289=A288,AA288&gt;0),AC288,"")))</f>
        <v/>
      </c>
      <c r="AD289" s="9">
        <f>IF(A289="","",IF(AND(E289&lt;&gt;"",H289&lt;&gt;'الإعدادات'!$M$17),IF(G289="","",G289),IF(AND(A289=A288,AA288&gt;0),AD288,"")))</f>
        <v/>
      </c>
      <c r="AE289" s="7">
        <f>IF(A289="","",IF(AND(L289&lt;&gt;"",O289&lt;&gt;'الإعدادات'!$M$17),MAX(1,ROUND(IFERROR(INDEX(SvcMinutes,MATCH(L289,Services,0)),SlotLen)/SlotLen,0))-1,IF(AND(A289=A288,AE288&gt;0),AE288-1,0)))</f>
        <v/>
      </c>
      <c r="AF289" s="7">
        <f>IF(A289="","",IF(OR(AND(L289&lt;&gt;"",O289&lt;&gt;'الإعدادات'!$M$17),AND(A289=A288,AE288&gt;0)),1,0))</f>
        <v/>
      </c>
      <c r="AG289" s="9">
        <f>IF(A289="","",IF(AND(L289&lt;&gt;"",O289&lt;&gt;'الإعدادات'!$M$17),IF(M289="","",M289),IF(AND(A289=A288,AE288&gt;0),AG288,"")))</f>
        <v/>
      </c>
      <c r="AH289" s="9">
        <f>IF(A289="","",IF(AND(L289&lt;&gt;"",O289&lt;&gt;'الإعدادات'!$M$17),IF(N289="","",N289),IF(AND(A289=A288,AE288&gt;0),AH288,"")))</f>
        <v/>
      </c>
      <c r="AI289" s="7">
        <f>IF(A289="","",IF(AND(S289&lt;&gt;"",V289&lt;&gt;'الإعدادات'!$M$17),MAX(1,ROUND(IFERROR(INDEX(SvcMinutes,MATCH(S289,Services,0)),SlotLen)/SlotLen,0))-1,IF(AND(A289=A288,AI288&gt;0),AI288-1,0)))</f>
        <v/>
      </c>
      <c r="AJ289" s="7">
        <f>IF(A289="","",IF(OR(AND(S289&lt;&gt;"",V289&lt;&gt;'الإعدادات'!$M$17),AND(A289=A288,AI288&gt;0)),1,0))</f>
        <v/>
      </c>
      <c r="AK289" s="9">
        <f>IF(A289="","",IF(AND(S289&lt;&gt;"",V289&lt;&gt;'الإعدادات'!$M$17),IF(T289="","",T289),IF(AND(A289=A288,AI288&gt;0),AK288,"")))</f>
        <v/>
      </c>
      <c r="AL289" s="9">
        <f>IF(A289="","",IF(AND(S289&lt;&gt;"",V289&lt;&gt;'الإعدادات'!$M$17),IF(U289="","",U289),IF(AND(A289=A288,AI288&gt;0),AL288,"")))</f>
        <v/>
      </c>
    </row>
    <row r="290">
      <c r="A290" s="23">
        <f>IF(Y290&gt;=7*SlotsPerDay,"",$B$2+INT(Y290/SlotsPerDay))</f>
        <v/>
      </c>
      <c r="B290" s="24">
        <f>IF(A290="","",DayStart+(Y290-INT(Y290/SlotsPerDay)*SlotsPerDay)*SlotLen/1440)</f>
        <v/>
      </c>
      <c r="C290" s="4" t="n"/>
      <c r="D290" s="4" t="n"/>
      <c r="E290" s="4" t="n"/>
      <c r="F290" s="4" t="n"/>
      <c r="G290" s="4" t="n"/>
      <c r="H290" s="4" t="n"/>
      <c r="I290" s="25">
        <f>IF(A290="","",IF(AND(AND(AC290&lt;&gt;"",OR(AC290=AG290,AC290=AK290)),AND(AD290&lt;&gt;"",OR(AD290=AH290,AD290=AL290))),"غرفة وجهاز",IF(AND(AC290&lt;&gt;"",OR(AC290=AG290,AC290=AK290)),"غرفة",IF(AND(AD290&lt;&gt;"",OR(AD290=AH290,AD290=AL290)),"جهاز",""))))</f>
        <v/>
      </c>
      <c r="J290" s="4" t="n"/>
      <c r="K290" s="4" t="n"/>
      <c r="L290" s="4" t="n"/>
      <c r="M290" s="4" t="n"/>
      <c r="N290" s="4" t="n"/>
      <c r="O290" s="4" t="n"/>
      <c r="P290" s="25">
        <f>IF(A290="","",IF(AND(AND(AG290&lt;&gt;"",OR(AG290=AC290,AG290=AK290)),AND(AH290&lt;&gt;"",OR(AH290=AD290,AH290=AL290))),"غرفة وجهاز",IF(AND(AG290&lt;&gt;"",OR(AG290=AC290,AG290=AK290)),"غرفة",IF(AND(AH290&lt;&gt;"",OR(AH290=AD290,AH290=AL290)),"جهاز",""))))</f>
        <v/>
      </c>
      <c r="Q290" s="4" t="n"/>
      <c r="R290" s="4" t="n"/>
      <c r="S290" s="4" t="n"/>
      <c r="T290" s="4" t="n"/>
      <c r="U290" s="4" t="n"/>
      <c r="V290" s="4" t="n"/>
      <c r="W290" s="25">
        <f>IF(A290="","",IF(AND(AND(AK290&lt;&gt;"",OR(AK290=AC290,AK290=AG290)),AND(AL290&lt;&gt;"",OR(AL290=AD290,AL290=AH290))),"غرفة وجهاز",IF(AND(AK290&lt;&gt;"",OR(AK290=AC290,AK290=AG290)),"غرفة",IF(AND(AL290&lt;&gt;"",OR(AL290=AD290,AL290=AH290)),"جهاز",""))))</f>
        <v/>
      </c>
      <c r="Y290" s="7" t="n">
        <v>284</v>
      </c>
      <c r="Z290" s="7">
        <f>IF(A290="","",IF(INDEX(OpenDays,WEEKDAY(A290,2))="لا",0,1))</f>
        <v/>
      </c>
      <c r="AA290" s="7">
        <f>IF(A290="","",IF(AND(E290&lt;&gt;"",H290&lt;&gt;'الإعدادات'!$M$17),MAX(1,ROUND(IFERROR(INDEX(SvcMinutes,MATCH(E290,Services,0)),SlotLen)/SlotLen,0))-1,IF(AND(A290=A289,AA289&gt;0),AA289-1,0)))</f>
        <v/>
      </c>
      <c r="AB290" s="7">
        <f>IF(A290="","",IF(OR(AND(E290&lt;&gt;"",H290&lt;&gt;'الإعدادات'!$M$17),AND(A290=A289,AA289&gt;0)),1,0))</f>
        <v/>
      </c>
      <c r="AC290" s="9">
        <f>IF(A290="","",IF(AND(E290&lt;&gt;"",H290&lt;&gt;'الإعدادات'!$M$17),IF(F290="","",F290),IF(AND(A290=A289,AA289&gt;0),AC289,"")))</f>
        <v/>
      </c>
      <c r="AD290" s="9">
        <f>IF(A290="","",IF(AND(E290&lt;&gt;"",H290&lt;&gt;'الإعدادات'!$M$17),IF(G290="","",G290),IF(AND(A290=A289,AA289&gt;0),AD289,"")))</f>
        <v/>
      </c>
      <c r="AE290" s="7">
        <f>IF(A290="","",IF(AND(L290&lt;&gt;"",O290&lt;&gt;'الإعدادات'!$M$17),MAX(1,ROUND(IFERROR(INDEX(SvcMinutes,MATCH(L290,Services,0)),SlotLen)/SlotLen,0))-1,IF(AND(A290=A289,AE289&gt;0),AE289-1,0)))</f>
        <v/>
      </c>
      <c r="AF290" s="7">
        <f>IF(A290="","",IF(OR(AND(L290&lt;&gt;"",O290&lt;&gt;'الإعدادات'!$M$17),AND(A290=A289,AE289&gt;0)),1,0))</f>
        <v/>
      </c>
      <c r="AG290" s="9">
        <f>IF(A290="","",IF(AND(L290&lt;&gt;"",O290&lt;&gt;'الإعدادات'!$M$17),IF(M290="","",M290),IF(AND(A290=A289,AE289&gt;0),AG289,"")))</f>
        <v/>
      </c>
      <c r="AH290" s="9">
        <f>IF(A290="","",IF(AND(L290&lt;&gt;"",O290&lt;&gt;'الإعدادات'!$M$17),IF(N290="","",N290),IF(AND(A290=A289,AE289&gt;0),AH289,"")))</f>
        <v/>
      </c>
      <c r="AI290" s="7">
        <f>IF(A290="","",IF(AND(S290&lt;&gt;"",V290&lt;&gt;'الإعدادات'!$M$17),MAX(1,ROUND(IFERROR(INDEX(SvcMinutes,MATCH(S290,Services,0)),SlotLen)/SlotLen,0))-1,IF(AND(A290=A289,AI289&gt;0),AI289-1,0)))</f>
        <v/>
      </c>
      <c r="AJ290" s="7">
        <f>IF(A290="","",IF(OR(AND(S290&lt;&gt;"",V290&lt;&gt;'الإعدادات'!$M$17),AND(A290=A289,AI289&gt;0)),1,0))</f>
        <v/>
      </c>
      <c r="AK290" s="9">
        <f>IF(A290="","",IF(AND(S290&lt;&gt;"",V290&lt;&gt;'الإعدادات'!$M$17),IF(T290="","",T290),IF(AND(A290=A289,AI289&gt;0),AK289,"")))</f>
        <v/>
      </c>
      <c r="AL290" s="9">
        <f>IF(A290="","",IF(AND(S290&lt;&gt;"",V290&lt;&gt;'الإعدادات'!$M$17),IF(U290="","",U290),IF(AND(A290=A289,AI289&gt;0),AL289,"")))</f>
        <v/>
      </c>
    </row>
    <row r="291">
      <c r="A291" s="23">
        <f>IF(Y291&gt;=7*SlotsPerDay,"",$B$2+INT(Y291/SlotsPerDay))</f>
        <v/>
      </c>
      <c r="B291" s="24">
        <f>IF(A291="","",DayStart+(Y291-INT(Y291/SlotsPerDay)*SlotsPerDay)*SlotLen/1440)</f>
        <v/>
      </c>
      <c r="C291" s="4" t="n"/>
      <c r="D291" s="4" t="n"/>
      <c r="E291" s="4" t="n"/>
      <c r="F291" s="4" t="n"/>
      <c r="G291" s="4" t="n"/>
      <c r="H291" s="4" t="n"/>
      <c r="I291" s="25">
        <f>IF(A291="","",IF(AND(AND(AC291&lt;&gt;"",OR(AC291=AG291,AC291=AK291)),AND(AD291&lt;&gt;"",OR(AD291=AH291,AD291=AL291))),"غرفة وجهاز",IF(AND(AC291&lt;&gt;"",OR(AC291=AG291,AC291=AK291)),"غرفة",IF(AND(AD291&lt;&gt;"",OR(AD291=AH291,AD291=AL291)),"جهاز",""))))</f>
        <v/>
      </c>
      <c r="J291" s="4" t="n"/>
      <c r="K291" s="4" t="n"/>
      <c r="L291" s="4" t="n"/>
      <c r="M291" s="4" t="n"/>
      <c r="N291" s="4" t="n"/>
      <c r="O291" s="4" t="n"/>
      <c r="P291" s="25">
        <f>IF(A291="","",IF(AND(AND(AG291&lt;&gt;"",OR(AG291=AC291,AG291=AK291)),AND(AH291&lt;&gt;"",OR(AH291=AD291,AH291=AL291))),"غرفة وجهاز",IF(AND(AG291&lt;&gt;"",OR(AG291=AC291,AG291=AK291)),"غرفة",IF(AND(AH291&lt;&gt;"",OR(AH291=AD291,AH291=AL291)),"جهاز",""))))</f>
        <v/>
      </c>
      <c r="Q291" s="4" t="n"/>
      <c r="R291" s="4" t="n"/>
      <c r="S291" s="4" t="n"/>
      <c r="T291" s="4" t="n"/>
      <c r="U291" s="4" t="n"/>
      <c r="V291" s="4" t="n"/>
      <c r="W291" s="25">
        <f>IF(A291="","",IF(AND(AND(AK291&lt;&gt;"",OR(AK291=AC291,AK291=AG291)),AND(AL291&lt;&gt;"",OR(AL291=AD291,AL291=AH291))),"غرفة وجهاز",IF(AND(AK291&lt;&gt;"",OR(AK291=AC291,AK291=AG291)),"غرفة",IF(AND(AL291&lt;&gt;"",OR(AL291=AD291,AL291=AH291)),"جهاز",""))))</f>
        <v/>
      </c>
      <c r="Y291" s="7" t="n">
        <v>285</v>
      </c>
      <c r="Z291" s="7">
        <f>IF(A291="","",IF(INDEX(OpenDays,WEEKDAY(A291,2))="لا",0,1))</f>
        <v/>
      </c>
      <c r="AA291" s="7">
        <f>IF(A291="","",IF(AND(E291&lt;&gt;"",H291&lt;&gt;'الإعدادات'!$M$17),MAX(1,ROUND(IFERROR(INDEX(SvcMinutes,MATCH(E291,Services,0)),SlotLen)/SlotLen,0))-1,IF(AND(A291=A290,AA290&gt;0),AA290-1,0)))</f>
        <v/>
      </c>
      <c r="AB291" s="7">
        <f>IF(A291="","",IF(OR(AND(E291&lt;&gt;"",H291&lt;&gt;'الإعدادات'!$M$17),AND(A291=A290,AA290&gt;0)),1,0))</f>
        <v/>
      </c>
      <c r="AC291" s="9">
        <f>IF(A291="","",IF(AND(E291&lt;&gt;"",H291&lt;&gt;'الإعدادات'!$M$17),IF(F291="","",F291),IF(AND(A291=A290,AA290&gt;0),AC290,"")))</f>
        <v/>
      </c>
      <c r="AD291" s="9">
        <f>IF(A291="","",IF(AND(E291&lt;&gt;"",H291&lt;&gt;'الإعدادات'!$M$17),IF(G291="","",G291),IF(AND(A291=A290,AA290&gt;0),AD290,"")))</f>
        <v/>
      </c>
      <c r="AE291" s="7">
        <f>IF(A291="","",IF(AND(L291&lt;&gt;"",O291&lt;&gt;'الإعدادات'!$M$17),MAX(1,ROUND(IFERROR(INDEX(SvcMinutes,MATCH(L291,Services,0)),SlotLen)/SlotLen,0))-1,IF(AND(A291=A290,AE290&gt;0),AE290-1,0)))</f>
        <v/>
      </c>
      <c r="AF291" s="7">
        <f>IF(A291="","",IF(OR(AND(L291&lt;&gt;"",O291&lt;&gt;'الإعدادات'!$M$17),AND(A291=A290,AE290&gt;0)),1,0))</f>
        <v/>
      </c>
      <c r="AG291" s="9">
        <f>IF(A291="","",IF(AND(L291&lt;&gt;"",O291&lt;&gt;'الإعدادات'!$M$17),IF(M291="","",M291),IF(AND(A291=A290,AE290&gt;0),AG290,"")))</f>
        <v/>
      </c>
      <c r="AH291" s="9">
        <f>IF(A291="","",IF(AND(L291&lt;&gt;"",O291&lt;&gt;'الإعدادات'!$M$17),IF(N291="","",N291),IF(AND(A291=A290,AE290&gt;0),AH290,"")))</f>
        <v/>
      </c>
      <c r="AI291" s="7">
        <f>IF(A291="","",IF(AND(S291&lt;&gt;"",V291&lt;&gt;'الإعدادات'!$M$17),MAX(1,ROUND(IFERROR(INDEX(SvcMinutes,MATCH(S291,Services,0)),SlotLen)/SlotLen,0))-1,IF(AND(A291=A290,AI290&gt;0),AI290-1,0)))</f>
        <v/>
      </c>
      <c r="AJ291" s="7">
        <f>IF(A291="","",IF(OR(AND(S291&lt;&gt;"",V291&lt;&gt;'الإعدادات'!$M$17),AND(A291=A290,AI290&gt;0)),1,0))</f>
        <v/>
      </c>
      <c r="AK291" s="9">
        <f>IF(A291="","",IF(AND(S291&lt;&gt;"",V291&lt;&gt;'الإعدادات'!$M$17),IF(T291="","",T291),IF(AND(A291=A290,AI290&gt;0),AK290,"")))</f>
        <v/>
      </c>
      <c r="AL291" s="9">
        <f>IF(A291="","",IF(AND(S291&lt;&gt;"",V291&lt;&gt;'الإعدادات'!$M$17),IF(U291="","",U291),IF(AND(A291=A290,AI290&gt;0),AL290,"")))</f>
        <v/>
      </c>
    </row>
    <row r="292">
      <c r="A292" s="23">
        <f>IF(Y292&gt;=7*SlotsPerDay,"",$B$2+INT(Y292/SlotsPerDay))</f>
        <v/>
      </c>
      <c r="B292" s="24">
        <f>IF(A292="","",DayStart+(Y292-INT(Y292/SlotsPerDay)*SlotsPerDay)*SlotLen/1440)</f>
        <v/>
      </c>
      <c r="C292" s="4" t="n"/>
      <c r="D292" s="4" t="n"/>
      <c r="E292" s="4" t="n"/>
      <c r="F292" s="4" t="n"/>
      <c r="G292" s="4" t="n"/>
      <c r="H292" s="4" t="n"/>
      <c r="I292" s="25">
        <f>IF(A292="","",IF(AND(AND(AC292&lt;&gt;"",OR(AC292=AG292,AC292=AK292)),AND(AD292&lt;&gt;"",OR(AD292=AH292,AD292=AL292))),"غرفة وجهاز",IF(AND(AC292&lt;&gt;"",OR(AC292=AG292,AC292=AK292)),"غرفة",IF(AND(AD292&lt;&gt;"",OR(AD292=AH292,AD292=AL292)),"جهاز",""))))</f>
        <v/>
      </c>
      <c r="J292" s="4" t="n"/>
      <c r="K292" s="4" t="n"/>
      <c r="L292" s="4" t="n"/>
      <c r="M292" s="4" t="n"/>
      <c r="N292" s="4" t="n"/>
      <c r="O292" s="4" t="n"/>
      <c r="P292" s="25">
        <f>IF(A292="","",IF(AND(AND(AG292&lt;&gt;"",OR(AG292=AC292,AG292=AK292)),AND(AH292&lt;&gt;"",OR(AH292=AD292,AH292=AL292))),"غرفة وجهاز",IF(AND(AG292&lt;&gt;"",OR(AG292=AC292,AG292=AK292)),"غرفة",IF(AND(AH292&lt;&gt;"",OR(AH292=AD292,AH292=AL292)),"جهاز",""))))</f>
        <v/>
      </c>
      <c r="Q292" s="4" t="n"/>
      <c r="R292" s="4" t="n"/>
      <c r="S292" s="4" t="n"/>
      <c r="T292" s="4" t="n"/>
      <c r="U292" s="4" t="n"/>
      <c r="V292" s="4" t="n"/>
      <c r="W292" s="25">
        <f>IF(A292="","",IF(AND(AND(AK292&lt;&gt;"",OR(AK292=AC292,AK292=AG292)),AND(AL292&lt;&gt;"",OR(AL292=AD292,AL292=AH292))),"غرفة وجهاز",IF(AND(AK292&lt;&gt;"",OR(AK292=AC292,AK292=AG292)),"غرفة",IF(AND(AL292&lt;&gt;"",OR(AL292=AD292,AL292=AH292)),"جهاز",""))))</f>
        <v/>
      </c>
      <c r="Y292" s="7" t="n">
        <v>286</v>
      </c>
      <c r="Z292" s="7">
        <f>IF(A292="","",IF(INDEX(OpenDays,WEEKDAY(A292,2))="لا",0,1))</f>
        <v/>
      </c>
      <c r="AA292" s="7">
        <f>IF(A292="","",IF(AND(E292&lt;&gt;"",H292&lt;&gt;'الإعدادات'!$M$17),MAX(1,ROUND(IFERROR(INDEX(SvcMinutes,MATCH(E292,Services,0)),SlotLen)/SlotLen,0))-1,IF(AND(A292=A291,AA291&gt;0),AA291-1,0)))</f>
        <v/>
      </c>
      <c r="AB292" s="7">
        <f>IF(A292="","",IF(OR(AND(E292&lt;&gt;"",H292&lt;&gt;'الإعدادات'!$M$17),AND(A292=A291,AA291&gt;0)),1,0))</f>
        <v/>
      </c>
      <c r="AC292" s="9">
        <f>IF(A292="","",IF(AND(E292&lt;&gt;"",H292&lt;&gt;'الإعدادات'!$M$17),IF(F292="","",F292),IF(AND(A292=A291,AA291&gt;0),AC291,"")))</f>
        <v/>
      </c>
      <c r="AD292" s="9">
        <f>IF(A292="","",IF(AND(E292&lt;&gt;"",H292&lt;&gt;'الإعدادات'!$M$17),IF(G292="","",G292),IF(AND(A292=A291,AA291&gt;0),AD291,"")))</f>
        <v/>
      </c>
      <c r="AE292" s="7">
        <f>IF(A292="","",IF(AND(L292&lt;&gt;"",O292&lt;&gt;'الإعدادات'!$M$17),MAX(1,ROUND(IFERROR(INDEX(SvcMinutes,MATCH(L292,Services,0)),SlotLen)/SlotLen,0))-1,IF(AND(A292=A291,AE291&gt;0),AE291-1,0)))</f>
        <v/>
      </c>
      <c r="AF292" s="7">
        <f>IF(A292="","",IF(OR(AND(L292&lt;&gt;"",O292&lt;&gt;'الإعدادات'!$M$17),AND(A292=A291,AE291&gt;0)),1,0))</f>
        <v/>
      </c>
      <c r="AG292" s="9">
        <f>IF(A292="","",IF(AND(L292&lt;&gt;"",O292&lt;&gt;'الإعدادات'!$M$17),IF(M292="","",M292),IF(AND(A292=A291,AE291&gt;0),AG291,"")))</f>
        <v/>
      </c>
      <c r="AH292" s="9">
        <f>IF(A292="","",IF(AND(L292&lt;&gt;"",O292&lt;&gt;'الإعدادات'!$M$17),IF(N292="","",N292),IF(AND(A292=A291,AE291&gt;0),AH291,"")))</f>
        <v/>
      </c>
      <c r="AI292" s="7">
        <f>IF(A292="","",IF(AND(S292&lt;&gt;"",V292&lt;&gt;'الإعدادات'!$M$17),MAX(1,ROUND(IFERROR(INDEX(SvcMinutes,MATCH(S292,Services,0)),SlotLen)/SlotLen,0))-1,IF(AND(A292=A291,AI291&gt;0),AI291-1,0)))</f>
        <v/>
      </c>
      <c r="AJ292" s="7">
        <f>IF(A292="","",IF(OR(AND(S292&lt;&gt;"",V292&lt;&gt;'الإعدادات'!$M$17),AND(A292=A291,AI291&gt;0)),1,0))</f>
        <v/>
      </c>
      <c r="AK292" s="9">
        <f>IF(A292="","",IF(AND(S292&lt;&gt;"",V292&lt;&gt;'الإعدادات'!$M$17),IF(T292="","",T292),IF(AND(A292=A291,AI291&gt;0),AK291,"")))</f>
        <v/>
      </c>
      <c r="AL292" s="9">
        <f>IF(A292="","",IF(AND(S292&lt;&gt;"",V292&lt;&gt;'الإعدادات'!$M$17),IF(U292="","",U292),IF(AND(A292=A291,AI291&gt;0),AL291,"")))</f>
        <v/>
      </c>
    </row>
    <row r="293">
      <c r="A293" s="23">
        <f>IF(Y293&gt;=7*SlotsPerDay,"",$B$2+INT(Y293/SlotsPerDay))</f>
        <v/>
      </c>
      <c r="B293" s="24">
        <f>IF(A293="","",DayStart+(Y293-INT(Y293/SlotsPerDay)*SlotsPerDay)*SlotLen/1440)</f>
        <v/>
      </c>
      <c r="C293" s="4" t="n"/>
      <c r="D293" s="4" t="n"/>
      <c r="E293" s="4" t="n"/>
      <c r="F293" s="4" t="n"/>
      <c r="G293" s="4" t="n"/>
      <c r="H293" s="4" t="n"/>
      <c r="I293" s="25">
        <f>IF(A293="","",IF(AND(AND(AC293&lt;&gt;"",OR(AC293=AG293,AC293=AK293)),AND(AD293&lt;&gt;"",OR(AD293=AH293,AD293=AL293))),"غرفة وجهاز",IF(AND(AC293&lt;&gt;"",OR(AC293=AG293,AC293=AK293)),"غرفة",IF(AND(AD293&lt;&gt;"",OR(AD293=AH293,AD293=AL293)),"جهاز",""))))</f>
        <v/>
      </c>
      <c r="J293" s="4" t="n"/>
      <c r="K293" s="4" t="n"/>
      <c r="L293" s="4" t="n"/>
      <c r="M293" s="4" t="n"/>
      <c r="N293" s="4" t="n"/>
      <c r="O293" s="4" t="n"/>
      <c r="P293" s="25">
        <f>IF(A293="","",IF(AND(AND(AG293&lt;&gt;"",OR(AG293=AC293,AG293=AK293)),AND(AH293&lt;&gt;"",OR(AH293=AD293,AH293=AL293))),"غرفة وجهاز",IF(AND(AG293&lt;&gt;"",OR(AG293=AC293,AG293=AK293)),"غرفة",IF(AND(AH293&lt;&gt;"",OR(AH293=AD293,AH293=AL293)),"جهاز",""))))</f>
        <v/>
      </c>
      <c r="Q293" s="4" t="n"/>
      <c r="R293" s="4" t="n"/>
      <c r="S293" s="4" t="n"/>
      <c r="T293" s="4" t="n"/>
      <c r="U293" s="4" t="n"/>
      <c r="V293" s="4" t="n"/>
      <c r="W293" s="25">
        <f>IF(A293="","",IF(AND(AND(AK293&lt;&gt;"",OR(AK293=AC293,AK293=AG293)),AND(AL293&lt;&gt;"",OR(AL293=AD293,AL293=AH293))),"غرفة وجهاز",IF(AND(AK293&lt;&gt;"",OR(AK293=AC293,AK293=AG293)),"غرفة",IF(AND(AL293&lt;&gt;"",OR(AL293=AD293,AL293=AH293)),"جهاز",""))))</f>
        <v/>
      </c>
      <c r="Y293" s="7" t="n">
        <v>287</v>
      </c>
      <c r="Z293" s="7">
        <f>IF(A293="","",IF(INDEX(OpenDays,WEEKDAY(A293,2))="لا",0,1))</f>
        <v/>
      </c>
      <c r="AA293" s="7">
        <f>IF(A293="","",IF(AND(E293&lt;&gt;"",H293&lt;&gt;'الإعدادات'!$M$17),MAX(1,ROUND(IFERROR(INDEX(SvcMinutes,MATCH(E293,Services,0)),SlotLen)/SlotLen,0))-1,IF(AND(A293=A292,AA292&gt;0),AA292-1,0)))</f>
        <v/>
      </c>
      <c r="AB293" s="7">
        <f>IF(A293="","",IF(OR(AND(E293&lt;&gt;"",H293&lt;&gt;'الإعدادات'!$M$17),AND(A293=A292,AA292&gt;0)),1,0))</f>
        <v/>
      </c>
      <c r="AC293" s="9">
        <f>IF(A293="","",IF(AND(E293&lt;&gt;"",H293&lt;&gt;'الإعدادات'!$M$17),IF(F293="","",F293),IF(AND(A293=A292,AA292&gt;0),AC292,"")))</f>
        <v/>
      </c>
      <c r="AD293" s="9">
        <f>IF(A293="","",IF(AND(E293&lt;&gt;"",H293&lt;&gt;'الإعدادات'!$M$17),IF(G293="","",G293),IF(AND(A293=A292,AA292&gt;0),AD292,"")))</f>
        <v/>
      </c>
      <c r="AE293" s="7">
        <f>IF(A293="","",IF(AND(L293&lt;&gt;"",O293&lt;&gt;'الإعدادات'!$M$17),MAX(1,ROUND(IFERROR(INDEX(SvcMinutes,MATCH(L293,Services,0)),SlotLen)/SlotLen,0))-1,IF(AND(A293=A292,AE292&gt;0),AE292-1,0)))</f>
        <v/>
      </c>
      <c r="AF293" s="7">
        <f>IF(A293="","",IF(OR(AND(L293&lt;&gt;"",O293&lt;&gt;'الإعدادات'!$M$17),AND(A293=A292,AE292&gt;0)),1,0))</f>
        <v/>
      </c>
      <c r="AG293" s="9">
        <f>IF(A293="","",IF(AND(L293&lt;&gt;"",O293&lt;&gt;'الإعدادات'!$M$17),IF(M293="","",M293),IF(AND(A293=A292,AE292&gt;0),AG292,"")))</f>
        <v/>
      </c>
      <c r="AH293" s="9">
        <f>IF(A293="","",IF(AND(L293&lt;&gt;"",O293&lt;&gt;'الإعدادات'!$M$17),IF(N293="","",N293),IF(AND(A293=A292,AE292&gt;0),AH292,"")))</f>
        <v/>
      </c>
      <c r="AI293" s="7">
        <f>IF(A293="","",IF(AND(S293&lt;&gt;"",V293&lt;&gt;'الإعدادات'!$M$17),MAX(1,ROUND(IFERROR(INDEX(SvcMinutes,MATCH(S293,Services,0)),SlotLen)/SlotLen,0))-1,IF(AND(A293=A292,AI292&gt;0),AI292-1,0)))</f>
        <v/>
      </c>
      <c r="AJ293" s="7">
        <f>IF(A293="","",IF(OR(AND(S293&lt;&gt;"",V293&lt;&gt;'الإعدادات'!$M$17),AND(A293=A292,AI292&gt;0)),1,0))</f>
        <v/>
      </c>
      <c r="AK293" s="9">
        <f>IF(A293="","",IF(AND(S293&lt;&gt;"",V293&lt;&gt;'الإعدادات'!$M$17),IF(T293="","",T293),IF(AND(A293=A292,AI292&gt;0),AK292,"")))</f>
        <v/>
      </c>
      <c r="AL293" s="9">
        <f>IF(A293="","",IF(AND(S293&lt;&gt;"",V293&lt;&gt;'الإعدادات'!$M$17),IF(U293="","",U293),IF(AND(A293=A292,AI292&gt;0),AL292,"")))</f>
        <v/>
      </c>
    </row>
    <row r="294">
      <c r="A294" s="23">
        <f>IF(Y294&gt;=7*SlotsPerDay,"",$B$2+INT(Y294/SlotsPerDay))</f>
        <v/>
      </c>
      <c r="B294" s="24">
        <f>IF(A294="","",DayStart+(Y294-INT(Y294/SlotsPerDay)*SlotsPerDay)*SlotLen/1440)</f>
        <v/>
      </c>
      <c r="C294" s="4" t="n"/>
      <c r="D294" s="4" t="n"/>
      <c r="E294" s="4" t="n"/>
      <c r="F294" s="4" t="n"/>
      <c r="G294" s="4" t="n"/>
      <c r="H294" s="4" t="n"/>
      <c r="I294" s="25">
        <f>IF(A294="","",IF(AND(AND(AC294&lt;&gt;"",OR(AC294=AG294,AC294=AK294)),AND(AD294&lt;&gt;"",OR(AD294=AH294,AD294=AL294))),"غرفة وجهاز",IF(AND(AC294&lt;&gt;"",OR(AC294=AG294,AC294=AK294)),"غرفة",IF(AND(AD294&lt;&gt;"",OR(AD294=AH294,AD294=AL294)),"جهاز",""))))</f>
        <v/>
      </c>
      <c r="J294" s="4" t="n"/>
      <c r="K294" s="4" t="n"/>
      <c r="L294" s="4" t="n"/>
      <c r="M294" s="4" t="n"/>
      <c r="N294" s="4" t="n"/>
      <c r="O294" s="4" t="n"/>
      <c r="P294" s="25">
        <f>IF(A294="","",IF(AND(AND(AG294&lt;&gt;"",OR(AG294=AC294,AG294=AK294)),AND(AH294&lt;&gt;"",OR(AH294=AD294,AH294=AL294))),"غرفة وجهاز",IF(AND(AG294&lt;&gt;"",OR(AG294=AC294,AG294=AK294)),"غرفة",IF(AND(AH294&lt;&gt;"",OR(AH294=AD294,AH294=AL294)),"جهاز",""))))</f>
        <v/>
      </c>
      <c r="Q294" s="4" t="n"/>
      <c r="R294" s="4" t="n"/>
      <c r="S294" s="4" t="n"/>
      <c r="T294" s="4" t="n"/>
      <c r="U294" s="4" t="n"/>
      <c r="V294" s="4" t="n"/>
      <c r="W294" s="25">
        <f>IF(A294="","",IF(AND(AND(AK294&lt;&gt;"",OR(AK294=AC294,AK294=AG294)),AND(AL294&lt;&gt;"",OR(AL294=AD294,AL294=AH294))),"غرفة وجهاز",IF(AND(AK294&lt;&gt;"",OR(AK294=AC294,AK294=AG294)),"غرفة",IF(AND(AL294&lt;&gt;"",OR(AL294=AD294,AL294=AH294)),"جهاز",""))))</f>
        <v/>
      </c>
      <c r="Y294" s="7" t="n">
        <v>288</v>
      </c>
      <c r="Z294" s="7">
        <f>IF(A294="","",IF(INDEX(OpenDays,WEEKDAY(A294,2))="لا",0,1))</f>
        <v/>
      </c>
      <c r="AA294" s="7">
        <f>IF(A294="","",IF(AND(E294&lt;&gt;"",H294&lt;&gt;'الإعدادات'!$M$17),MAX(1,ROUND(IFERROR(INDEX(SvcMinutes,MATCH(E294,Services,0)),SlotLen)/SlotLen,0))-1,IF(AND(A294=A293,AA293&gt;0),AA293-1,0)))</f>
        <v/>
      </c>
      <c r="AB294" s="7">
        <f>IF(A294="","",IF(OR(AND(E294&lt;&gt;"",H294&lt;&gt;'الإعدادات'!$M$17),AND(A294=A293,AA293&gt;0)),1,0))</f>
        <v/>
      </c>
      <c r="AC294" s="9">
        <f>IF(A294="","",IF(AND(E294&lt;&gt;"",H294&lt;&gt;'الإعدادات'!$M$17),IF(F294="","",F294),IF(AND(A294=A293,AA293&gt;0),AC293,"")))</f>
        <v/>
      </c>
      <c r="AD294" s="9">
        <f>IF(A294="","",IF(AND(E294&lt;&gt;"",H294&lt;&gt;'الإعدادات'!$M$17),IF(G294="","",G294),IF(AND(A294=A293,AA293&gt;0),AD293,"")))</f>
        <v/>
      </c>
      <c r="AE294" s="7">
        <f>IF(A294="","",IF(AND(L294&lt;&gt;"",O294&lt;&gt;'الإعدادات'!$M$17),MAX(1,ROUND(IFERROR(INDEX(SvcMinutes,MATCH(L294,Services,0)),SlotLen)/SlotLen,0))-1,IF(AND(A294=A293,AE293&gt;0),AE293-1,0)))</f>
        <v/>
      </c>
      <c r="AF294" s="7">
        <f>IF(A294="","",IF(OR(AND(L294&lt;&gt;"",O294&lt;&gt;'الإعدادات'!$M$17),AND(A294=A293,AE293&gt;0)),1,0))</f>
        <v/>
      </c>
      <c r="AG294" s="9">
        <f>IF(A294="","",IF(AND(L294&lt;&gt;"",O294&lt;&gt;'الإعدادات'!$M$17),IF(M294="","",M294),IF(AND(A294=A293,AE293&gt;0),AG293,"")))</f>
        <v/>
      </c>
      <c r="AH294" s="9">
        <f>IF(A294="","",IF(AND(L294&lt;&gt;"",O294&lt;&gt;'الإعدادات'!$M$17),IF(N294="","",N294),IF(AND(A294=A293,AE293&gt;0),AH293,"")))</f>
        <v/>
      </c>
      <c r="AI294" s="7">
        <f>IF(A294="","",IF(AND(S294&lt;&gt;"",V294&lt;&gt;'الإعدادات'!$M$17),MAX(1,ROUND(IFERROR(INDEX(SvcMinutes,MATCH(S294,Services,0)),SlotLen)/SlotLen,0))-1,IF(AND(A294=A293,AI293&gt;0),AI293-1,0)))</f>
        <v/>
      </c>
      <c r="AJ294" s="7">
        <f>IF(A294="","",IF(OR(AND(S294&lt;&gt;"",V294&lt;&gt;'الإعدادات'!$M$17),AND(A294=A293,AI293&gt;0)),1,0))</f>
        <v/>
      </c>
      <c r="AK294" s="9">
        <f>IF(A294="","",IF(AND(S294&lt;&gt;"",V294&lt;&gt;'الإعدادات'!$M$17),IF(T294="","",T294),IF(AND(A294=A293,AI293&gt;0),AK293,"")))</f>
        <v/>
      </c>
      <c r="AL294" s="9">
        <f>IF(A294="","",IF(AND(S294&lt;&gt;"",V294&lt;&gt;'الإعدادات'!$M$17),IF(U294="","",U294),IF(AND(A294=A293,AI293&gt;0),AL293,"")))</f>
        <v/>
      </c>
    </row>
    <row r="295">
      <c r="A295" s="23">
        <f>IF(Y295&gt;=7*SlotsPerDay,"",$B$2+INT(Y295/SlotsPerDay))</f>
        <v/>
      </c>
      <c r="B295" s="24">
        <f>IF(A295="","",DayStart+(Y295-INT(Y295/SlotsPerDay)*SlotsPerDay)*SlotLen/1440)</f>
        <v/>
      </c>
      <c r="C295" s="4" t="n"/>
      <c r="D295" s="4" t="n"/>
      <c r="E295" s="4" t="n"/>
      <c r="F295" s="4" t="n"/>
      <c r="G295" s="4" t="n"/>
      <c r="H295" s="4" t="n"/>
      <c r="I295" s="25">
        <f>IF(A295="","",IF(AND(AND(AC295&lt;&gt;"",OR(AC295=AG295,AC295=AK295)),AND(AD295&lt;&gt;"",OR(AD295=AH295,AD295=AL295))),"غرفة وجهاز",IF(AND(AC295&lt;&gt;"",OR(AC295=AG295,AC295=AK295)),"غرفة",IF(AND(AD295&lt;&gt;"",OR(AD295=AH295,AD295=AL295)),"جهاز",""))))</f>
        <v/>
      </c>
      <c r="J295" s="4" t="n"/>
      <c r="K295" s="4" t="n"/>
      <c r="L295" s="4" t="n"/>
      <c r="M295" s="4" t="n"/>
      <c r="N295" s="4" t="n"/>
      <c r="O295" s="4" t="n"/>
      <c r="P295" s="25">
        <f>IF(A295="","",IF(AND(AND(AG295&lt;&gt;"",OR(AG295=AC295,AG295=AK295)),AND(AH295&lt;&gt;"",OR(AH295=AD295,AH295=AL295))),"غرفة وجهاز",IF(AND(AG295&lt;&gt;"",OR(AG295=AC295,AG295=AK295)),"غرفة",IF(AND(AH295&lt;&gt;"",OR(AH295=AD295,AH295=AL295)),"جهاز",""))))</f>
        <v/>
      </c>
      <c r="Q295" s="4" t="n"/>
      <c r="R295" s="4" t="n"/>
      <c r="S295" s="4" t="n"/>
      <c r="T295" s="4" t="n"/>
      <c r="U295" s="4" t="n"/>
      <c r="V295" s="4" t="n"/>
      <c r="W295" s="25">
        <f>IF(A295="","",IF(AND(AND(AK295&lt;&gt;"",OR(AK295=AC295,AK295=AG295)),AND(AL295&lt;&gt;"",OR(AL295=AD295,AL295=AH295))),"غرفة وجهاز",IF(AND(AK295&lt;&gt;"",OR(AK295=AC295,AK295=AG295)),"غرفة",IF(AND(AL295&lt;&gt;"",OR(AL295=AD295,AL295=AH295)),"جهاز",""))))</f>
        <v/>
      </c>
      <c r="Y295" s="7" t="n">
        <v>289</v>
      </c>
      <c r="Z295" s="7">
        <f>IF(A295="","",IF(INDEX(OpenDays,WEEKDAY(A295,2))="لا",0,1))</f>
        <v/>
      </c>
      <c r="AA295" s="7">
        <f>IF(A295="","",IF(AND(E295&lt;&gt;"",H295&lt;&gt;'الإعدادات'!$M$17),MAX(1,ROUND(IFERROR(INDEX(SvcMinutes,MATCH(E295,Services,0)),SlotLen)/SlotLen,0))-1,IF(AND(A295=A294,AA294&gt;0),AA294-1,0)))</f>
        <v/>
      </c>
      <c r="AB295" s="7">
        <f>IF(A295="","",IF(OR(AND(E295&lt;&gt;"",H295&lt;&gt;'الإعدادات'!$M$17),AND(A295=A294,AA294&gt;0)),1,0))</f>
        <v/>
      </c>
      <c r="AC295" s="9">
        <f>IF(A295="","",IF(AND(E295&lt;&gt;"",H295&lt;&gt;'الإعدادات'!$M$17),IF(F295="","",F295),IF(AND(A295=A294,AA294&gt;0),AC294,"")))</f>
        <v/>
      </c>
      <c r="AD295" s="9">
        <f>IF(A295="","",IF(AND(E295&lt;&gt;"",H295&lt;&gt;'الإعدادات'!$M$17),IF(G295="","",G295),IF(AND(A295=A294,AA294&gt;0),AD294,"")))</f>
        <v/>
      </c>
      <c r="AE295" s="7">
        <f>IF(A295="","",IF(AND(L295&lt;&gt;"",O295&lt;&gt;'الإعدادات'!$M$17),MAX(1,ROUND(IFERROR(INDEX(SvcMinutes,MATCH(L295,Services,0)),SlotLen)/SlotLen,0))-1,IF(AND(A295=A294,AE294&gt;0),AE294-1,0)))</f>
        <v/>
      </c>
      <c r="AF295" s="7">
        <f>IF(A295="","",IF(OR(AND(L295&lt;&gt;"",O295&lt;&gt;'الإعدادات'!$M$17),AND(A295=A294,AE294&gt;0)),1,0))</f>
        <v/>
      </c>
      <c r="AG295" s="9">
        <f>IF(A295="","",IF(AND(L295&lt;&gt;"",O295&lt;&gt;'الإعدادات'!$M$17),IF(M295="","",M295),IF(AND(A295=A294,AE294&gt;0),AG294,"")))</f>
        <v/>
      </c>
      <c r="AH295" s="9">
        <f>IF(A295="","",IF(AND(L295&lt;&gt;"",O295&lt;&gt;'الإعدادات'!$M$17),IF(N295="","",N295),IF(AND(A295=A294,AE294&gt;0),AH294,"")))</f>
        <v/>
      </c>
      <c r="AI295" s="7">
        <f>IF(A295="","",IF(AND(S295&lt;&gt;"",V295&lt;&gt;'الإعدادات'!$M$17),MAX(1,ROUND(IFERROR(INDEX(SvcMinutes,MATCH(S295,Services,0)),SlotLen)/SlotLen,0))-1,IF(AND(A295=A294,AI294&gt;0),AI294-1,0)))</f>
        <v/>
      </c>
      <c r="AJ295" s="7">
        <f>IF(A295="","",IF(OR(AND(S295&lt;&gt;"",V295&lt;&gt;'الإعدادات'!$M$17),AND(A295=A294,AI294&gt;0)),1,0))</f>
        <v/>
      </c>
      <c r="AK295" s="9">
        <f>IF(A295="","",IF(AND(S295&lt;&gt;"",V295&lt;&gt;'الإعدادات'!$M$17),IF(T295="","",T295),IF(AND(A295=A294,AI294&gt;0),AK294,"")))</f>
        <v/>
      </c>
      <c r="AL295" s="9">
        <f>IF(A295="","",IF(AND(S295&lt;&gt;"",V295&lt;&gt;'الإعدادات'!$M$17),IF(U295="","",U295),IF(AND(A295=A294,AI294&gt;0),AL294,"")))</f>
        <v/>
      </c>
    </row>
    <row r="296">
      <c r="A296" s="23">
        <f>IF(Y296&gt;=7*SlotsPerDay,"",$B$2+INT(Y296/SlotsPerDay))</f>
        <v/>
      </c>
      <c r="B296" s="24">
        <f>IF(A296="","",DayStart+(Y296-INT(Y296/SlotsPerDay)*SlotsPerDay)*SlotLen/1440)</f>
        <v/>
      </c>
      <c r="C296" s="4" t="n"/>
      <c r="D296" s="4" t="n"/>
      <c r="E296" s="4" t="n"/>
      <c r="F296" s="4" t="n"/>
      <c r="G296" s="4" t="n"/>
      <c r="H296" s="4" t="n"/>
      <c r="I296" s="25">
        <f>IF(A296="","",IF(AND(AND(AC296&lt;&gt;"",OR(AC296=AG296,AC296=AK296)),AND(AD296&lt;&gt;"",OR(AD296=AH296,AD296=AL296))),"غرفة وجهاز",IF(AND(AC296&lt;&gt;"",OR(AC296=AG296,AC296=AK296)),"غرفة",IF(AND(AD296&lt;&gt;"",OR(AD296=AH296,AD296=AL296)),"جهاز",""))))</f>
        <v/>
      </c>
      <c r="J296" s="4" t="n"/>
      <c r="K296" s="4" t="n"/>
      <c r="L296" s="4" t="n"/>
      <c r="M296" s="4" t="n"/>
      <c r="N296" s="4" t="n"/>
      <c r="O296" s="4" t="n"/>
      <c r="P296" s="25">
        <f>IF(A296="","",IF(AND(AND(AG296&lt;&gt;"",OR(AG296=AC296,AG296=AK296)),AND(AH296&lt;&gt;"",OR(AH296=AD296,AH296=AL296))),"غرفة وجهاز",IF(AND(AG296&lt;&gt;"",OR(AG296=AC296,AG296=AK296)),"غرفة",IF(AND(AH296&lt;&gt;"",OR(AH296=AD296,AH296=AL296)),"جهاز",""))))</f>
        <v/>
      </c>
      <c r="Q296" s="4" t="n"/>
      <c r="R296" s="4" t="n"/>
      <c r="S296" s="4" t="n"/>
      <c r="T296" s="4" t="n"/>
      <c r="U296" s="4" t="n"/>
      <c r="V296" s="4" t="n"/>
      <c r="W296" s="25">
        <f>IF(A296="","",IF(AND(AND(AK296&lt;&gt;"",OR(AK296=AC296,AK296=AG296)),AND(AL296&lt;&gt;"",OR(AL296=AD296,AL296=AH296))),"غرفة وجهاز",IF(AND(AK296&lt;&gt;"",OR(AK296=AC296,AK296=AG296)),"غرفة",IF(AND(AL296&lt;&gt;"",OR(AL296=AD296,AL296=AH296)),"جهاز",""))))</f>
        <v/>
      </c>
      <c r="Y296" s="7" t="n">
        <v>290</v>
      </c>
      <c r="Z296" s="7">
        <f>IF(A296="","",IF(INDEX(OpenDays,WEEKDAY(A296,2))="لا",0,1))</f>
        <v/>
      </c>
      <c r="AA296" s="7">
        <f>IF(A296="","",IF(AND(E296&lt;&gt;"",H296&lt;&gt;'الإعدادات'!$M$17),MAX(1,ROUND(IFERROR(INDEX(SvcMinutes,MATCH(E296,Services,0)),SlotLen)/SlotLen,0))-1,IF(AND(A296=A295,AA295&gt;0),AA295-1,0)))</f>
        <v/>
      </c>
      <c r="AB296" s="7">
        <f>IF(A296="","",IF(OR(AND(E296&lt;&gt;"",H296&lt;&gt;'الإعدادات'!$M$17),AND(A296=A295,AA295&gt;0)),1,0))</f>
        <v/>
      </c>
      <c r="AC296" s="9">
        <f>IF(A296="","",IF(AND(E296&lt;&gt;"",H296&lt;&gt;'الإعدادات'!$M$17),IF(F296="","",F296),IF(AND(A296=A295,AA295&gt;0),AC295,"")))</f>
        <v/>
      </c>
      <c r="AD296" s="9">
        <f>IF(A296="","",IF(AND(E296&lt;&gt;"",H296&lt;&gt;'الإعدادات'!$M$17),IF(G296="","",G296),IF(AND(A296=A295,AA295&gt;0),AD295,"")))</f>
        <v/>
      </c>
      <c r="AE296" s="7">
        <f>IF(A296="","",IF(AND(L296&lt;&gt;"",O296&lt;&gt;'الإعدادات'!$M$17),MAX(1,ROUND(IFERROR(INDEX(SvcMinutes,MATCH(L296,Services,0)),SlotLen)/SlotLen,0))-1,IF(AND(A296=A295,AE295&gt;0),AE295-1,0)))</f>
        <v/>
      </c>
      <c r="AF296" s="7">
        <f>IF(A296="","",IF(OR(AND(L296&lt;&gt;"",O296&lt;&gt;'الإعدادات'!$M$17),AND(A296=A295,AE295&gt;0)),1,0))</f>
        <v/>
      </c>
      <c r="AG296" s="9">
        <f>IF(A296="","",IF(AND(L296&lt;&gt;"",O296&lt;&gt;'الإعدادات'!$M$17),IF(M296="","",M296),IF(AND(A296=A295,AE295&gt;0),AG295,"")))</f>
        <v/>
      </c>
      <c r="AH296" s="9">
        <f>IF(A296="","",IF(AND(L296&lt;&gt;"",O296&lt;&gt;'الإعدادات'!$M$17),IF(N296="","",N296),IF(AND(A296=A295,AE295&gt;0),AH295,"")))</f>
        <v/>
      </c>
      <c r="AI296" s="7">
        <f>IF(A296="","",IF(AND(S296&lt;&gt;"",V296&lt;&gt;'الإعدادات'!$M$17),MAX(1,ROUND(IFERROR(INDEX(SvcMinutes,MATCH(S296,Services,0)),SlotLen)/SlotLen,0))-1,IF(AND(A296=A295,AI295&gt;0),AI295-1,0)))</f>
        <v/>
      </c>
      <c r="AJ296" s="7">
        <f>IF(A296="","",IF(OR(AND(S296&lt;&gt;"",V296&lt;&gt;'الإعدادات'!$M$17),AND(A296=A295,AI295&gt;0)),1,0))</f>
        <v/>
      </c>
      <c r="AK296" s="9">
        <f>IF(A296="","",IF(AND(S296&lt;&gt;"",V296&lt;&gt;'الإعدادات'!$M$17),IF(T296="","",T296),IF(AND(A296=A295,AI295&gt;0),AK295,"")))</f>
        <v/>
      </c>
      <c r="AL296" s="9">
        <f>IF(A296="","",IF(AND(S296&lt;&gt;"",V296&lt;&gt;'الإعدادات'!$M$17),IF(U296="","",U296),IF(AND(A296=A295,AI295&gt;0),AL295,"")))</f>
        <v/>
      </c>
    </row>
    <row r="297">
      <c r="A297" s="23">
        <f>IF(Y297&gt;=7*SlotsPerDay,"",$B$2+INT(Y297/SlotsPerDay))</f>
        <v/>
      </c>
      <c r="B297" s="24">
        <f>IF(A297="","",DayStart+(Y297-INT(Y297/SlotsPerDay)*SlotsPerDay)*SlotLen/1440)</f>
        <v/>
      </c>
      <c r="C297" s="4" t="n"/>
      <c r="D297" s="4" t="n"/>
      <c r="E297" s="4" t="n"/>
      <c r="F297" s="4" t="n"/>
      <c r="G297" s="4" t="n"/>
      <c r="H297" s="4" t="n"/>
      <c r="I297" s="25">
        <f>IF(A297="","",IF(AND(AND(AC297&lt;&gt;"",OR(AC297=AG297,AC297=AK297)),AND(AD297&lt;&gt;"",OR(AD297=AH297,AD297=AL297))),"غرفة وجهاز",IF(AND(AC297&lt;&gt;"",OR(AC297=AG297,AC297=AK297)),"غرفة",IF(AND(AD297&lt;&gt;"",OR(AD297=AH297,AD297=AL297)),"جهاز",""))))</f>
        <v/>
      </c>
      <c r="J297" s="4" t="n"/>
      <c r="K297" s="4" t="n"/>
      <c r="L297" s="4" t="n"/>
      <c r="M297" s="4" t="n"/>
      <c r="N297" s="4" t="n"/>
      <c r="O297" s="4" t="n"/>
      <c r="P297" s="25">
        <f>IF(A297="","",IF(AND(AND(AG297&lt;&gt;"",OR(AG297=AC297,AG297=AK297)),AND(AH297&lt;&gt;"",OR(AH297=AD297,AH297=AL297))),"غرفة وجهاز",IF(AND(AG297&lt;&gt;"",OR(AG297=AC297,AG297=AK297)),"غرفة",IF(AND(AH297&lt;&gt;"",OR(AH297=AD297,AH297=AL297)),"جهاز",""))))</f>
        <v/>
      </c>
      <c r="Q297" s="4" t="n"/>
      <c r="R297" s="4" t="n"/>
      <c r="S297" s="4" t="n"/>
      <c r="T297" s="4" t="n"/>
      <c r="U297" s="4" t="n"/>
      <c r="V297" s="4" t="n"/>
      <c r="W297" s="25">
        <f>IF(A297="","",IF(AND(AND(AK297&lt;&gt;"",OR(AK297=AC297,AK297=AG297)),AND(AL297&lt;&gt;"",OR(AL297=AD297,AL297=AH297))),"غرفة وجهاز",IF(AND(AK297&lt;&gt;"",OR(AK297=AC297,AK297=AG297)),"غرفة",IF(AND(AL297&lt;&gt;"",OR(AL297=AD297,AL297=AH297)),"جهاز",""))))</f>
        <v/>
      </c>
      <c r="Y297" s="7" t="n">
        <v>291</v>
      </c>
      <c r="Z297" s="7">
        <f>IF(A297="","",IF(INDEX(OpenDays,WEEKDAY(A297,2))="لا",0,1))</f>
        <v/>
      </c>
      <c r="AA297" s="7">
        <f>IF(A297="","",IF(AND(E297&lt;&gt;"",H297&lt;&gt;'الإعدادات'!$M$17),MAX(1,ROUND(IFERROR(INDEX(SvcMinutes,MATCH(E297,Services,0)),SlotLen)/SlotLen,0))-1,IF(AND(A297=A296,AA296&gt;0),AA296-1,0)))</f>
        <v/>
      </c>
      <c r="AB297" s="7">
        <f>IF(A297="","",IF(OR(AND(E297&lt;&gt;"",H297&lt;&gt;'الإعدادات'!$M$17),AND(A297=A296,AA296&gt;0)),1,0))</f>
        <v/>
      </c>
      <c r="AC297" s="9">
        <f>IF(A297="","",IF(AND(E297&lt;&gt;"",H297&lt;&gt;'الإعدادات'!$M$17),IF(F297="","",F297),IF(AND(A297=A296,AA296&gt;0),AC296,"")))</f>
        <v/>
      </c>
      <c r="AD297" s="9">
        <f>IF(A297="","",IF(AND(E297&lt;&gt;"",H297&lt;&gt;'الإعدادات'!$M$17),IF(G297="","",G297),IF(AND(A297=A296,AA296&gt;0),AD296,"")))</f>
        <v/>
      </c>
      <c r="AE297" s="7">
        <f>IF(A297="","",IF(AND(L297&lt;&gt;"",O297&lt;&gt;'الإعدادات'!$M$17),MAX(1,ROUND(IFERROR(INDEX(SvcMinutes,MATCH(L297,Services,0)),SlotLen)/SlotLen,0))-1,IF(AND(A297=A296,AE296&gt;0),AE296-1,0)))</f>
        <v/>
      </c>
      <c r="AF297" s="7">
        <f>IF(A297="","",IF(OR(AND(L297&lt;&gt;"",O297&lt;&gt;'الإعدادات'!$M$17),AND(A297=A296,AE296&gt;0)),1,0))</f>
        <v/>
      </c>
      <c r="AG297" s="9">
        <f>IF(A297="","",IF(AND(L297&lt;&gt;"",O297&lt;&gt;'الإعدادات'!$M$17),IF(M297="","",M297),IF(AND(A297=A296,AE296&gt;0),AG296,"")))</f>
        <v/>
      </c>
      <c r="AH297" s="9">
        <f>IF(A297="","",IF(AND(L297&lt;&gt;"",O297&lt;&gt;'الإعدادات'!$M$17),IF(N297="","",N297),IF(AND(A297=A296,AE296&gt;0),AH296,"")))</f>
        <v/>
      </c>
      <c r="AI297" s="7">
        <f>IF(A297="","",IF(AND(S297&lt;&gt;"",V297&lt;&gt;'الإعدادات'!$M$17),MAX(1,ROUND(IFERROR(INDEX(SvcMinutes,MATCH(S297,Services,0)),SlotLen)/SlotLen,0))-1,IF(AND(A297=A296,AI296&gt;0),AI296-1,0)))</f>
        <v/>
      </c>
      <c r="AJ297" s="7">
        <f>IF(A297="","",IF(OR(AND(S297&lt;&gt;"",V297&lt;&gt;'الإعدادات'!$M$17),AND(A297=A296,AI296&gt;0)),1,0))</f>
        <v/>
      </c>
      <c r="AK297" s="9">
        <f>IF(A297="","",IF(AND(S297&lt;&gt;"",V297&lt;&gt;'الإعدادات'!$M$17),IF(T297="","",T297),IF(AND(A297=A296,AI296&gt;0),AK296,"")))</f>
        <v/>
      </c>
      <c r="AL297" s="9">
        <f>IF(A297="","",IF(AND(S297&lt;&gt;"",V297&lt;&gt;'الإعدادات'!$M$17),IF(U297="","",U297),IF(AND(A297=A296,AI296&gt;0),AL296,"")))</f>
        <v/>
      </c>
    </row>
    <row r="298">
      <c r="A298" s="23">
        <f>IF(Y298&gt;=7*SlotsPerDay,"",$B$2+INT(Y298/SlotsPerDay))</f>
        <v/>
      </c>
      <c r="B298" s="24">
        <f>IF(A298="","",DayStart+(Y298-INT(Y298/SlotsPerDay)*SlotsPerDay)*SlotLen/1440)</f>
        <v/>
      </c>
      <c r="C298" s="4" t="n"/>
      <c r="D298" s="4" t="n"/>
      <c r="E298" s="4" t="n"/>
      <c r="F298" s="4" t="n"/>
      <c r="G298" s="4" t="n"/>
      <c r="H298" s="4" t="n"/>
      <c r="I298" s="25">
        <f>IF(A298="","",IF(AND(AND(AC298&lt;&gt;"",OR(AC298=AG298,AC298=AK298)),AND(AD298&lt;&gt;"",OR(AD298=AH298,AD298=AL298))),"غرفة وجهاز",IF(AND(AC298&lt;&gt;"",OR(AC298=AG298,AC298=AK298)),"غرفة",IF(AND(AD298&lt;&gt;"",OR(AD298=AH298,AD298=AL298)),"جهاز",""))))</f>
        <v/>
      </c>
      <c r="J298" s="4" t="n"/>
      <c r="K298" s="4" t="n"/>
      <c r="L298" s="4" t="n"/>
      <c r="M298" s="4" t="n"/>
      <c r="N298" s="4" t="n"/>
      <c r="O298" s="4" t="n"/>
      <c r="P298" s="25">
        <f>IF(A298="","",IF(AND(AND(AG298&lt;&gt;"",OR(AG298=AC298,AG298=AK298)),AND(AH298&lt;&gt;"",OR(AH298=AD298,AH298=AL298))),"غرفة وجهاز",IF(AND(AG298&lt;&gt;"",OR(AG298=AC298,AG298=AK298)),"غرفة",IF(AND(AH298&lt;&gt;"",OR(AH298=AD298,AH298=AL298)),"جهاز",""))))</f>
        <v/>
      </c>
      <c r="Q298" s="4" t="n"/>
      <c r="R298" s="4" t="n"/>
      <c r="S298" s="4" t="n"/>
      <c r="T298" s="4" t="n"/>
      <c r="U298" s="4" t="n"/>
      <c r="V298" s="4" t="n"/>
      <c r="W298" s="25">
        <f>IF(A298="","",IF(AND(AND(AK298&lt;&gt;"",OR(AK298=AC298,AK298=AG298)),AND(AL298&lt;&gt;"",OR(AL298=AD298,AL298=AH298))),"غرفة وجهاز",IF(AND(AK298&lt;&gt;"",OR(AK298=AC298,AK298=AG298)),"غرفة",IF(AND(AL298&lt;&gt;"",OR(AL298=AD298,AL298=AH298)),"جهاز",""))))</f>
        <v/>
      </c>
      <c r="Y298" s="7" t="n">
        <v>292</v>
      </c>
      <c r="Z298" s="7">
        <f>IF(A298="","",IF(INDEX(OpenDays,WEEKDAY(A298,2))="لا",0,1))</f>
        <v/>
      </c>
      <c r="AA298" s="7">
        <f>IF(A298="","",IF(AND(E298&lt;&gt;"",H298&lt;&gt;'الإعدادات'!$M$17),MAX(1,ROUND(IFERROR(INDEX(SvcMinutes,MATCH(E298,Services,0)),SlotLen)/SlotLen,0))-1,IF(AND(A298=A297,AA297&gt;0),AA297-1,0)))</f>
        <v/>
      </c>
      <c r="AB298" s="7">
        <f>IF(A298="","",IF(OR(AND(E298&lt;&gt;"",H298&lt;&gt;'الإعدادات'!$M$17),AND(A298=A297,AA297&gt;0)),1,0))</f>
        <v/>
      </c>
      <c r="AC298" s="9">
        <f>IF(A298="","",IF(AND(E298&lt;&gt;"",H298&lt;&gt;'الإعدادات'!$M$17),IF(F298="","",F298),IF(AND(A298=A297,AA297&gt;0),AC297,"")))</f>
        <v/>
      </c>
      <c r="AD298" s="9">
        <f>IF(A298="","",IF(AND(E298&lt;&gt;"",H298&lt;&gt;'الإعدادات'!$M$17),IF(G298="","",G298),IF(AND(A298=A297,AA297&gt;0),AD297,"")))</f>
        <v/>
      </c>
      <c r="AE298" s="7">
        <f>IF(A298="","",IF(AND(L298&lt;&gt;"",O298&lt;&gt;'الإعدادات'!$M$17),MAX(1,ROUND(IFERROR(INDEX(SvcMinutes,MATCH(L298,Services,0)),SlotLen)/SlotLen,0))-1,IF(AND(A298=A297,AE297&gt;0),AE297-1,0)))</f>
        <v/>
      </c>
      <c r="AF298" s="7">
        <f>IF(A298="","",IF(OR(AND(L298&lt;&gt;"",O298&lt;&gt;'الإعدادات'!$M$17),AND(A298=A297,AE297&gt;0)),1,0))</f>
        <v/>
      </c>
      <c r="AG298" s="9">
        <f>IF(A298="","",IF(AND(L298&lt;&gt;"",O298&lt;&gt;'الإعدادات'!$M$17),IF(M298="","",M298),IF(AND(A298=A297,AE297&gt;0),AG297,"")))</f>
        <v/>
      </c>
      <c r="AH298" s="9">
        <f>IF(A298="","",IF(AND(L298&lt;&gt;"",O298&lt;&gt;'الإعدادات'!$M$17),IF(N298="","",N298),IF(AND(A298=A297,AE297&gt;0),AH297,"")))</f>
        <v/>
      </c>
      <c r="AI298" s="7">
        <f>IF(A298="","",IF(AND(S298&lt;&gt;"",V298&lt;&gt;'الإعدادات'!$M$17),MAX(1,ROUND(IFERROR(INDEX(SvcMinutes,MATCH(S298,Services,0)),SlotLen)/SlotLen,0))-1,IF(AND(A298=A297,AI297&gt;0),AI297-1,0)))</f>
        <v/>
      </c>
      <c r="AJ298" s="7">
        <f>IF(A298="","",IF(OR(AND(S298&lt;&gt;"",V298&lt;&gt;'الإعدادات'!$M$17),AND(A298=A297,AI297&gt;0)),1,0))</f>
        <v/>
      </c>
      <c r="AK298" s="9">
        <f>IF(A298="","",IF(AND(S298&lt;&gt;"",V298&lt;&gt;'الإعدادات'!$M$17),IF(T298="","",T298),IF(AND(A298=A297,AI297&gt;0),AK297,"")))</f>
        <v/>
      </c>
      <c r="AL298" s="9">
        <f>IF(A298="","",IF(AND(S298&lt;&gt;"",V298&lt;&gt;'الإعدادات'!$M$17),IF(U298="","",U298),IF(AND(A298=A297,AI297&gt;0),AL297,"")))</f>
        <v/>
      </c>
    </row>
    <row r="299">
      <c r="A299" s="23">
        <f>IF(Y299&gt;=7*SlotsPerDay,"",$B$2+INT(Y299/SlotsPerDay))</f>
        <v/>
      </c>
      <c r="B299" s="24">
        <f>IF(A299="","",DayStart+(Y299-INT(Y299/SlotsPerDay)*SlotsPerDay)*SlotLen/1440)</f>
        <v/>
      </c>
      <c r="C299" s="4" t="n"/>
      <c r="D299" s="4" t="n"/>
      <c r="E299" s="4" t="n"/>
      <c r="F299" s="4" t="n"/>
      <c r="G299" s="4" t="n"/>
      <c r="H299" s="4" t="n"/>
      <c r="I299" s="25">
        <f>IF(A299="","",IF(AND(AND(AC299&lt;&gt;"",OR(AC299=AG299,AC299=AK299)),AND(AD299&lt;&gt;"",OR(AD299=AH299,AD299=AL299))),"غرفة وجهاز",IF(AND(AC299&lt;&gt;"",OR(AC299=AG299,AC299=AK299)),"غرفة",IF(AND(AD299&lt;&gt;"",OR(AD299=AH299,AD299=AL299)),"جهاز",""))))</f>
        <v/>
      </c>
      <c r="J299" s="4" t="n"/>
      <c r="K299" s="4" t="n"/>
      <c r="L299" s="4" t="n"/>
      <c r="M299" s="4" t="n"/>
      <c r="N299" s="4" t="n"/>
      <c r="O299" s="4" t="n"/>
      <c r="P299" s="25">
        <f>IF(A299="","",IF(AND(AND(AG299&lt;&gt;"",OR(AG299=AC299,AG299=AK299)),AND(AH299&lt;&gt;"",OR(AH299=AD299,AH299=AL299))),"غرفة وجهاز",IF(AND(AG299&lt;&gt;"",OR(AG299=AC299,AG299=AK299)),"غرفة",IF(AND(AH299&lt;&gt;"",OR(AH299=AD299,AH299=AL299)),"جهاز",""))))</f>
        <v/>
      </c>
      <c r="Q299" s="4" t="n"/>
      <c r="R299" s="4" t="n"/>
      <c r="S299" s="4" t="n"/>
      <c r="T299" s="4" t="n"/>
      <c r="U299" s="4" t="n"/>
      <c r="V299" s="4" t="n"/>
      <c r="W299" s="25">
        <f>IF(A299="","",IF(AND(AND(AK299&lt;&gt;"",OR(AK299=AC299,AK299=AG299)),AND(AL299&lt;&gt;"",OR(AL299=AD299,AL299=AH299))),"غرفة وجهاز",IF(AND(AK299&lt;&gt;"",OR(AK299=AC299,AK299=AG299)),"غرفة",IF(AND(AL299&lt;&gt;"",OR(AL299=AD299,AL299=AH299)),"جهاز",""))))</f>
        <v/>
      </c>
      <c r="Y299" s="7" t="n">
        <v>293</v>
      </c>
      <c r="Z299" s="7">
        <f>IF(A299="","",IF(INDEX(OpenDays,WEEKDAY(A299,2))="لا",0,1))</f>
        <v/>
      </c>
      <c r="AA299" s="7">
        <f>IF(A299="","",IF(AND(E299&lt;&gt;"",H299&lt;&gt;'الإعدادات'!$M$17),MAX(1,ROUND(IFERROR(INDEX(SvcMinutes,MATCH(E299,Services,0)),SlotLen)/SlotLen,0))-1,IF(AND(A299=A298,AA298&gt;0),AA298-1,0)))</f>
        <v/>
      </c>
      <c r="AB299" s="7">
        <f>IF(A299="","",IF(OR(AND(E299&lt;&gt;"",H299&lt;&gt;'الإعدادات'!$M$17),AND(A299=A298,AA298&gt;0)),1,0))</f>
        <v/>
      </c>
      <c r="AC299" s="9">
        <f>IF(A299="","",IF(AND(E299&lt;&gt;"",H299&lt;&gt;'الإعدادات'!$M$17),IF(F299="","",F299),IF(AND(A299=A298,AA298&gt;0),AC298,"")))</f>
        <v/>
      </c>
      <c r="AD299" s="9">
        <f>IF(A299="","",IF(AND(E299&lt;&gt;"",H299&lt;&gt;'الإعدادات'!$M$17),IF(G299="","",G299),IF(AND(A299=A298,AA298&gt;0),AD298,"")))</f>
        <v/>
      </c>
      <c r="AE299" s="7">
        <f>IF(A299="","",IF(AND(L299&lt;&gt;"",O299&lt;&gt;'الإعدادات'!$M$17),MAX(1,ROUND(IFERROR(INDEX(SvcMinutes,MATCH(L299,Services,0)),SlotLen)/SlotLen,0))-1,IF(AND(A299=A298,AE298&gt;0),AE298-1,0)))</f>
        <v/>
      </c>
      <c r="AF299" s="7">
        <f>IF(A299="","",IF(OR(AND(L299&lt;&gt;"",O299&lt;&gt;'الإعدادات'!$M$17),AND(A299=A298,AE298&gt;0)),1,0))</f>
        <v/>
      </c>
      <c r="AG299" s="9">
        <f>IF(A299="","",IF(AND(L299&lt;&gt;"",O299&lt;&gt;'الإعدادات'!$M$17),IF(M299="","",M299),IF(AND(A299=A298,AE298&gt;0),AG298,"")))</f>
        <v/>
      </c>
      <c r="AH299" s="9">
        <f>IF(A299="","",IF(AND(L299&lt;&gt;"",O299&lt;&gt;'الإعدادات'!$M$17),IF(N299="","",N299),IF(AND(A299=A298,AE298&gt;0),AH298,"")))</f>
        <v/>
      </c>
      <c r="AI299" s="7">
        <f>IF(A299="","",IF(AND(S299&lt;&gt;"",V299&lt;&gt;'الإعدادات'!$M$17),MAX(1,ROUND(IFERROR(INDEX(SvcMinutes,MATCH(S299,Services,0)),SlotLen)/SlotLen,0))-1,IF(AND(A299=A298,AI298&gt;0),AI298-1,0)))</f>
        <v/>
      </c>
      <c r="AJ299" s="7">
        <f>IF(A299="","",IF(OR(AND(S299&lt;&gt;"",V299&lt;&gt;'الإعدادات'!$M$17),AND(A299=A298,AI298&gt;0)),1,0))</f>
        <v/>
      </c>
      <c r="AK299" s="9">
        <f>IF(A299="","",IF(AND(S299&lt;&gt;"",V299&lt;&gt;'الإعدادات'!$M$17),IF(T299="","",T299),IF(AND(A299=A298,AI298&gt;0),AK298,"")))</f>
        <v/>
      </c>
      <c r="AL299" s="9">
        <f>IF(A299="","",IF(AND(S299&lt;&gt;"",V299&lt;&gt;'الإعدادات'!$M$17),IF(U299="","",U299),IF(AND(A299=A298,AI298&gt;0),AL298,"")))</f>
        <v/>
      </c>
    </row>
    <row r="300">
      <c r="A300" s="23">
        <f>IF(Y300&gt;=7*SlotsPerDay,"",$B$2+INT(Y300/SlotsPerDay))</f>
        <v/>
      </c>
      <c r="B300" s="24">
        <f>IF(A300="","",DayStart+(Y300-INT(Y300/SlotsPerDay)*SlotsPerDay)*SlotLen/1440)</f>
        <v/>
      </c>
      <c r="C300" s="4" t="n"/>
      <c r="D300" s="4" t="n"/>
      <c r="E300" s="4" t="n"/>
      <c r="F300" s="4" t="n"/>
      <c r="G300" s="4" t="n"/>
      <c r="H300" s="4" t="n"/>
      <c r="I300" s="25">
        <f>IF(A300="","",IF(AND(AND(AC300&lt;&gt;"",OR(AC300=AG300,AC300=AK300)),AND(AD300&lt;&gt;"",OR(AD300=AH300,AD300=AL300))),"غرفة وجهاز",IF(AND(AC300&lt;&gt;"",OR(AC300=AG300,AC300=AK300)),"غرفة",IF(AND(AD300&lt;&gt;"",OR(AD300=AH300,AD300=AL300)),"جهاز",""))))</f>
        <v/>
      </c>
      <c r="J300" s="4" t="n"/>
      <c r="K300" s="4" t="n"/>
      <c r="L300" s="4" t="n"/>
      <c r="M300" s="4" t="n"/>
      <c r="N300" s="4" t="n"/>
      <c r="O300" s="4" t="n"/>
      <c r="P300" s="25">
        <f>IF(A300="","",IF(AND(AND(AG300&lt;&gt;"",OR(AG300=AC300,AG300=AK300)),AND(AH300&lt;&gt;"",OR(AH300=AD300,AH300=AL300))),"غرفة وجهاز",IF(AND(AG300&lt;&gt;"",OR(AG300=AC300,AG300=AK300)),"غرفة",IF(AND(AH300&lt;&gt;"",OR(AH300=AD300,AH300=AL300)),"جهاز",""))))</f>
        <v/>
      </c>
      <c r="Q300" s="4" t="n"/>
      <c r="R300" s="4" t="n"/>
      <c r="S300" s="4" t="n"/>
      <c r="T300" s="4" t="n"/>
      <c r="U300" s="4" t="n"/>
      <c r="V300" s="4" t="n"/>
      <c r="W300" s="25">
        <f>IF(A300="","",IF(AND(AND(AK300&lt;&gt;"",OR(AK300=AC300,AK300=AG300)),AND(AL300&lt;&gt;"",OR(AL300=AD300,AL300=AH300))),"غرفة وجهاز",IF(AND(AK300&lt;&gt;"",OR(AK300=AC300,AK300=AG300)),"غرفة",IF(AND(AL300&lt;&gt;"",OR(AL300=AD300,AL300=AH300)),"جهاز",""))))</f>
        <v/>
      </c>
      <c r="Y300" s="7" t="n">
        <v>294</v>
      </c>
      <c r="Z300" s="7">
        <f>IF(A300="","",IF(INDEX(OpenDays,WEEKDAY(A300,2))="لا",0,1))</f>
        <v/>
      </c>
      <c r="AA300" s="7">
        <f>IF(A300="","",IF(AND(E300&lt;&gt;"",H300&lt;&gt;'الإعدادات'!$M$17),MAX(1,ROUND(IFERROR(INDEX(SvcMinutes,MATCH(E300,Services,0)),SlotLen)/SlotLen,0))-1,IF(AND(A300=A299,AA299&gt;0),AA299-1,0)))</f>
        <v/>
      </c>
      <c r="AB300" s="7">
        <f>IF(A300="","",IF(OR(AND(E300&lt;&gt;"",H300&lt;&gt;'الإعدادات'!$M$17),AND(A300=A299,AA299&gt;0)),1,0))</f>
        <v/>
      </c>
      <c r="AC300" s="9">
        <f>IF(A300="","",IF(AND(E300&lt;&gt;"",H300&lt;&gt;'الإعدادات'!$M$17),IF(F300="","",F300),IF(AND(A300=A299,AA299&gt;0),AC299,"")))</f>
        <v/>
      </c>
      <c r="AD300" s="9">
        <f>IF(A300="","",IF(AND(E300&lt;&gt;"",H300&lt;&gt;'الإعدادات'!$M$17),IF(G300="","",G300),IF(AND(A300=A299,AA299&gt;0),AD299,"")))</f>
        <v/>
      </c>
      <c r="AE300" s="7">
        <f>IF(A300="","",IF(AND(L300&lt;&gt;"",O300&lt;&gt;'الإعدادات'!$M$17),MAX(1,ROUND(IFERROR(INDEX(SvcMinutes,MATCH(L300,Services,0)),SlotLen)/SlotLen,0))-1,IF(AND(A300=A299,AE299&gt;0),AE299-1,0)))</f>
        <v/>
      </c>
      <c r="AF300" s="7">
        <f>IF(A300="","",IF(OR(AND(L300&lt;&gt;"",O300&lt;&gt;'الإعدادات'!$M$17),AND(A300=A299,AE299&gt;0)),1,0))</f>
        <v/>
      </c>
      <c r="AG300" s="9">
        <f>IF(A300="","",IF(AND(L300&lt;&gt;"",O300&lt;&gt;'الإعدادات'!$M$17),IF(M300="","",M300),IF(AND(A300=A299,AE299&gt;0),AG299,"")))</f>
        <v/>
      </c>
      <c r="AH300" s="9">
        <f>IF(A300="","",IF(AND(L300&lt;&gt;"",O300&lt;&gt;'الإعدادات'!$M$17),IF(N300="","",N300),IF(AND(A300=A299,AE299&gt;0),AH299,"")))</f>
        <v/>
      </c>
      <c r="AI300" s="7">
        <f>IF(A300="","",IF(AND(S300&lt;&gt;"",V300&lt;&gt;'الإعدادات'!$M$17),MAX(1,ROUND(IFERROR(INDEX(SvcMinutes,MATCH(S300,Services,0)),SlotLen)/SlotLen,0))-1,IF(AND(A300=A299,AI299&gt;0),AI299-1,0)))</f>
        <v/>
      </c>
      <c r="AJ300" s="7">
        <f>IF(A300="","",IF(OR(AND(S300&lt;&gt;"",V300&lt;&gt;'الإعدادات'!$M$17),AND(A300=A299,AI299&gt;0)),1,0))</f>
        <v/>
      </c>
      <c r="AK300" s="9">
        <f>IF(A300="","",IF(AND(S300&lt;&gt;"",V300&lt;&gt;'الإعدادات'!$M$17),IF(T300="","",T300),IF(AND(A300=A299,AI299&gt;0),AK299,"")))</f>
        <v/>
      </c>
      <c r="AL300" s="9">
        <f>IF(A300="","",IF(AND(S300&lt;&gt;"",V300&lt;&gt;'الإعدادات'!$M$17),IF(U300="","",U300),IF(AND(A300=A299,AI299&gt;0),AL299,"")))</f>
        <v/>
      </c>
    </row>
    <row r="301">
      <c r="A301" s="23">
        <f>IF(Y301&gt;=7*SlotsPerDay,"",$B$2+INT(Y301/SlotsPerDay))</f>
        <v/>
      </c>
      <c r="B301" s="24">
        <f>IF(A301="","",DayStart+(Y301-INT(Y301/SlotsPerDay)*SlotsPerDay)*SlotLen/1440)</f>
        <v/>
      </c>
      <c r="C301" s="4" t="n"/>
      <c r="D301" s="4" t="n"/>
      <c r="E301" s="4" t="n"/>
      <c r="F301" s="4" t="n"/>
      <c r="G301" s="4" t="n"/>
      <c r="H301" s="4" t="n"/>
      <c r="I301" s="25">
        <f>IF(A301="","",IF(AND(AND(AC301&lt;&gt;"",OR(AC301=AG301,AC301=AK301)),AND(AD301&lt;&gt;"",OR(AD301=AH301,AD301=AL301))),"غرفة وجهاز",IF(AND(AC301&lt;&gt;"",OR(AC301=AG301,AC301=AK301)),"غرفة",IF(AND(AD301&lt;&gt;"",OR(AD301=AH301,AD301=AL301)),"جهاز",""))))</f>
        <v/>
      </c>
      <c r="J301" s="4" t="n"/>
      <c r="K301" s="4" t="n"/>
      <c r="L301" s="4" t="n"/>
      <c r="M301" s="4" t="n"/>
      <c r="N301" s="4" t="n"/>
      <c r="O301" s="4" t="n"/>
      <c r="P301" s="25">
        <f>IF(A301="","",IF(AND(AND(AG301&lt;&gt;"",OR(AG301=AC301,AG301=AK301)),AND(AH301&lt;&gt;"",OR(AH301=AD301,AH301=AL301))),"غرفة وجهاز",IF(AND(AG301&lt;&gt;"",OR(AG301=AC301,AG301=AK301)),"غرفة",IF(AND(AH301&lt;&gt;"",OR(AH301=AD301,AH301=AL301)),"جهاز",""))))</f>
        <v/>
      </c>
      <c r="Q301" s="4" t="n"/>
      <c r="R301" s="4" t="n"/>
      <c r="S301" s="4" t="n"/>
      <c r="T301" s="4" t="n"/>
      <c r="U301" s="4" t="n"/>
      <c r="V301" s="4" t="n"/>
      <c r="W301" s="25">
        <f>IF(A301="","",IF(AND(AND(AK301&lt;&gt;"",OR(AK301=AC301,AK301=AG301)),AND(AL301&lt;&gt;"",OR(AL301=AD301,AL301=AH301))),"غرفة وجهاز",IF(AND(AK301&lt;&gt;"",OR(AK301=AC301,AK301=AG301)),"غرفة",IF(AND(AL301&lt;&gt;"",OR(AL301=AD301,AL301=AH301)),"جهاز",""))))</f>
        <v/>
      </c>
      <c r="Y301" s="7" t="n">
        <v>295</v>
      </c>
      <c r="Z301" s="7">
        <f>IF(A301="","",IF(INDEX(OpenDays,WEEKDAY(A301,2))="لا",0,1))</f>
        <v/>
      </c>
      <c r="AA301" s="7">
        <f>IF(A301="","",IF(AND(E301&lt;&gt;"",H301&lt;&gt;'الإعدادات'!$M$17),MAX(1,ROUND(IFERROR(INDEX(SvcMinutes,MATCH(E301,Services,0)),SlotLen)/SlotLen,0))-1,IF(AND(A301=A300,AA300&gt;0),AA300-1,0)))</f>
        <v/>
      </c>
      <c r="AB301" s="7">
        <f>IF(A301="","",IF(OR(AND(E301&lt;&gt;"",H301&lt;&gt;'الإعدادات'!$M$17),AND(A301=A300,AA300&gt;0)),1,0))</f>
        <v/>
      </c>
      <c r="AC301" s="9">
        <f>IF(A301="","",IF(AND(E301&lt;&gt;"",H301&lt;&gt;'الإعدادات'!$M$17),IF(F301="","",F301),IF(AND(A301=A300,AA300&gt;0),AC300,"")))</f>
        <v/>
      </c>
      <c r="AD301" s="9">
        <f>IF(A301="","",IF(AND(E301&lt;&gt;"",H301&lt;&gt;'الإعدادات'!$M$17),IF(G301="","",G301),IF(AND(A301=A300,AA300&gt;0),AD300,"")))</f>
        <v/>
      </c>
      <c r="AE301" s="7">
        <f>IF(A301="","",IF(AND(L301&lt;&gt;"",O301&lt;&gt;'الإعدادات'!$M$17),MAX(1,ROUND(IFERROR(INDEX(SvcMinutes,MATCH(L301,Services,0)),SlotLen)/SlotLen,0))-1,IF(AND(A301=A300,AE300&gt;0),AE300-1,0)))</f>
        <v/>
      </c>
      <c r="AF301" s="7">
        <f>IF(A301="","",IF(OR(AND(L301&lt;&gt;"",O301&lt;&gt;'الإعدادات'!$M$17),AND(A301=A300,AE300&gt;0)),1,0))</f>
        <v/>
      </c>
      <c r="AG301" s="9">
        <f>IF(A301="","",IF(AND(L301&lt;&gt;"",O301&lt;&gt;'الإعدادات'!$M$17),IF(M301="","",M301),IF(AND(A301=A300,AE300&gt;0),AG300,"")))</f>
        <v/>
      </c>
      <c r="AH301" s="9">
        <f>IF(A301="","",IF(AND(L301&lt;&gt;"",O301&lt;&gt;'الإعدادات'!$M$17),IF(N301="","",N301),IF(AND(A301=A300,AE300&gt;0),AH300,"")))</f>
        <v/>
      </c>
      <c r="AI301" s="7">
        <f>IF(A301="","",IF(AND(S301&lt;&gt;"",V301&lt;&gt;'الإعدادات'!$M$17),MAX(1,ROUND(IFERROR(INDEX(SvcMinutes,MATCH(S301,Services,0)),SlotLen)/SlotLen,0))-1,IF(AND(A301=A300,AI300&gt;0),AI300-1,0)))</f>
        <v/>
      </c>
      <c r="AJ301" s="7">
        <f>IF(A301="","",IF(OR(AND(S301&lt;&gt;"",V301&lt;&gt;'الإعدادات'!$M$17),AND(A301=A300,AI300&gt;0)),1,0))</f>
        <v/>
      </c>
      <c r="AK301" s="9">
        <f>IF(A301="","",IF(AND(S301&lt;&gt;"",V301&lt;&gt;'الإعدادات'!$M$17),IF(T301="","",T301),IF(AND(A301=A300,AI300&gt;0),AK300,"")))</f>
        <v/>
      </c>
      <c r="AL301" s="9">
        <f>IF(A301="","",IF(AND(S301&lt;&gt;"",V301&lt;&gt;'الإعدادات'!$M$17),IF(U301="","",U301),IF(AND(A301=A300,AI300&gt;0),AL300,"")))</f>
        <v/>
      </c>
    </row>
    <row r="302">
      <c r="A302" s="23">
        <f>IF(Y302&gt;=7*SlotsPerDay,"",$B$2+INT(Y302/SlotsPerDay))</f>
        <v/>
      </c>
      <c r="B302" s="24">
        <f>IF(A302="","",DayStart+(Y302-INT(Y302/SlotsPerDay)*SlotsPerDay)*SlotLen/1440)</f>
        <v/>
      </c>
      <c r="C302" s="4" t="n"/>
      <c r="D302" s="4" t="n"/>
      <c r="E302" s="4" t="n"/>
      <c r="F302" s="4" t="n"/>
      <c r="G302" s="4" t="n"/>
      <c r="H302" s="4" t="n"/>
      <c r="I302" s="25">
        <f>IF(A302="","",IF(AND(AND(AC302&lt;&gt;"",OR(AC302=AG302,AC302=AK302)),AND(AD302&lt;&gt;"",OR(AD302=AH302,AD302=AL302))),"غرفة وجهاز",IF(AND(AC302&lt;&gt;"",OR(AC302=AG302,AC302=AK302)),"غرفة",IF(AND(AD302&lt;&gt;"",OR(AD302=AH302,AD302=AL302)),"جهاز",""))))</f>
        <v/>
      </c>
      <c r="J302" s="4" t="n"/>
      <c r="K302" s="4" t="n"/>
      <c r="L302" s="4" t="n"/>
      <c r="M302" s="4" t="n"/>
      <c r="N302" s="4" t="n"/>
      <c r="O302" s="4" t="n"/>
      <c r="P302" s="25">
        <f>IF(A302="","",IF(AND(AND(AG302&lt;&gt;"",OR(AG302=AC302,AG302=AK302)),AND(AH302&lt;&gt;"",OR(AH302=AD302,AH302=AL302))),"غرفة وجهاز",IF(AND(AG302&lt;&gt;"",OR(AG302=AC302,AG302=AK302)),"غرفة",IF(AND(AH302&lt;&gt;"",OR(AH302=AD302,AH302=AL302)),"جهاز",""))))</f>
        <v/>
      </c>
      <c r="Q302" s="4" t="n"/>
      <c r="R302" s="4" t="n"/>
      <c r="S302" s="4" t="n"/>
      <c r="T302" s="4" t="n"/>
      <c r="U302" s="4" t="n"/>
      <c r="V302" s="4" t="n"/>
      <c r="W302" s="25">
        <f>IF(A302="","",IF(AND(AND(AK302&lt;&gt;"",OR(AK302=AC302,AK302=AG302)),AND(AL302&lt;&gt;"",OR(AL302=AD302,AL302=AH302))),"غرفة وجهاز",IF(AND(AK302&lt;&gt;"",OR(AK302=AC302,AK302=AG302)),"غرفة",IF(AND(AL302&lt;&gt;"",OR(AL302=AD302,AL302=AH302)),"جهاز",""))))</f>
        <v/>
      </c>
      <c r="Y302" s="7" t="n">
        <v>296</v>
      </c>
      <c r="Z302" s="7">
        <f>IF(A302="","",IF(INDEX(OpenDays,WEEKDAY(A302,2))="لا",0,1))</f>
        <v/>
      </c>
      <c r="AA302" s="7">
        <f>IF(A302="","",IF(AND(E302&lt;&gt;"",H302&lt;&gt;'الإعدادات'!$M$17),MAX(1,ROUND(IFERROR(INDEX(SvcMinutes,MATCH(E302,Services,0)),SlotLen)/SlotLen,0))-1,IF(AND(A302=A301,AA301&gt;0),AA301-1,0)))</f>
        <v/>
      </c>
      <c r="AB302" s="7">
        <f>IF(A302="","",IF(OR(AND(E302&lt;&gt;"",H302&lt;&gt;'الإعدادات'!$M$17),AND(A302=A301,AA301&gt;0)),1,0))</f>
        <v/>
      </c>
      <c r="AC302" s="9">
        <f>IF(A302="","",IF(AND(E302&lt;&gt;"",H302&lt;&gt;'الإعدادات'!$M$17),IF(F302="","",F302),IF(AND(A302=A301,AA301&gt;0),AC301,"")))</f>
        <v/>
      </c>
      <c r="AD302" s="9">
        <f>IF(A302="","",IF(AND(E302&lt;&gt;"",H302&lt;&gt;'الإعدادات'!$M$17),IF(G302="","",G302),IF(AND(A302=A301,AA301&gt;0),AD301,"")))</f>
        <v/>
      </c>
      <c r="AE302" s="7">
        <f>IF(A302="","",IF(AND(L302&lt;&gt;"",O302&lt;&gt;'الإعدادات'!$M$17),MAX(1,ROUND(IFERROR(INDEX(SvcMinutes,MATCH(L302,Services,0)),SlotLen)/SlotLen,0))-1,IF(AND(A302=A301,AE301&gt;0),AE301-1,0)))</f>
        <v/>
      </c>
      <c r="AF302" s="7">
        <f>IF(A302="","",IF(OR(AND(L302&lt;&gt;"",O302&lt;&gt;'الإعدادات'!$M$17),AND(A302=A301,AE301&gt;0)),1,0))</f>
        <v/>
      </c>
      <c r="AG302" s="9">
        <f>IF(A302="","",IF(AND(L302&lt;&gt;"",O302&lt;&gt;'الإعدادات'!$M$17),IF(M302="","",M302),IF(AND(A302=A301,AE301&gt;0),AG301,"")))</f>
        <v/>
      </c>
      <c r="AH302" s="9">
        <f>IF(A302="","",IF(AND(L302&lt;&gt;"",O302&lt;&gt;'الإعدادات'!$M$17),IF(N302="","",N302),IF(AND(A302=A301,AE301&gt;0),AH301,"")))</f>
        <v/>
      </c>
      <c r="AI302" s="7">
        <f>IF(A302="","",IF(AND(S302&lt;&gt;"",V302&lt;&gt;'الإعدادات'!$M$17),MAX(1,ROUND(IFERROR(INDEX(SvcMinutes,MATCH(S302,Services,0)),SlotLen)/SlotLen,0))-1,IF(AND(A302=A301,AI301&gt;0),AI301-1,0)))</f>
        <v/>
      </c>
      <c r="AJ302" s="7">
        <f>IF(A302="","",IF(OR(AND(S302&lt;&gt;"",V302&lt;&gt;'الإعدادات'!$M$17),AND(A302=A301,AI301&gt;0)),1,0))</f>
        <v/>
      </c>
      <c r="AK302" s="9">
        <f>IF(A302="","",IF(AND(S302&lt;&gt;"",V302&lt;&gt;'الإعدادات'!$M$17),IF(T302="","",T302),IF(AND(A302=A301,AI301&gt;0),AK301,"")))</f>
        <v/>
      </c>
      <c r="AL302" s="9">
        <f>IF(A302="","",IF(AND(S302&lt;&gt;"",V302&lt;&gt;'الإعدادات'!$M$17),IF(U302="","",U302),IF(AND(A302=A301,AI301&gt;0),AL301,"")))</f>
        <v/>
      </c>
    </row>
    <row r="303">
      <c r="A303" s="23">
        <f>IF(Y303&gt;=7*SlotsPerDay,"",$B$2+INT(Y303/SlotsPerDay))</f>
        <v/>
      </c>
      <c r="B303" s="24">
        <f>IF(A303="","",DayStart+(Y303-INT(Y303/SlotsPerDay)*SlotsPerDay)*SlotLen/1440)</f>
        <v/>
      </c>
      <c r="C303" s="4" t="n"/>
      <c r="D303" s="4" t="n"/>
      <c r="E303" s="4" t="n"/>
      <c r="F303" s="4" t="n"/>
      <c r="G303" s="4" t="n"/>
      <c r="H303" s="4" t="n"/>
      <c r="I303" s="25">
        <f>IF(A303="","",IF(AND(AND(AC303&lt;&gt;"",OR(AC303=AG303,AC303=AK303)),AND(AD303&lt;&gt;"",OR(AD303=AH303,AD303=AL303))),"غرفة وجهاز",IF(AND(AC303&lt;&gt;"",OR(AC303=AG303,AC303=AK303)),"غرفة",IF(AND(AD303&lt;&gt;"",OR(AD303=AH303,AD303=AL303)),"جهاز",""))))</f>
        <v/>
      </c>
      <c r="J303" s="4" t="n"/>
      <c r="K303" s="4" t="n"/>
      <c r="L303" s="4" t="n"/>
      <c r="M303" s="4" t="n"/>
      <c r="N303" s="4" t="n"/>
      <c r="O303" s="4" t="n"/>
      <c r="P303" s="25">
        <f>IF(A303="","",IF(AND(AND(AG303&lt;&gt;"",OR(AG303=AC303,AG303=AK303)),AND(AH303&lt;&gt;"",OR(AH303=AD303,AH303=AL303))),"غرفة وجهاز",IF(AND(AG303&lt;&gt;"",OR(AG303=AC303,AG303=AK303)),"غرفة",IF(AND(AH303&lt;&gt;"",OR(AH303=AD303,AH303=AL303)),"جهاز",""))))</f>
        <v/>
      </c>
      <c r="Q303" s="4" t="n"/>
      <c r="R303" s="4" t="n"/>
      <c r="S303" s="4" t="n"/>
      <c r="T303" s="4" t="n"/>
      <c r="U303" s="4" t="n"/>
      <c r="V303" s="4" t="n"/>
      <c r="W303" s="25">
        <f>IF(A303="","",IF(AND(AND(AK303&lt;&gt;"",OR(AK303=AC303,AK303=AG303)),AND(AL303&lt;&gt;"",OR(AL303=AD303,AL303=AH303))),"غرفة وجهاز",IF(AND(AK303&lt;&gt;"",OR(AK303=AC303,AK303=AG303)),"غرفة",IF(AND(AL303&lt;&gt;"",OR(AL303=AD303,AL303=AH303)),"جهاز",""))))</f>
        <v/>
      </c>
      <c r="Y303" s="7" t="n">
        <v>297</v>
      </c>
      <c r="Z303" s="7">
        <f>IF(A303="","",IF(INDEX(OpenDays,WEEKDAY(A303,2))="لا",0,1))</f>
        <v/>
      </c>
      <c r="AA303" s="7">
        <f>IF(A303="","",IF(AND(E303&lt;&gt;"",H303&lt;&gt;'الإعدادات'!$M$17),MAX(1,ROUND(IFERROR(INDEX(SvcMinutes,MATCH(E303,Services,0)),SlotLen)/SlotLen,0))-1,IF(AND(A303=A302,AA302&gt;0),AA302-1,0)))</f>
        <v/>
      </c>
      <c r="AB303" s="7">
        <f>IF(A303="","",IF(OR(AND(E303&lt;&gt;"",H303&lt;&gt;'الإعدادات'!$M$17),AND(A303=A302,AA302&gt;0)),1,0))</f>
        <v/>
      </c>
      <c r="AC303" s="9">
        <f>IF(A303="","",IF(AND(E303&lt;&gt;"",H303&lt;&gt;'الإعدادات'!$M$17),IF(F303="","",F303),IF(AND(A303=A302,AA302&gt;0),AC302,"")))</f>
        <v/>
      </c>
      <c r="AD303" s="9">
        <f>IF(A303="","",IF(AND(E303&lt;&gt;"",H303&lt;&gt;'الإعدادات'!$M$17),IF(G303="","",G303),IF(AND(A303=A302,AA302&gt;0),AD302,"")))</f>
        <v/>
      </c>
      <c r="AE303" s="7">
        <f>IF(A303="","",IF(AND(L303&lt;&gt;"",O303&lt;&gt;'الإعدادات'!$M$17),MAX(1,ROUND(IFERROR(INDEX(SvcMinutes,MATCH(L303,Services,0)),SlotLen)/SlotLen,0))-1,IF(AND(A303=A302,AE302&gt;0),AE302-1,0)))</f>
        <v/>
      </c>
      <c r="AF303" s="7">
        <f>IF(A303="","",IF(OR(AND(L303&lt;&gt;"",O303&lt;&gt;'الإعدادات'!$M$17),AND(A303=A302,AE302&gt;0)),1,0))</f>
        <v/>
      </c>
      <c r="AG303" s="9">
        <f>IF(A303="","",IF(AND(L303&lt;&gt;"",O303&lt;&gt;'الإعدادات'!$M$17),IF(M303="","",M303),IF(AND(A303=A302,AE302&gt;0),AG302,"")))</f>
        <v/>
      </c>
      <c r="AH303" s="9">
        <f>IF(A303="","",IF(AND(L303&lt;&gt;"",O303&lt;&gt;'الإعدادات'!$M$17),IF(N303="","",N303),IF(AND(A303=A302,AE302&gt;0),AH302,"")))</f>
        <v/>
      </c>
      <c r="AI303" s="7">
        <f>IF(A303="","",IF(AND(S303&lt;&gt;"",V303&lt;&gt;'الإعدادات'!$M$17),MAX(1,ROUND(IFERROR(INDEX(SvcMinutes,MATCH(S303,Services,0)),SlotLen)/SlotLen,0))-1,IF(AND(A303=A302,AI302&gt;0),AI302-1,0)))</f>
        <v/>
      </c>
      <c r="AJ303" s="7">
        <f>IF(A303="","",IF(OR(AND(S303&lt;&gt;"",V303&lt;&gt;'الإعدادات'!$M$17),AND(A303=A302,AI302&gt;0)),1,0))</f>
        <v/>
      </c>
      <c r="AK303" s="9">
        <f>IF(A303="","",IF(AND(S303&lt;&gt;"",V303&lt;&gt;'الإعدادات'!$M$17),IF(T303="","",T303),IF(AND(A303=A302,AI302&gt;0),AK302,"")))</f>
        <v/>
      </c>
      <c r="AL303" s="9">
        <f>IF(A303="","",IF(AND(S303&lt;&gt;"",V303&lt;&gt;'الإعدادات'!$M$17),IF(U303="","",U303),IF(AND(A303=A302,AI302&gt;0),AL302,"")))</f>
        <v/>
      </c>
    </row>
    <row r="304">
      <c r="A304" s="23">
        <f>IF(Y304&gt;=7*SlotsPerDay,"",$B$2+INT(Y304/SlotsPerDay))</f>
        <v/>
      </c>
      <c r="B304" s="24">
        <f>IF(A304="","",DayStart+(Y304-INT(Y304/SlotsPerDay)*SlotsPerDay)*SlotLen/1440)</f>
        <v/>
      </c>
      <c r="C304" s="4" t="n"/>
      <c r="D304" s="4" t="n"/>
      <c r="E304" s="4" t="n"/>
      <c r="F304" s="4" t="n"/>
      <c r="G304" s="4" t="n"/>
      <c r="H304" s="4" t="n"/>
      <c r="I304" s="25">
        <f>IF(A304="","",IF(AND(AND(AC304&lt;&gt;"",OR(AC304=AG304,AC304=AK304)),AND(AD304&lt;&gt;"",OR(AD304=AH304,AD304=AL304))),"غرفة وجهاز",IF(AND(AC304&lt;&gt;"",OR(AC304=AG304,AC304=AK304)),"غرفة",IF(AND(AD304&lt;&gt;"",OR(AD304=AH304,AD304=AL304)),"جهاز",""))))</f>
        <v/>
      </c>
      <c r="J304" s="4" t="n"/>
      <c r="K304" s="4" t="n"/>
      <c r="L304" s="4" t="n"/>
      <c r="M304" s="4" t="n"/>
      <c r="N304" s="4" t="n"/>
      <c r="O304" s="4" t="n"/>
      <c r="P304" s="25">
        <f>IF(A304="","",IF(AND(AND(AG304&lt;&gt;"",OR(AG304=AC304,AG304=AK304)),AND(AH304&lt;&gt;"",OR(AH304=AD304,AH304=AL304))),"غرفة وجهاز",IF(AND(AG304&lt;&gt;"",OR(AG304=AC304,AG304=AK304)),"غرفة",IF(AND(AH304&lt;&gt;"",OR(AH304=AD304,AH304=AL304)),"جهاز",""))))</f>
        <v/>
      </c>
      <c r="Q304" s="4" t="n"/>
      <c r="R304" s="4" t="n"/>
      <c r="S304" s="4" t="n"/>
      <c r="T304" s="4" t="n"/>
      <c r="U304" s="4" t="n"/>
      <c r="V304" s="4" t="n"/>
      <c r="W304" s="25">
        <f>IF(A304="","",IF(AND(AND(AK304&lt;&gt;"",OR(AK304=AC304,AK304=AG304)),AND(AL304&lt;&gt;"",OR(AL304=AD304,AL304=AH304))),"غرفة وجهاز",IF(AND(AK304&lt;&gt;"",OR(AK304=AC304,AK304=AG304)),"غرفة",IF(AND(AL304&lt;&gt;"",OR(AL304=AD304,AL304=AH304)),"جهاز",""))))</f>
        <v/>
      </c>
      <c r="Y304" s="7" t="n">
        <v>298</v>
      </c>
      <c r="Z304" s="7">
        <f>IF(A304="","",IF(INDEX(OpenDays,WEEKDAY(A304,2))="لا",0,1))</f>
        <v/>
      </c>
      <c r="AA304" s="7">
        <f>IF(A304="","",IF(AND(E304&lt;&gt;"",H304&lt;&gt;'الإعدادات'!$M$17),MAX(1,ROUND(IFERROR(INDEX(SvcMinutes,MATCH(E304,Services,0)),SlotLen)/SlotLen,0))-1,IF(AND(A304=A303,AA303&gt;0),AA303-1,0)))</f>
        <v/>
      </c>
      <c r="AB304" s="7">
        <f>IF(A304="","",IF(OR(AND(E304&lt;&gt;"",H304&lt;&gt;'الإعدادات'!$M$17),AND(A304=A303,AA303&gt;0)),1,0))</f>
        <v/>
      </c>
      <c r="AC304" s="9">
        <f>IF(A304="","",IF(AND(E304&lt;&gt;"",H304&lt;&gt;'الإعدادات'!$M$17),IF(F304="","",F304),IF(AND(A304=A303,AA303&gt;0),AC303,"")))</f>
        <v/>
      </c>
      <c r="AD304" s="9">
        <f>IF(A304="","",IF(AND(E304&lt;&gt;"",H304&lt;&gt;'الإعدادات'!$M$17),IF(G304="","",G304),IF(AND(A304=A303,AA303&gt;0),AD303,"")))</f>
        <v/>
      </c>
      <c r="AE304" s="7">
        <f>IF(A304="","",IF(AND(L304&lt;&gt;"",O304&lt;&gt;'الإعدادات'!$M$17),MAX(1,ROUND(IFERROR(INDEX(SvcMinutes,MATCH(L304,Services,0)),SlotLen)/SlotLen,0))-1,IF(AND(A304=A303,AE303&gt;0),AE303-1,0)))</f>
        <v/>
      </c>
      <c r="AF304" s="7">
        <f>IF(A304="","",IF(OR(AND(L304&lt;&gt;"",O304&lt;&gt;'الإعدادات'!$M$17),AND(A304=A303,AE303&gt;0)),1,0))</f>
        <v/>
      </c>
      <c r="AG304" s="9">
        <f>IF(A304="","",IF(AND(L304&lt;&gt;"",O304&lt;&gt;'الإعدادات'!$M$17),IF(M304="","",M304),IF(AND(A304=A303,AE303&gt;0),AG303,"")))</f>
        <v/>
      </c>
      <c r="AH304" s="9">
        <f>IF(A304="","",IF(AND(L304&lt;&gt;"",O304&lt;&gt;'الإعدادات'!$M$17),IF(N304="","",N304),IF(AND(A304=A303,AE303&gt;0),AH303,"")))</f>
        <v/>
      </c>
      <c r="AI304" s="7">
        <f>IF(A304="","",IF(AND(S304&lt;&gt;"",V304&lt;&gt;'الإعدادات'!$M$17),MAX(1,ROUND(IFERROR(INDEX(SvcMinutes,MATCH(S304,Services,0)),SlotLen)/SlotLen,0))-1,IF(AND(A304=A303,AI303&gt;0),AI303-1,0)))</f>
        <v/>
      </c>
      <c r="AJ304" s="7">
        <f>IF(A304="","",IF(OR(AND(S304&lt;&gt;"",V304&lt;&gt;'الإعدادات'!$M$17),AND(A304=A303,AI303&gt;0)),1,0))</f>
        <v/>
      </c>
      <c r="AK304" s="9">
        <f>IF(A304="","",IF(AND(S304&lt;&gt;"",V304&lt;&gt;'الإعدادات'!$M$17),IF(T304="","",T304),IF(AND(A304=A303,AI303&gt;0),AK303,"")))</f>
        <v/>
      </c>
      <c r="AL304" s="9">
        <f>IF(A304="","",IF(AND(S304&lt;&gt;"",V304&lt;&gt;'الإعدادات'!$M$17),IF(U304="","",U304),IF(AND(A304=A303,AI303&gt;0),AL303,"")))</f>
        <v/>
      </c>
    </row>
    <row r="305">
      <c r="A305" s="23">
        <f>IF(Y305&gt;=7*SlotsPerDay,"",$B$2+INT(Y305/SlotsPerDay))</f>
        <v/>
      </c>
      <c r="B305" s="24">
        <f>IF(A305="","",DayStart+(Y305-INT(Y305/SlotsPerDay)*SlotsPerDay)*SlotLen/1440)</f>
        <v/>
      </c>
      <c r="C305" s="4" t="n"/>
      <c r="D305" s="4" t="n"/>
      <c r="E305" s="4" t="n"/>
      <c r="F305" s="4" t="n"/>
      <c r="G305" s="4" t="n"/>
      <c r="H305" s="4" t="n"/>
      <c r="I305" s="25">
        <f>IF(A305="","",IF(AND(AND(AC305&lt;&gt;"",OR(AC305=AG305,AC305=AK305)),AND(AD305&lt;&gt;"",OR(AD305=AH305,AD305=AL305))),"غرفة وجهاز",IF(AND(AC305&lt;&gt;"",OR(AC305=AG305,AC305=AK305)),"غرفة",IF(AND(AD305&lt;&gt;"",OR(AD305=AH305,AD305=AL305)),"جهاز",""))))</f>
        <v/>
      </c>
      <c r="J305" s="4" t="n"/>
      <c r="K305" s="4" t="n"/>
      <c r="L305" s="4" t="n"/>
      <c r="M305" s="4" t="n"/>
      <c r="N305" s="4" t="n"/>
      <c r="O305" s="4" t="n"/>
      <c r="P305" s="25">
        <f>IF(A305="","",IF(AND(AND(AG305&lt;&gt;"",OR(AG305=AC305,AG305=AK305)),AND(AH305&lt;&gt;"",OR(AH305=AD305,AH305=AL305))),"غرفة وجهاز",IF(AND(AG305&lt;&gt;"",OR(AG305=AC305,AG305=AK305)),"غرفة",IF(AND(AH305&lt;&gt;"",OR(AH305=AD305,AH305=AL305)),"جهاز",""))))</f>
        <v/>
      </c>
      <c r="Q305" s="4" t="n"/>
      <c r="R305" s="4" t="n"/>
      <c r="S305" s="4" t="n"/>
      <c r="T305" s="4" t="n"/>
      <c r="U305" s="4" t="n"/>
      <c r="V305" s="4" t="n"/>
      <c r="W305" s="25">
        <f>IF(A305="","",IF(AND(AND(AK305&lt;&gt;"",OR(AK305=AC305,AK305=AG305)),AND(AL305&lt;&gt;"",OR(AL305=AD305,AL305=AH305))),"غرفة وجهاز",IF(AND(AK305&lt;&gt;"",OR(AK305=AC305,AK305=AG305)),"غرفة",IF(AND(AL305&lt;&gt;"",OR(AL305=AD305,AL305=AH305)),"جهاز",""))))</f>
        <v/>
      </c>
      <c r="Y305" s="7" t="n">
        <v>299</v>
      </c>
      <c r="Z305" s="7">
        <f>IF(A305="","",IF(INDEX(OpenDays,WEEKDAY(A305,2))="لا",0,1))</f>
        <v/>
      </c>
      <c r="AA305" s="7">
        <f>IF(A305="","",IF(AND(E305&lt;&gt;"",H305&lt;&gt;'الإعدادات'!$M$17),MAX(1,ROUND(IFERROR(INDEX(SvcMinutes,MATCH(E305,Services,0)),SlotLen)/SlotLen,0))-1,IF(AND(A305=A304,AA304&gt;0),AA304-1,0)))</f>
        <v/>
      </c>
      <c r="AB305" s="7">
        <f>IF(A305="","",IF(OR(AND(E305&lt;&gt;"",H305&lt;&gt;'الإعدادات'!$M$17),AND(A305=A304,AA304&gt;0)),1,0))</f>
        <v/>
      </c>
      <c r="AC305" s="9">
        <f>IF(A305="","",IF(AND(E305&lt;&gt;"",H305&lt;&gt;'الإعدادات'!$M$17),IF(F305="","",F305),IF(AND(A305=A304,AA304&gt;0),AC304,"")))</f>
        <v/>
      </c>
      <c r="AD305" s="9">
        <f>IF(A305="","",IF(AND(E305&lt;&gt;"",H305&lt;&gt;'الإعدادات'!$M$17),IF(G305="","",G305),IF(AND(A305=A304,AA304&gt;0),AD304,"")))</f>
        <v/>
      </c>
      <c r="AE305" s="7">
        <f>IF(A305="","",IF(AND(L305&lt;&gt;"",O305&lt;&gt;'الإعدادات'!$M$17),MAX(1,ROUND(IFERROR(INDEX(SvcMinutes,MATCH(L305,Services,0)),SlotLen)/SlotLen,0))-1,IF(AND(A305=A304,AE304&gt;0),AE304-1,0)))</f>
        <v/>
      </c>
      <c r="AF305" s="7">
        <f>IF(A305="","",IF(OR(AND(L305&lt;&gt;"",O305&lt;&gt;'الإعدادات'!$M$17),AND(A305=A304,AE304&gt;0)),1,0))</f>
        <v/>
      </c>
      <c r="AG305" s="9">
        <f>IF(A305="","",IF(AND(L305&lt;&gt;"",O305&lt;&gt;'الإعدادات'!$M$17),IF(M305="","",M305),IF(AND(A305=A304,AE304&gt;0),AG304,"")))</f>
        <v/>
      </c>
      <c r="AH305" s="9">
        <f>IF(A305="","",IF(AND(L305&lt;&gt;"",O305&lt;&gt;'الإعدادات'!$M$17),IF(N305="","",N305),IF(AND(A305=A304,AE304&gt;0),AH304,"")))</f>
        <v/>
      </c>
      <c r="AI305" s="7">
        <f>IF(A305="","",IF(AND(S305&lt;&gt;"",V305&lt;&gt;'الإعدادات'!$M$17),MAX(1,ROUND(IFERROR(INDEX(SvcMinutes,MATCH(S305,Services,0)),SlotLen)/SlotLen,0))-1,IF(AND(A305=A304,AI304&gt;0),AI304-1,0)))</f>
        <v/>
      </c>
      <c r="AJ305" s="7">
        <f>IF(A305="","",IF(OR(AND(S305&lt;&gt;"",V305&lt;&gt;'الإعدادات'!$M$17),AND(A305=A304,AI304&gt;0)),1,0))</f>
        <v/>
      </c>
      <c r="AK305" s="9">
        <f>IF(A305="","",IF(AND(S305&lt;&gt;"",V305&lt;&gt;'الإعدادات'!$M$17),IF(T305="","",T305),IF(AND(A305=A304,AI304&gt;0),AK304,"")))</f>
        <v/>
      </c>
      <c r="AL305" s="9">
        <f>IF(A305="","",IF(AND(S305&lt;&gt;"",V305&lt;&gt;'الإعدادات'!$M$17),IF(U305="","",U305),IF(AND(A305=A304,AI304&gt;0),AL304,"")))</f>
        <v/>
      </c>
    </row>
    <row r="306">
      <c r="A306" s="23">
        <f>IF(Y306&gt;=7*SlotsPerDay,"",$B$2+INT(Y306/SlotsPerDay))</f>
        <v/>
      </c>
      <c r="B306" s="24">
        <f>IF(A306="","",DayStart+(Y306-INT(Y306/SlotsPerDay)*SlotsPerDay)*SlotLen/1440)</f>
        <v/>
      </c>
      <c r="C306" s="4" t="n"/>
      <c r="D306" s="4" t="n"/>
      <c r="E306" s="4" t="n"/>
      <c r="F306" s="4" t="n"/>
      <c r="G306" s="4" t="n"/>
      <c r="H306" s="4" t="n"/>
      <c r="I306" s="25">
        <f>IF(A306="","",IF(AND(AND(AC306&lt;&gt;"",OR(AC306=AG306,AC306=AK306)),AND(AD306&lt;&gt;"",OR(AD306=AH306,AD306=AL306))),"غرفة وجهاز",IF(AND(AC306&lt;&gt;"",OR(AC306=AG306,AC306=AK306)),"غرفة",IF(AND(AD306&lt;&gt;"",OR(AD306=AH306,AD306=AL306)),"جهاز",""))))</f>
        <v/>
      </c>
      <c r="J306" s="4" t="n"/>
      <c r="K306" s="4" t="n"/>
      <c r="L306" s="4" t="n"/>
      <c r="M306" s="4" t="n"/>
      <c r="N306" s="4" t="n"/>
      <c r="O306" s="4" t="n"/>
      <c r="P306" s="25">
        <f>IF(A306="","",IF(AND(AND(AG306&lt;&gt;"",OR(AG306=AC306,AG306=AK306)),AND(AH306&lt;&gt;"",OR(AH306=AD306,AH306=AL306))),"غرفة وجهاز",IF(AND(AG306&lt;&gt;"",OR(AG306=AC306,AG306=AK306)),"غرفة",IF(AND(AH306&lt;&gt;"",OR(AH306=AD306,AH306=AL306)),"جهاز",""))))</f>
        <v/>
      </c>
      <c r="Q306" s="4" t="n"/>
      <c r="R306" s="4" t="n"/>
      <c r="S306" s="4" t="n"/>
      <c r="T306" s="4" t="n"/>
      <c r="U306" s="4" t="n"/>
      <c r="V306" s="4" t="n"/>
      <c r="W306" s="25">
        <f>IF(A306="","",IF(AND(AND(AK306&lt;&gt;"",OR(AK306=AC306,AK306=AG306)),AND(AL306&lt;&gt;"",OR(AL306=AD306,AL306=AH306))),"غرفة وجهاز",IF(AND(AK306&lt;&gt;"",OR(AK306=AC306,AK306=AG306)),"غرفة",IF(AND(AL306&lt;&gt;"",OR(AL306=AD306,AL306=AH306)),"جهاز",""))))</f>
        <v/>
      </c>
      <c r="Y306" s="7" t="n">
        <v>300</v>
      </c>
      <c r="Z306" s="7">
        <f>IF(A306="","",IF(INDEX(OpenDays,WEEKDAY(A306,2))="لا",0,1))</f>
        <v/>
      </c>
      <c r="AA306" s="7">
        <f>IF(A306="","",IF(AND(E306&lt;&gt;"",H306&lt;&gt;'الإعدادات'!$M$17),MAX(1,ROUND(IFERROR(INDEX(SvcMinutes,MATCH(E306,Services,0)),SlotLen)/SlotLen,0))-1,IF(AND(A306=A305,AA305&gt;0),AA305-1,0)))</f>
        <v/>
      </c>
      <c r="AB306" s="7">
        <f>IF(A306="","",IF(OR(AND(E306&lt;&gt;"",H306&lt;&gt;'الإعدادات'!$M$17),AND(A306=A305,AA305&gt;0)),1,0))</f>
        <v/>
      </c>
      <c r="AC306" s="9">
        <f>IF(A306="","",IF(AND(E306&lt;&gt;"",H306&lt;&gt;'الإعدادات'!$M$17),IF(F306="","",F306),IF(AND(A306=A305,AA305&gt;0),AC305,"")))</f>
        <v/>
      </c>
      <c r="AD306" s="9">
        <f>IF(A306="","",IF(AND(E306&lt;&gt;"",H306&lt;&gt;'الإعدادات'!$M$17),IF(G306="","",G306),IF(AND(A306=A305,AA305&gt;0),AD305,"")))</f>
        <v/>
      </c>
      <c r="AE306" s="7">
        <f>IF(A306="","",IF(AND(L306&lt;&gt;"",O306&lt;&gt;'الإعدادات'!$M$17),MAX(1,ROUND(IFERROR(INDEX(SvcMinutes,MATCH(L306,Services,0)),SlotLen)/SlotLen,0))-1,IF(AND(A306=A305,AE305&gt;0),AE305-1,0)))</f>
        <v/>
      </c>
      <c r="AF306" s="7">
        <f>IF(A306="","",IF(OR(AND(L306&lt;&gt;"",O306&lt;&gt;'الإعدادات'!$M$17),AND(A306=A305,AE305&gt;0)),1,0))</f>
        <v/>
      </c>
      <c r="AG306" s="9">
        <f>IF(A306="","",IF(AND(L306&lt;&gt;"",O306&lt;&gt;'الإعدادات'!$M$17),IF(M306="","",M306),IF(AND(A306=A305,AE305&gt;0),AG305,"")))</f>
        <v/>
      </c>
      <c r="AH306" s="9">
        <f>IF(A306="","",IF(AND(L306&lt;&gt;"",O306&lt;&gt;'الإعدادات'!$M$17),IF(N306="","",N306),IF(AND(A306=A305,AE305&gt;0),AH305,"")))</f>
        <v/>
      </c>
      <c r="AI306" s="7">
        <f>IF(A306="","",IF(AND(S306&lt;&gt;"",V306&lt;&gt;'الإعدادات'!$M$17),MAX(1,ROUND(IFERROR(INDEX(SvcMinutes,MATCH(S306,Services,0)),SlotLen)/SlotLen,0))-1,IF(AND(A306=A305,AI305&gt;0),AI305-1,0)))</f>
        <v/>
      </c>
      <c r="AJ306" s="7">
        <f>IF(A306="","",IF(OR(AND(S306&lt;&gt;"",V306&lt;&gt;'الإعدادات'!$M$17),AND(A306=A305,AI305&gt;0)),1,0))</f>
        <v/>
      </c>
      <c r="AK306" s="9">
        <f>IF(A306="","",IF(AND(S306&lt;&gt;"",V306&lt;&gt;'الإعدادات'!$M$17),IF(T306="","",T306),IF(AND(A306=A305,AI305&gt;0),AK305,"")))</f>
        <v/>
      </c>
      <c r="AL306" s="9">
        <f>IF(A306="","",IF(AND(S306&lt;&gt;"",V306&lt;&gt;'الإعدادات'!$M$17),IF(U306="","",U306),IF(AND(A306=A305,AI305&gt;0),AL305,"")))</f>
        <v/>
      </c>
    </row>
    <row r="307">
      <c r="A307" s="23">
        <f>IF(Y307&gt;=7*SlotsPerDay,"",$B$2+INT(Y307/SlotsPerDay))</f>
        <v/>
      </c>
      <c r="B307" s="24">
        <f>IF(A307="","",DayStart+(Y307-INT(Y307/SlotsPerDay)*SlotsPerDay)*SlotLen/1440)</f>
        <v/>
      </c>
      <c r="C307" s="4" t="n"/>
      <c r="D307" s="4" t="n"/>
      <c r="E307" s="4" t="n"/>
      <c r="F307" s="4" t="n"/>
      <c r="G307" s="4" t="n"/>
      <c r="H307" s="4" t="n"/>
      <c r="I307" s="25">
        <f>IF(A307="","",IF(AND(AND(AC307&lt;&gt;"",OR(AC307=AG307,AC307=AK307)),AND(AD307&lt;&gt;"",OR(AD307=AH307,AD307=AL307))),"غرفة وجهاز",IF(AND(AC307&lt;&gt;"",OR(AC307=AG307,AC307=AK307)),"غرفة",IF(AND(AD307&lt;&gt;"",OR(AD307=AH307,AD307=AL307)),"جهاز",""))))</f>
        <v/>
      </c>
      <c r="J307" s="4" t="n"/>
      <c r="K307" s="4" t="n"/>
      <c r="L307" s="4" t="n"/>
      <c r="M307" s="4" t="n"/>
      <c r="N307" s="4" t="n"/>
      <c r="O307" s="4" t="n"/>
      <c r="P307" s="25">
        <f>IF(A307="","",IF(AND(AND(AG307&lt;&gt;"",OR(AG307=AC307,AG307=AK307)),AND(AH307&lt;&gt;"",OR(AH307=AD307,AH307=AL307))),"غرفة وجهاز",IF(AND(AG307&lt;&gt;"",OR(AG307=AC307,AG307=AK307)),"غرفة",IF(AND(AH307&lt;&gt;"",OR(AH307=AD307,AH307=AL307)),"جهاز",""))))</f>
        <v/>
      </c>
      <c r="Q307" s="4" t="n"/>
      <c r="R307" s="4" t="n"/>
      <c r="S307" s="4" t="n"/>
      <c r="T307" s="4" t="n"/>
      <c r="U307" s="4" t="n"/>
      <c r="V307" s="4" t="n"/>
      <c r="W307" s="25">
        <f>IF(A307="","",IF(AND(AND(AK307&lt;&gt;"",OR(AK307=AC307,AK307=AG307)),AND(AL307&lt;&gt;"",OR(AL307=AD307,AL307=AH307))),"غرفة وجهاز",IF(AND(AK307&lt;&gt;"",OR(AK307=AC307,AK307=AG307)),"غرفة",IF(AND(AL307&lt;&gt;"",OR(AL307=AD307,AL307=AH307)),"جهاز",""))))</f>
        <v/>
      </c>
      <c r="Y307" s="7" t="n">
        <v>301</v>
      </c>
      <c r="Z307" s="7">
        <f>IF(A307="","",IF(INDEX(OpenDays,WEEKDAY(A307,2))="لا",0,1))</f>
        <v/>
      </c>
      <c r="AA307" s="7">
        <f>IF(A307="","",IF(AND(E307&lt;&gt;"",H307&lt;&gt;'الإعدادات'!$M$17),MAX(1,ROUND(IFERROR(INDEX(SvcMinutes,MATCH(E307,Services,0)),SlotLen)/SlotLen,0))-1,IF(AND(A307=A306,AA306&gt;0),AA306-1,0)))</f>
        <v/>
      </c>
      <c r="AB307" s="7">
        <f>IF(A307="","",IF(OR(AND(E307&lt;&gt;"",H307&lt;&gt;'الإعدادات'!$M$17),AND(A307=A306,AA306&gt;0)),1,0))</f>
        <v/>
      </c>
      <c r="AC307" s="9">
        <f>IF(A307="","",IF(AND(E307&lt;&gt;"",H307&lt;&gt;'الإعدادات'!$M$17),IF(F307="","",F307),IF(AND(A307=A306,AA306&gt;0),AC306,"")))</f>
        <v/>
      </c>
      <c r="AD307" s="9">
        <f>IF(A307="","",IF(AND(E307&lt;&gt;"",H307&lt;&gt;'الإعدادات'!$M$17),IF(G307="","",G307),IF(AND(A307=A306,AA306&gt;0),AD306,"")))</f>
        <v/>
      </c>
      <c r="AE307" s="7">
        <f>IF(A307="","",IF(AND(L307&lt;&gt;"",O307&lt;&gt;'الإعدادات'!$M$17),MAX(1,ROUND(IFERROR(INDEX(SvcMinutes,MATCH(L307,Services,0)),SlotLen)/SlotLen,0))-1,IF(AND(A307=A306,AE306&gt;0),AE306-1,0)))</f>
        <v/>
      </c>
      <c r="AF307" s="7">
        <f>IF(A307="","",IF(OR(AND(L307&lt;&gt;"",O307&lt;&gt;'الإعدادات'!$M$17),AND(A307=A306,AE306&gt;0)),1,0))</f>
        <v/>
      </c>
      <c r="AG307" s="9">
        <f>IF(A307="","",IF(AND(L307&lt;&gt;"",O307&lt;&gt;'الإعدادات'!$M$17),IF(M307="","",M307),IF(AND(A307=A306,AE306&gt;0),AG306,"")))</f>
        <v/>
      </c>
      <c r="AH307" s="9">
        <f>IF(A307="","",IF(AND(L307&lt;&gt;"",O307&lt;&gt;'الإعدادات'!$M$17),IF(N307="","",N307),IF(AND(A307=A306,AE306&gt;0),AH306,"")))</f>
        <v/>
      </c>
      <c r="AI307" s="7">
        <f>IF(A307="","",IF(AND(S307&lt;&gt;"",V307&lt;&gt;'الإعدادات'!$M$17),MAX(1,ROUND(IFERROR(INDEX(SvcMinutes,MATCH(S307,Services,0)),SlotLen)/SlotLen,0))-1,IF(AND(A307=A306,AI306&gt;0),AI306-1,0)))</f>
        <v/>
      </c>
      <c r="AJ307" s="7">
        <f>IF(A307="","",IF(OR(AND(S307&lt;&gt;"",V307&lt;&gt;'الإعدادات'!$M$17),AND(A307=A306,AI306&gt;0)),1,0))</f>
        <v/>
      </c>
      <c r="AK307" s="9">
        <f>IF(A307="","",IF(AND(S307&lt;&gt;"",V307&lt;&gt;'الإعدادات'!$M$17),IF(T307="","",T307),IF(AND(A307=A306,AI306&gt;0),AK306,"")))</f>
        <v/>
      </c>
      <c r="AL307" s="9">
        <f>IF(A307="","",IF(AND(S307&lt;&gt;"",V307&lt;&gt;'الإعدادات'!$M$17),IF(U307="","",U307),IF(AND(A307=A306,AI306&gt;0),AL306,"")))</f>
        <v/>
      </c>
    </row>
    <row r="308">
      <c r="A308" s="23">
        <f>IF(Y308&gt;=7*SlotsPerDay,"",$B$2+INT(Y308/SlotsPerDay))</f>
        <v/>
      </c>
      <c r="B308" s="24">
        <f>IF(A308="","",DayStart+(Y308-INT(Y308/SlotsPerDay)*SlotsPerDay)*SlotLen/1440)</f>
        <v/>
      </c>
      <c r="C308" s="4" t="n"/>
      <c r="D308" s="4" t="n"/>
      <c r="E308" s="4" t="n"/>
      <c r="F308" s="4" t="n"/>
      <c r="G308" s="4" t="n"/>
      <c r="H308" s="4" t="n"/>
      <c r="I308" s="25">
        <f>IF(A308="","",IF(AND(AND(AC308&lt;&gt;"",OR(AC308=AG308,AC308=AK308)),AND(AD308&lt;&gt;"",OR(AD308=AH308,AD308=AL308))),"غرفة وجهاز",IF(AND(AC308&lt;&gt;"",OR(AC308=AG308,AC308=AK308)),"غرفة",IF(AND(AD308&lt;&gt;"",OR(AD308=AH308,AD308=AL308)),"جهاز",""))))</f>
        <v/>
      </c>
      <c r="J308" s="4" t="n"/>
      <c r="K308" s="4" t="n"/>
      <c r="L308" s="4" t="n"/>
      <c r="M308" s="4" t="n"/>
      <c r="N308" s="4" t="n"/>
      <c r="O308" s="4" t="n"/>
      <c r="P308" s="25">
        <f>IF(A308="","",IF(AND(AND(AG308&lt;&gt;"",OR(AG308=AC308,AG308=AK308)),AND(AH308&lt;&gt;"",OR(AH308=AD308,AH308=AL308))),"غرفة وجهاز",IF(AND(AG308&lt;&gt;"",OR(AG308=AC308,AG308=AK308)),"غرفة",IF(AND(AH308&lt;&gt;"",OR(AH308=AD308,AH308=AL308)),"جهاز",""))))</f>
        <v/>
      </c>
      <c r="Q308" s="4" t="n"/>
      <c r="R308" s="4" t="n"/>
      <c r="S308" s="4" t="n"/>
      <c r="T308" s="4" t="n"/>
      <c r="U308" s="4" t="n"/>
      <c r="V308" s="4" t="n"/>
      <c r="W308" s="25">
        <f>IF(A308="","",IF(AND(AND(AK308&lt;&gt;"",OR(AK308=AC308,AK308=AG308)),AND(AL308&lt;&gt;"",OR(AL308=AD308,AL308=AH308))),"غرفة وجهاز",IF(AND(AK308&lt;&gt;"",OR(AK308=AC308,AK308=AG308)),"غرفة",IF(AND(AL308&lt;&gt;"",OR(AL308=AD308,AL308=AH308)),"جهاز",""))))</f>
        <v/>
      </c>
      <c r="Y308" s="7" t="n">
        <v>302</v>
      </c>
      <c r="Z308" s="7">
        <f>IF(A308="","",IF(INDEX(OpenDays,WEEKDAY(A308,2))="لا",0,1))</f>
        <v/>
      </c>
      <c r="AA308" s="7">
        <f>IF(A308="","",IF(AND(E308&lt;&gt;"",H308&lt;&gt;'الإعدادات'!$M$17),MAX(1,ROUND(IFERROR(INDEX(SvcMinutes,MATCH(E308,Services,0)),SlotLen)/SlotLen,0))-1,IF(AND(A308=A307,AA307&gt;0),AA307-1,0)))</f>
        <v/>
      </c>
      <c r="AB308" s="7">
        <f>IF(A308="","",IF(OR(AND(E308&lt;&gt;"",H308&lt;&gt;'الإعدادات'!$M$17),AND(A308=A307,AA307&gt;0)),1,0))</f>
        <v/>
      </c>
      <c r="AC308" s="9">
        <f>IF(A308="","",IF(AND(E308&lt;&gt;"",H308&lt;&gt;'الإعدادات'!$M$17),IF(F308="","",F308),IF(AND(A308=A307,AA307&gt;0),AC307,"")))</f>
        <v/>
      </c>
      <c r="AD308" s="9">
        <f>IF(A308="","",IF(AND(E308&lt;&gt;"",H308&lt;&gt;'الإعدادات'!$M$17),IF(G308="","",G308),IF(AND(A308=A307,AA307&gt;0),AD307,"")))</f>
        <v/>
      </c>
      <c r="AE308" s="7">
        <f>IF(A308="","",IF(AND(L308&lt;&gt;"",O308&lt;&gt;'الإعدادات'!$M$17),MAX(1,ROUND(IFERROR(INDEX(SvcMinutes,MATCH(L308,Services,0)),SlotLen)/SlotLen,0))-1,IF(AND(A308=A307,AE307&gt;0),AE307-1,0)))</f>
        <v/>
      </c>
      <c r="AF308" s="7">
        <f>IF(A308="","",IF(OR(AND(L308&lt;&gt;"",O308&lt;&gt;'الإعدادات'!$M$17),AND(A308=A307,AE307&gt;0)),1,0))</f>
        <v/>
      </c>
      <c r="AG308" s="9">
        <f>IF(A308="","",IF(AND(L308&lt;&gt;"",O308&lt;&gt;'الإعدادات'!$M$17),IF(M308="","",M308),IF(AND(A308=A307,AE307&gt;0),AG307,"")))</f>
        <v/>
      </c>
      <c r="AH308" s="9">
        <f>IF(A308="","",IF(AND(L308&lt;&gt;"",O308&lt;&gt;'الإعدادات'!$M$17),IF(N308="","",N308),IF(AND(A308=A307,AE307&gt;0),AH307,"")))</f>
        <v/>
      </c>
      <c r="AI308" s="7">
        <f>IF(A308="","",IF(AND(S308&lt;&gt;"",V308&lt;&gt;'الإعدادات'!$M$17),MAX(1,ROUND(IFERROR(INDEX(SvcMinutes,MATCH(S308,Services,0)),SlotLen)/SlotLen,0))-1,IF(AND(A308=A307,AI307&gt;0),AI307-1,0)))</f>
        <v/>
      </c>
      <c r="AJ308" s="7">
        <f>IF(A308="","",IF(OR(AND(S308&lt;&gt;"",V308&lt;&gt;'الإعدادات'!$M$17),AND(A308=A307,AI307&gt;0)),1,0))</f>
        <v/>
      </c>
      <c r="AK308" s="9">
        <f>IF(A308="","",IF(AND(S308&lt;&gt;"",V308&lt;&gt;'الإعدادات'!$M$17),IF(T308="","",T308),IF(AND(A308=A307,AI307&gt;0),AK307,"")))</f>
        <v/>
      </c>
      <c r="AL308" s="9">
        <f>IF(A308="","",IF(AND(S308&lt;&gt;"",V308&lt;&gt;'الإعدادات'!$M$17),IF(U308="","",U308),IF(AND(A308=A307,AI307&gt;0),AL307,"")))</f>
        <v/>
      </c>
    </row>
    <row r="309">
      <c r="A309" s="23">
        <f>IF(Y309&gt;=7*SlotsPerDay,"",$B$2+INT(Y309/SlotsPerDay))</f>
        <v/>
      </c>
      <c r="B309" s="24">
        <f>IF(A309="","",DayStart+(Y309-INT(Y309/SlotsPerDay)*SlotsPerDay)*SlotLen/1440)</f>
        <v/>
      </c>
      <c r="C309" s="4" t="n"/>
      <c r="D309" s="4" t="n"/>
      <c r="E309" s="4" t="n"/>
      <c r="F309" s="4" t="n"/>
      <c r="G309" s="4" t="n"/>
      <c r="H309" s="4" t="n"/>
      <c r="I309" s="25">
        <f>IF(A309="","",IF(AND(AND(AC309&lt;&gt;"",OR(AC309=AG309,AC309=AK309)),AND(AD309&lt;&gt;"",OR(AD309=AH309,AD309=AL309))),"غرفة وجهاز",IF(AND(AC309&lt;&gt;"",OR(AC309=AG309,AC309=AK309)),"غرفة",IF(AND(AD309&lt;&gt;"",OR(AD309=AH309,AD309=AL309)),"جهاز",""))))</f>
        <v/>
      </c>
      <c r="J309" s="4" t="n"/>
      <c r="K309" s="4" t="n"/>
      <c r="L309" s="4" t="n"/>
      <c r="M309" s="4" t="n"/>
      <c r="N309" s="4" t="n"/>
      <c r="O309" s="4" t="n"/>
      <c r="P309" s="25">
        <f>IF(A309="","",IF(AND(AND(AG309&lt;&gt;"",OR(AG309=AC309,AG309=AK309)),AND(AH309&lt;&gt;"",OR(AH309=AD309,AH309=AL309))),"غرفة وجهاز",IF(AND(AG309&lt;&gt;"",OR(AG309=AC309,AG309=AK309)),"غرفة",IF(AND(AH309&lt;&gt;"",OR(AH309=AD309,AH309=AL309)),"جهاز",""))))</f>
        <v/>
      </c>
      <c r="Q309" s="4" t="n"/>
      <c r="R309" s="4" t="n"/>
      <c r="S309" s="4" t="n"/>
      <c r="T309" s="4" t="n"/>
      <c r="U309" s="4" t="n"/>
      <c r="V309" s="4" t="n"/>
      <c r="W309" s="25">
        <f>IF(A309="","",IF(AND(AND(AK309&lt;&gt;"",OR(AK309=AC309,AK309=AG309)),AND(AL309&lt;&gt;"",OR(AL309=AD309,AL309=AH309))),"غرفة وجهاز",IF(AND(AK309&lt;&gt;"",OR(AK309=AC309,AK309=AG309)),"غرفة",IF(AND(AL309&lt;&gt;"",OR(AL309=AD309,AL309=AH309)),"جهاز",""))))</f>
        <v/>
      </c>
      <c r="Y309" s="7" t="n">
        <v>303</v>
      </c>
      <c r="Z309" s="7">
        <f>IF(A309="","",IF(INDEX(OpenDays,WEEKDAY(A309,2))="لا",0,1))</f>
        <v/>
      </c>
      <c r="AA309" s="7">
        <f>IF(A309="","",IF(AND(E309&lt;&gt;"",H309&lt;&gt;'الإعدادات'!$M$17),MAX(1,ROUND(IFERROR(INDEX(SvcMinutes,MATCH(E309,Services,0)),SlotLen)/SlotLen,0))-1,IF(AND(A309=A308,AA308&gt;0),AA308-1,0)))</f>
        <v/>
      </c>
      <c r="AB309" s="7">
        <f>IF(A309="","",IF(OR(AND(E309&lt;&gt;"",H309&lt;&gt;'الإعدادات'!$M$17),AND(A309=A308,AA308&gt;0)),1,0))</f>
        <v/>
      </c>
      <c r="AC309" s="9">
        <f>IF(A309="","",IF(AND(E309&lt;&gt;"",H309&lt;&gt;'الإعدادات'!$M$17),IF(F309="","",F309),IF(AND(A309=A308,AA308&gt;0),AC308,"")))</f>
        <v/>
      </c>
      <c r="AD309" s="9">
        <f>IF(A309="","",IF(AND(E309&lt;&gt;"",H309&lt;&gt;'الإعدادات'!$M$17),IF(G309="","",G309),IF(AND(A309=A308,AA308&gt;0),AD308,"")))</f>
        <v/>
      </c>
      <c r="AE309" s="7">
        <f>IF(A309="","",IF(AND(L309&lt;&gt;"",O309&lt;&gt;'الإعدادات'!$M$17),MAX(1,ROUND(IFERROR(INDEX(SvcMinutes,MATCH(L309,Services,0)),SlotLen)/SlotLen,0))-1,IF(AND(A309=A308,AE308&gt;0),AE308-1,0)))</f>
        <v/>
      </c>
      <c r="AF309" s="7">
        <f>IF(A309="","",IF(OR(AND(L309&lt;&gt;"",O309&lt;&gt;'الإعدادات'!$M$17),AND(A309=A308,AE308&gt;0)),1,0))</f>
        <v/>
      </c>
      <c r="AG309" s="9">
        <f>IF(A309="","",IF(AND(L309&lt;&gt;"",O309&lt;&gt;'الإعدادات'!$M$17),IF(M309="","",M309),IF(AND(A309=A308,AE308&gt;0),AG308,"")))</f>
        <v/>
      </c>
      <c r="AH309" s="9">
        <f>IF(A309="","",IF(AND(L309&lt;&gt;"",O309&lt;&gt;'الإعدادات'!$M$17),IF(N309="","",N309),IF(AND(A309=A308,AE308&gt;0),AH308,"")))</f>
        <v/>
      </c>
      <c r="AI309" s="7">
        <f>IF(A309="","",IF(AND(S309&lt;&gt;"",V309&lt;&gt;'الإعدادات'!$M$17),MAX(1,ROUND(IFERROR(INDEX(SvcMinutes,MATCH(S309,Services,0)),SlotLen)/SlotLen,0))-1,IF(AND(A309=A308,AI308&gt;0),AI308-1,0)))</f>
        <v/>
      </c>
      <c r="AJ309" s="7">
        <f>IF(A309="","",IF(OR(AND(S309&lt;&gt;"",V309&lt;&gt;'الإعدادات'!$M$17),AND(A309=A308,AI308&gt;0)),1,0))</f>
        <v/>
      </c>
      <c r="AK309" s="9">
        <f>IF(A309="","",IF(AND(S309&lt;&gt;"",V309&lt;&gt;'الإعدادات'!$M$17),IF(T309="","",T309),IF(AND(A309=A308,AI308&gt;0),AK308,"")))</f>
        <v/>
      </c>
      <c r="AL309" s="9">
        <f>IF(A309="","",IF(AND(S309&lt;&gt;"",V309&lt;&gt;'الإعدادات'!$M$17),IF(U309="","",U309),IF(AND(A309=A308,AI308&gt;0),AL308,"")))</f>
        <v/>
      </c>
    </row>
    <row r="310">
      <c r="A310" s="23">
        <f>IF(Y310&gt;=7*SlotsPerDay,"",$B$2+INT(Y310/SlotsPerDay))</f>
        <v/>
      </c>
      <c r="B310" s="24">
        <f>IF(A310="","",DayStart+(Y310-INT(Y310/SlotsPerDay)*SlotsPerDay)*SlotLen/1440)</f>
        <v/>
      </c>
      <c r="C310" s="4" t="n"/>
      <c r="D310" s="4" t="n"/>
      <c r="E310" s="4" t="n"/>
      <c r="F310" s="4" t="n"/>
      <c r="G310" s="4" t="n"/>
      <c r="H310" s="4" t="n"/>
      <c r="I310" s="25">
        <f>IF(A310="","",IF(AND(AND(AC310&lt;&gt;"",OR(AC310=AG310,AC310=AK310)),AND(AD310&lt;&gt;"",OR(AD310=AH310,AD310=AL310))),"غرفة وجهاز",IF(AND(AC310&lt;&gt;"",OR(AC310=AG310,AC310=AK310)),"غرفة",IF(AND(AD310&lt;&gt;"",OR(AD310=AH310,AD310=AL310)),"جهاز",""))))</f>
        <v/>
      </c>
      <c r="J310" s="4" t="n"/>
      <c r="K310" s="4" t="n"/>
      <c r="L310" s="4" t="n"/>
      <c r="M310" s="4" t="n"/>
      <c r="N310" s="4" t="n"/>
      <c r="O310" s="4" t="n"/>
      <c r="P310" s="25">
        <f>IF(A310="","",IF(AND(AND(AG310&lt;&gt;"",OR(AG310=AC310,AG310=AK310)),AND(AH310&lt;&gt;"",OR(AH310=AD310,AH310=AL310))),"غرفة وجهاز",IF(AND(AG310&lt;&gt;"",OR(AG310=AC310,AG310=AK310)),"غرفة",IF(AND(AH310&lt;&gt;"",OR(AH310=AD310,AH310=AL310)),"جهاز",""))))</f>
        <v/>
      </c>
      <c r="Q310" s="4" t="n"/>
      <c r="R310" s="4" t="n"/>
      <c r="S310" s="4" t="n"/>
      <c r="T310" s="4" t="n"/>
      <c r="U310" s="4" t="n"/>
      <c r="V310" s="4" t="n"/>
      <c r="W310" s="25">
        <f>IF(A310="","",IF(AND(AND(AK310&lt;&gt;"",OR(AK310=AC310,AK310=AG310)),AND(AL310&lt;&gt;"",OR(AL310=AD310,AL310=AH310))),"غرفة وجهاز",IF(AND(AK310&lt;&gt;"",OR(AK310=AC310,AK310=AG310)),"غرفة",IF(AND(AL310&lt;&gt;"",OR(AL310=AD310,AL310=AH310)),"جهاز",""))))</f>
        <v/>
      </c>
      <c r="Y310" s="7" t="n">
        <v>304</v>
      </c>
      <c r="Z310" s="7">
        <f>IF(A310="","",IF(INDEX(OpenDays,WEEKDAY(A310,2))="لا",0,1))</f>
        <v/>
      </c>
      <c r="AA310" s="7">
        <f>IF(A310="","",IF(AND(E310&lt;&gt;"",H310&lt;&gt;'الإعدادات'!$M$17),MAX(1,ROUND(IFERROR(INDEX(SvcMinutes,MATCH(E310,Services,0)),SlotLen)/SlotLen,0))-1,IF(AND(A310=A309,AA309&gt;0),AA309-1,0)))</f>
        <v/>
      </c>
      <c r="AB310" s="7">
        <f>IF(A310="","",IF(OR(AND(E310&lt;&gt;"",H310&lt;&gt;'الإعدادات'!$M$17),AND(A310=A309,AA309&gt;0)),1,0))</f>
        <v/>
      </c>
      <c r="AC310" s="9">
        <f>IF(A310="","",IF(AND(E310&lt;&gt;"",H310&lt;&gt;'الإعدادات'!$M$17),IF(F310="","",F310),IF(AND(A310=A309,AA309&gt;0),AC309,"")))</f>
        <v/>
      </c>
      <c r="AD310" s="9">
        <f>IF(A310="","",IF(AND(E310&lt;&gt;"",H310&lt;&gt;'الإعدادات'!$M$17),IF(G310="","",G310),IF(AND(A310=A309,AA309&gt;0),AD309,"")))</f>
        <v/>
      </c>
      <c r="AE310" s="7">
        <f>IF(A310="","",IF(AND(L310&lt;&gt;"",O310&lt;&gt;'الإعدادات'!$M$17),MAX(1,ROUND(IFERROR(INDEX(SvcMinutes,MATCH(L310,Services,0)),SlotLen)/SlotLen,0))-1,IF(AND(A310=A309,AE309&gt;0),AE309-1,0)))</f>
        <v/>
      </c>
      <c r="AF310" s="7">
        <f>IF(A310="","",IF(OR(AND(L310&lt;&gt;"",O310&lt;&gt;'الإعدادات'!$M$17),AND(A310=A309,AE309&gt;0)),1,0))</f>
        <v/>
      </c>
      <c r="AG310" s="9">
        <f>IF(A310="","",IF(AND(L310&lt;&gt;"",O310&lt;&gt;'الإعدادات'!$M$17),IF(M310="","",M310),IF(AND(A310=A309,AE309&gt;0),AG309,"")))</f>
        <v/>
      </c>
      <c r="AH310" s="9">
        <f>IF(A310="","",IF(AND(L310&lt;&gt;"",O310&lt;&gt;'الإعدادات'!$M$17),IF(N310="","",N310),IF(AND(A310=A309,AE309&gt;0),AH309,"")))</f>
        <v/>
      </c>
      <c r="AI310" s="7">
        <f>IF(A310="","",IF(AND(S310&lt;&gt;"",V310&lt;&gt;'الإعدادات'!$M$17),MAX(1,ROUND(IFERROR(INDEX(SvcMinutes,MATCH(S310,Services,0)),SlotLen)/SlotLen,0))-1,IF(AND(A310=A309,AI309&gt;0),AI309-1,0)))</f>
        <v/>
      </c>
      <c r="AJ310" s="7">
        <f>IF(A310="","",IF(OR(AND(S310&lt;&gt;"",V310&lt;&gt;'الإعدادات'!$M$17),AND(A310=A309,AI309&gt;0)),1,0))</f>
        <v/>
      </c>
      <c r="AK310" s="9">
        <f>IF(A310="","",IF(AND(S310&lt;&gt;"",V310&lt;&gt;'الإعدادات'!$M$17),IF(T310="","",T310),IF(AND(A310=A309,AI309&gt;0),AK309,"")))</f>
        <v/>
      </c>
      <c r="AL310" s="9">
        <f>IF(A310="","",IF(AND(S310&lt;&gt;"",V310&lt;&gt;'الإعدادات'!$M$17),IF(U310="","",U310),IF(AND(A310=A309,AI309&gt;0),AL309,"")))</f>
        <v/>
      </c>
    </row>
    <row r="311">
      <c r="A311" s="23">
        <f>IF(Y311&gt;=7*SlotsPerDay,"",$B$2+INT(Y311/SlotsPerDay))</f>
        <v/>
      </c>
      <c r="B311" s="24">
        <f>IF(A311="","",DayStart+(Y311-INT(Y311/SlotsPerDay)*SlotsPerDay)*SlotLen/1440)</f>
        <v/>
      </c>
      <c r="C311" s="4" t="n"/>
      <c r="D311" s="4" t="n"/>
      <c r="E311" s="4" t="n"/>
      <c r="F311" s="4" t="n"/>
      <c r="G311" s="4" t="n"/>
      <c r="H311" s="4" t="n"/>
      <c r="I311" s="25">
        <f>IF(A311="","",IF(AND(AND(AC311&lt;&gt;"",OR(AC311=AG311,AC311=AK311)),AND(AD311&lt;&gt;"",OR(AD311=AH311,AD311=AL311))),"غرفة وجهاز",IF(AND(AC311&lt;&gt;"",OR(AC311=AG311,AC311=AK311)),"غرفة",IF(AND(AD311&lt;&gt;"",OR(AD311=AH311,AD311=AL311)),"جهاز",""))))</f>
        <v/>
      </c>
      <c r="J311" s="4" t="n"/>
      <c r="K311" s="4" t="n"/>
      <c r="L311" s="4" t="n"/>
      <c r="M311" s="4" t="n"/>
      <c r="N311" s="4" t="n"/>
      <c r="O311" s="4" t="n"/>
      <c r="P311" s="25">
        <f>IF(A311="","",IF(AND(AND(AG311&lt;&gt;"",OR(AG311=AC311,AG311=AK311)),AND(AH311&lt;&gt;"",OR(AH311=AD311,AH311=AL311))),"غرفة وجهاز",IF(AND(AG311&lt;&gt;"",OR(AG311=AC311,AG311=AK311)),"غرفة",IF(AND(AH311&lt;&gt;"",OR(AH311=AD311,AH311=AL311)),"جهاز",""))))</f>
        <v/>
      </c>
      <c r="Q311" s="4" t="n"/>
      <c r="R311" s="4" t="n"/>
      <c r="S311" s="4" t="n"/>
      <c r="T311" s="4" t="n"/>
      <c r="U311" s="4" t="n"/>
      <c r="V311" s="4" t="n"/>
      <c r="W311" s="25">
        <f>IF(A311="","",IF(AND(AND(AK311&lt;&gt;"",OR(AK311=AC311,AK311=AG311)),AND(AL311&lt;&gt;"",OR(AL311=AD311,AL311=AH311))),"غرفة وجهاز",IF(AND(AK311&lt;&gt;"",OR(AK311=AC311,AK311=AG311)),"غرفة",IF(AND(AL311&lt;&gt;"",OR(AL311=AD311,AL311=AH311)),"جهاز",""))))</f>
        <v/>
      </c>
      <c r="Y311" s="7" t="n">
        <v>305</v>
      </c>
      <c r="Z311" s="7">
        <f>IF(A311="","",IF(INDEX(OpenDays,WEEKDAY(A311,2))="لا",0,1))</f>
        <v/>
      </c>
      <c r="AA311" s="7">
        <f>IF(A311="","",IF(AND(E311&lt;&gt;"",H311&lt;&gt;'الإعدادات'!$M$17),MAX(1,ROUND(IFERROR(INDEX(SvcMinutes,MATCH(E311,Services,0)),SlotLen)/SlotLen,0))-1,IF(AND(A311=A310,AA310&gt;0),AA310-1,0)))</f>
        <v/>
      </c>
      <c r="AB311" s="7">
        <f>IF(A311="","",IF(OR(AND(E311&lt;&gt;"",H311&lt;&gt;'الإعدادات'!$M$17),AND(A311=A310,AA310&gt;0)),1,0))</f>
        <v/>
      </c>
      <c r="AC311" s="9">
        <f>IF(A311="","",IF(AND(E311&lt;&gt;"",H311&lt;&gt;'الإعدادات'!$M$17),IF(F311="","",F311),IF(AND(A311=A310,AA310&gt;0),AC310,"")))</f>
        <v/>
      </c>
      <c r="AD311" s="9">
        <f>IF(A311="","",IF(AND(E311&lt;&gt;"",H311&lt;&gt;'الإعدادات'!$M$17),IF(G311="","",G311),IF(AND(A311=A310,AA310&gt;0),AD310,"")))</f>
        <v/>
      </c>
      <c r="AE311" s="7">
        <f>IF(A311="","",IF(AND(L311&lt;&gt;"",O311&lt;&gt;'الإعدادات'!$M$17),MAX(1,ROUND(IFERROR(INDEX(SvcMinutes,MATCH(L311,Services,0)),SlotLen)/SlotLen,0))-1,IF(AND(A311=A310,AE310&gt;0),AE310-1,0)))</f>
        <v/>
      </c>
      <c r="AF311" s="7">
        <f>IF(A311="","",IF(OR(AND(L311&lt;&gt;"",O311&lt;&gt;'الإعدادات'!$M$17),AND(A311=A310,AE310&gt;0)),1,0))</f>
        <v/>
      </c>
      <c r="AG311" s="9">
        <f>IF(A311="","",IF(AND(L311&lt;&gt;"",O311&lt;&gt;'الإعدادات'!$M$17),IF(M311="","",M311),IF(AND(A311=A310,AE310&gt;0),AG310,"")))</f>
        <v/>
      </c>
      <c r="AH311" s="9">
        <f>IF(A311="","",IF(AND(L311&lt;&gt;"",O311&lt;&gt;'الإعدادات'!$M$17),IF(N311="","",N311),IF(AND(A311=A310,AE310&gt;0),AH310,"")))</f>
        <v/>
      </c>
      <c r="AI311" s="7">
        <f>IF(A311="","",IF(AND(S311&lt;&gt;"",V311&lt;&gt;'الإعدادات'!$M$17),MAX(1,ROUND(IFERROR(INDEX(SvcMinutes,MATCH(S311,Services,0)),SlotLen)/SlotLen,0))-1,IF(AND(A311=A310,AI310&gt;0),AI310-1,0)))</f>
        <v/>
      </c>
      <c r="AJ311" s="7">
        <f>IF(A311="","",IF(OR(AND(S311&lt;&gt;"",V311&lt;&gt;'الإعدادات'!$M$17),AND(A311=A310,AI310&gt;0)),1,0))</f>
        <v/>
      </c>
      <c r="AK311" s="9">
        <f>IF(A311="","",IF(AND(S311&lt;&gt;"",V311&lt;&gt;'الإعدادات'!$M$17),IF(T311="","",T311),IF(AND(A311=A310,AI310&gt;0),AK310,"")))</f>
        <v/>
      </c>
      <c r="AL311" s="9">
        <f>IF(A311="","",IF(AND(S311&lt;&gt;"",V311&lt;&gt;'الإعدادات'!$M$17),IF(U311="","",U311),IF(AND(A311=A310,AI310&gt;0),AL310,"")))</f>
        <v/>
      </c>
    </row>
    <row r="312">
      <c r="A312" s="23">
        <f>IF(Y312&gt;=7*SlotsPerDay,"",$B$2+INT(Y312/SlotsPerDay))</f>
        <v/>
      </c>
      <c r="B312" s="24">
        <f>IF(A312="","",DayStart+(Y312-INT(Y312/SlotsPerDay)*SlotsPerDay)*SlotLen/1440)</f>
        <v/>
      </c>
      <c r="C312" s="4" t="n"/>
      <c r="D312" s="4" t="n"/>
      <c r="E312" s="4" t="n"/>
      <c r="F312" s="4" t="n"/>
      <c r="G312" s="4" t="n"/>
      <c r="H312" s="4" t="n"/>
      <c r="I312" s="25">
        <f>IF(A312="","",IF(AND(AND(AC312&lt;&gt;"",OR(AC312=AG312,AC312=AK312)),AND(AD312&lt;&gt;"",OR(AD312=AH312,AD312=AL312))),"غرفة وجهاز",IF(AND(AC312&lt;&gt;"",OR(AC312=AG312,AC312=AK312)),"غرفة",IF(AND(AD312&lt;&gt;"",OR(AD312=AH312,AD312=AL312)),"جهاز",""))))</f>
        <v/>
      </c>
      <c r="J312" s="4" t="n"/>
      <c r="K312" s="4" t="n"/>
      <c r="L312" s="4" t="n"/>
      <c r="M312" s="4" t="n"/>
      <c r="N312" s="4" t="n"/>
      <c r="O312" s="4" t="n"/>
      <c r="P312" s="25">
        <f>IF(A312="","",IF(AND(AND(AG312&lt;&gt;"",OR(AG312=AC312,AG312=AK312)),AND(AH312&lt;&gt;"",OR(AH312=AD312,AH312=AL312))),"غرفة وجهاز",IF(AND(AG312&lt;&gt;"",OR(AG312=AC312,AG312=AK312)),"غرفة",IF(AND(AH312&lt;&gt;"",OR(AH312=AD312,AH312=AL312)),"جهاز",""))))</f>
        <v/>
      </c>
      <c r="Q312" s="4" t="n"/>
      <c r="R312" s="4" t="n"/>
      <c r="S312" s="4" t="n"/>
      <c r="T312" s="4" t="n"/>
      <c r="U312" s="4" t="n"/>
      <c r="V312" s="4" t="n"/>
      <c r="W312" s="25">
        <f>IF(A312="","",IF(AND(AND(AK312&lt;&gt;"",OR(AK312=AC312,AK312=AG312)),AND(AL312&lt;&gt;"",OR(AL312=AD312,AL312=AH312))),"غرفة وجهاز",IF(AND(AK312&lt;&gt;"",OR(AK312=AC312,AK312=AG312)),"غرفة",IF(AND(AL312&lt;&gt;"",OR(AL312=AD312,AL312=AH312)),"جهاز",""))))</f>
        <v/>
      </c>
      <c r="Y312" s="7" t="n">
        <v>306</v>
      </c>
      <c r="Z312" s="7">
        <f>IF(A312="","",IF(INDEX(OpenDays,WEEKDAY(A312,2))="لا",0,1))</f>
        <v/>
      </c>
      <c r="AA312" s="7">
        <f>IF(A312="","",IF(AND(E312&lt;&gt;"",H312&lt;&gt;'الإعدادات'!$M$17),MAX(1,ROUND(IFERROR(INDEX(SvcMinutes,MATCH(E312,Services,0)),SlotLen)/SlotLen,0))-1,IF(AND(A312=A311,AA311&gt;0),AA311-1,0)))</f>
        <v/>
      </c>
      <c r="AB312" s="7">
        <f>IF(A312="","",IF(OR(AND(E312&lt;&gt;"",H312&lt;&gt;'الإعدادات'!$M$17),AND(A312=A311,AA311&gt;0)),1,0))</f>
        <v/>
      </c>
      <c r="AC312" s="9">
        <f>IF(A312="","",IF(AND(E312&lt;&gt;"",H312&lt;&gt;'الإعدادات'!$M$17),IF(F312="","",F312),IF(AND(A312=A311,AA311&gt;0),AC311,"")))</f>
        <v/>
      </c>
      <c r="AD312" s="9">
        <f>IF(A312="","",IF(AND(E312&lt;&gt;"",H312&lt;&gt;'الإعدادات'!$M$17),IF(G312="","",G312),IF(AND(A312=A311,AA311&gt;0),AD311,"")))</f>
        <v/>
      </c>
      <c r="AE312" s="7">
        <f>IF(A312="","",IF(AND(L312&lt;&gt;"",O312&lt;&gt;'الإعدادات'!$M$17),MAX(1,ROUND(IFERROR(INDEX(SvcMinutes,MATCH(L312,Services,0)),SlotLen)/SlotLen,0))-1,IF(AND(A312=A311,AE311&gt;0),AE311-1,0)))</f>
        <v/>
      </c>
      <c r="AF312" s="7">
        <f>IF(A312="","",IF(OR(AND(L312&lt;&gt;"",O312&lt;&gt;'الإعدادات'!$M$17),AND(A312=A311,AE311&gt;0)),1,0))</f>
        <v/>
      </c>
      <c r="AG312" s="9">
        <f>IF(A312="","",IF(AND(L312&lt;&gt;"",O312&lt;&gt;'الإعدادات'!$M$17),IF(M312="","",M312),IF(AND(A312=A311,AE311&gt;0),AG311,"")))</f>
        <v/>
      </c>
      <c r="AH312" s="9">
        <f>IF(A312="","",IF(AND(L312&lt;&gt;"",O312&lt;&gt;'الإعدادات'!$M$17),IF(N312="","",N312),IF(AND(A312=A311,AE311&gt;0),AH311,"")))</f>
        <v/>
      </c>
      <c r="AI312" s="7">
        <f>IF(A312="","",IF(AND(S312&lt;&gt;"",V312&lt;&gt;'الإعدادات'!$M$17),MAX(1,ROUND(IFERROR(INDEX(SvcMinutes,MATCH(S312,Services,0)),SlotLen)/SlotLen,0))-1,IF(AND(A312=A311,AI311&gt;0),AI311-1,0)))</f>
        <v/>
      </c>
      <c r="AJ312" s="7">
        <f>IF(A312="","",IF(OR(AND(S312&lt;&gt;"",V312&lt;&gt;'الإعدادات'!$M$17),AND(A312=A311,AI311&gt;0)),1,0))</f>
        <v/>
      </c>
      <c r="AK312" s="9">
        <f>IF(A312="","",IF(AND(S312&lt;&gt;"",V312&lt;&gt;'الإعدادات'!$M$17),IF(T312="","",T312),IF(AND(A312=A311,AI311&gt;0),AK311,"")))</f>
        <v/>
      </c>
      <c r="AL312" s="9">
        <f>IF(A312="","",IF(AND(S312&lt;&gt;"",V312&lt;&gt;'الإعدادات'!$M$17),IF(U312="","",U312),IF(AND(A312=A311,AI311&gt;0),AL311,"")))</f>
        <v/>
      </c>
    </row>
    <row r="313">
      <c r="A313" s="23">
        <f>IF(Y313&gt;=7*SlotsPerDay,"",$B$2+INT(Y313/SlotsPerDay))</f>
        <v/>
      </c>
      <c r="B313" s="24">
        <f>IF(A313="","",DayStart+(Y313-INT(Y313/SlotsPerDay)*SlotsPerDay)*SlotLen/1440)</f>
        <v/>
      </c>
      <c r="C313" s="4" t="n"/>
      <c r="D313" s="4" t="n"/>
      <c r="E313" s="4" t="n"/>
      <c r="F313" s="4" t="n"/>
      <c r="G313" s="4" t="n"/>
      <c r="H313" s="4" t="n"/>
      <c r="I313" s="25">
        <f>IF(A313="","",IF(AND(AND(AC313&lt;&gt;"",OR(AC313=AG313,AC313=AK313)),AND(AD313&lt;&gt;"",OR(AD313=AH313,AD313=AL313))),"غرفة وجهاز",IF(AND(AC313&lt;&gt;"",OR(AC313=AG313,AC313=AK313)),"غرفة",IF(AND(AD313&lt;&gt;"",OR(AD313=AH313,AD313=AL313)),"جهاز",""))))</f>
        <v/>
      </c>
      <c r="J313" s="4" t="n"/>
      <c r="K313" s="4" t="n"/>
      <c r="L313" s="4" t="n"/>
      <c r="M313" s="4" t="n"/>
      <c r="N313" s="4" t="n"/>
      <c r="O313" s="4" t="n"/>
      <c r="P313" s="25">
        <f>IF(A313="","",IF(AND(AND(AG313&lt;&gt;"",OR(AG313=AC313,AG313=AK313)),AND(AH313&lt;&gt;"",OR(AH313=AD313,AH313=AL313))),"غرفة وجهاز",IF(AND(AG313&lt;&gt;"",OR(AG313=AC313,AG313=AK313)),"غرفة",IF(AND(AH313&lt;&gt;"",OR(AH313=AD313,AH313=AL313)),"جهاز",""))))</f>
        <v/>
      </c>
      <c r="Q313" s="4" t="n"/>
      <c r="R313" s="4" t="n"/>
      <c r="S313" s="4" t="n"/>
      <c r="T313" s="4" t="n"/>
      <c r="U313" s="4" t="n"/>
      <c r="V313" s="4" t="n"/>
      <c r="W313" s="25">
        <f>IF(A313="","",IF(AND(AND(AK313&lt;&gt;"",OR(AK313=AC313,AK313=AG313)),AND(AL313&lt;&gt;"",OR(AL313=AD313,AL313=AH313))),"غرفة وجهاز",IF(AND(AK313&lt;&gt;"",OR(AK313=AC313,AK313=AG313)),"غرفة",IF(AND(AL313&lt;&gt;"",OR(AL313=AD313,AL313=AH313)),"جهاز",""))))</f>
        <v/>
      </c>
      <c r="Y313" s="7" t="n">
        <v>307</v>
      </c>
      <c r="Z313" s="7">
        <f>IF(A313="","",IF(INDEX(OpenDays,WEEKDAY(A313,2))="لا",0,1))</f>
        <v/>
      </c>
      <c r="AA313" s="7">
        <f>IF(A313="","",IF(AND(E313&lt;&gt;"",H313&lt;&gt;'الإعدادات'!$M$17),MAX(1,ROUND(IFERROR(INDEX(SvcMinutes,MATCH(E313,Services,0)),SlotLen)/SlotLen,0))-1,IF(AND(A313=A312,AA312&gt;0),AA312-1,0)))</f>
        <v/>
      </c>
      <c r="AB313" s="7">
        <f>IF(A313="","",IF(OR(AND(E313&lt;&gt;"",H313&lt;&gt;'الإعدادات'!$M$17),AND(A313=A312,AA312&gt;0)),1,0))</f>
        <v/>
      </c>
      <c r="AC313" s="9">
        <f>IF(A313="","",IF(AND(E313&lt;&gt;"",H313&lt;&gt;'الإعدادات'!$M$17),IF(F313="","",F313),IF(AND(A313=A312,AA312&gt;0),AC312,"")))</f>
        <v/>
      </c>
      <c r="AD313" s="9">
        <f>IF(A313="","",IF(AND(E313&lt;&gt;"",H313&lt;&gt;'الإعدادات'!$M$17),IF(G313="","",G313),IF(AND(A313=A312,AA312&gt;0),AD312,"")))</f>
        <v/>
      </c>
      <c r="AE313" s="7">
        <f>IF(A313="","",IF(AND(L313&lt;&gt;"",O313&lt;&gt;'الإعدادات'!$M$17),MAX(1,ROUND(IFERROR(INDEX(SvcMinutes,MATCH(L313,Services,0)),SlotLen)/SlotLen,0))-1,IF(AND(A313=A312,AE312&gt;0),AE312-1,0)))</f>
        <v/>
      </c>
      <c r="AF313" s="7">
        <f>IF(A313="","",IF(OR(AND(L313&lt;&gt;"",O313&lt;&gt;'الإعدادات'!$M$17),AND(A313=A312,AE312&gt;0)),1,0))</f>
        <v/>
      </c>
      <c r="AG313" s="9">
        <f>IF(A313="","",IF(AND(L313&lt;&gt;"",O313&lt;&gt;'الإعدادات'!$M$17),IF(M313="","",M313),IF(AND(A313=A312,AE312&gt;0),AG312,"")))</f>
        <v/>
      </c>
      <c r="AH313" s="9">
        <f>IF(A313="","",IF(AND(L313&lt;&gt;"",O313&lt;&gt;'الإعدادات'!$M$17),IF(N313="","",N313),IF(AND(A313=A312,AE312&gt;0),AH312,"")))</f>
        <v/>
      </c>
      <c r="AI313" s="7">
        <f>IF(A313="","",IF(AND(S313&lt;&gt;"",V313&lt;&gt;'الإعدادات'!$M$17),MAX(1,ROUND(IFERROR(INDEX(SvcMinutes,MATCH(S313,Services,0)),SlotLen)/SlotLen,0))-1,IF(AND(A313=A312,AI312&gt;0),AI312-1,0)))</f>
        <v/>
      </c>
      <c r="AJ313" s="7">
        <f>IF(A313="","",IF(OR(AND(S313&lt;&gt;"",V313&lt;&gt;'الإعدادات'!$M$17),AND(A313=A312,AI312&gt;0)),1,0))</f>
        <v/>
      </c>
      <c r="AK313" s="9">
        <f>IF(A313="","",IF(AND(S313&lt;&gt;"",V313&lt;&gt;'الإعدادات'!$M$17),IF(T313="","",T313),IF(AND(A313=A312,AI312&gt;0),AK312,"")))</f>
        <v/>
      </c>
      <c r="AL313" s="9">
        <f>IF(A313="","",IF(AND(S313&lt;&gt;"",V313&lt;&gt;'الإعدادات'!$M$17),IF(U313="","",U313),IF(AND(A313=A312,AI312&gt;0),AL312,"")))</f>
        <v/>
      </c>
    </row>
    <row r="314">
      <c r="A314" s="23">
        <f>IF(Y314&gt;=7*SlotsPerDay,"",$B$2+INT(Y314/SlotsPerDay))</f>
        <v/>
      </c>
      <c r="B314" s="24">
        <f>IF(A314="","",DayStart+(Y314-INT(Y314/SlotsPerDay)*SlotsPerDay)*SlotLen/1440)</f>
        <v/>
      </c>
      <c r="C314" s="4" t="n"/>
      <c r="D314" s="4" t="n"/>
      <c r="E314" s="4" t="n"/>
      <c r="F314" s="4" t="n"/>
      <c r="G314" s="4" t="n"/>
      <c r="H314" s="4" t="n"/>
      <c r="I314" s="25">
        <f>IF(A314="","",IF(AND(AND(AC314&lt;&gt;"",OR(AC314=AG314,AC314=AK314)),AND(AD314&lt;&gt;"",OR(AD314=AH314,AD314=AL314))),"غرفة وجهاز",IF(AND(AC314&lt;&gt;"",OR(AC314=AG314,AC314=AK314)),"غرفة",IF(AND(AD314&lt;&gt;"",OR(AD314=AH314,AD314=AL314)),"جهاز",""))))</f>
        <v/>
      </c>
      <c r="J314" s="4" t="n"/>
      <c r="K314" s="4" t="n"/>
      <c r="L314" s="4" t="n"/>
      <c r="M314" s="4" t="n"/>
      <c r="N314" s="4" t="n"/>
      <c r="O314" s="4" t="n"/>
      <c r="P314" s="25">
        <f>IF(A314="","",IF(AND(AND(AG314&lt;&gt;"",OR(AG314=AC314,AG314=AK314)),AND(AH314&lt;&gt;"",OR(AH314=AD314,AH314=AL314))),"غرفة وجهاز",IF(AND(AG314&lt;&gt;"",OR(AG314=AC314,AG314=AK314)),"غرفة",IF(AND(AH314&lt;&gt;"",OR(AH314=AD314,AH314=AL314)),"جهاز",""))))</f>
        <v/>
      </c>
      <c r="Q314" s="4" t="n"/>
      <c r="R314" s="4" t="n"/>
      <c r="S314" s="4" t="n"/>
      <c r="T314" s="4" t="n"/>
      <c r="U314" s="4" t="n"/>
      <c r="V314" s="4" t="n"/>
      <c r="W314" s="25">
        <f>IF(A314="","",IF(AND(AND(AK314&lt;&gt;"",OR(AK314=AC314,AK314=AG314)),AND(AL314&lt;&gt;"",OR(AL314=AD314,AL314=AH314))),"غرفة وجهاز",IF(AND(AK314&lt;&gt;"",OR(AK314=AC314,AK314=AG314)),"غرفة",IF(AND(AL314&lt;&gt;"",OR(AL314=AD314,AL314=AH314)),"جهاز",""))))</f>
        <v/>
      </c>
      <c r="Y314" s="7" t="n">
        <v>308</v>
      </c>
      <c r="Z314" s="7">
        <f>IF(A314="","",IF(INDEX(OpenDays,WEEKDAY(A314,2))="لا",0,1))</f>
        <v/>
      </c>
      <c r="AA314" s="7">
        <f>IF(A314="","",IF(AND(E314&lt;&gt;"",H314&lt;&gt;'الإعدادات'!$M$17),MAX(1,ROUND(IFERROR(INDEX(SvcMinutes,MATCH(E314,Services,0)),SlotLen)/SlotLen,0))-1,IF(AND(A314=A313,AA313&gt;0),AA313-1,0)))</f>
        <v/>
      </c>
      <c r="AB314" s="7">
        <f>IF(A314="","",IF(OR(AND(E314&lt;&gt;"",H314&lt;&gt;'الإعدادات'!$M$17),AND(A314=A313,AA313&gt;0)),1,0))</f>
        <v/>
      </c>
      <c r="AC314" s="9">
        <f>IF(A314="","",IF(AND(E314&lt;&gt;"",H314&lt;&gt;'الإعدادات'!$M$17),IF(F314="","",F314),IF(AND(A314=A313,AA313&gt;0),AC313,"")))</f>
        <v/>
      </c>
      <c r="AD314" s="9">
        <f>IF(A314="","",IF(AND(E314&lt;&gt;"",H314&lt;&gt;'الإعدادات'!$M$17),IF(G314="","",G314),IF(AND(A314=A313,AA313&gt;0),AD313,"")))</f>
        <v/>
      </c>
      <c r="AE314" s="7">
        <f>IF(A314="","",IF(AND(L314&lt;&gt;"",O314&lt;&gt;'الإعدادات'!$M$17),MAX(1,ROUND(IFERROR(INDEX(SvcMinutes,MATCH(L314,Services,0)),SlotLen)/SlotLen,0))-1,IF(AND(A314=A313,AE313&gt;0),AE313-1,0)))</f>
        <v/>
      </c>
      <c r="AF314" s="7">
        <f>IF(A314="","",IF(OR(AND(L314&lt;&gt;"",O314&lt;&gt;'الإعدادات'!$M$17),AND(A314=A313,AE313&gt;0)),1,0))</f>
        <v/>
      </c>
      <c r="AG314" s="9">
        <f>IF(A314="","",IF(AND(L314&lt;&gt;"",O314&lt;&gt;'الإعدادات'!$M$17),IF(M314="","",M314),IF(AND(A314=A313,AE313&gt;0),AG313,"")))</f>
        <v/>
      </c>
      <c r="AH314" s="9">
        <f>IF(A314="","",IF(AND(L314&lt;&gt;"",O314&lt;&gt;'الإعدادات'!$M$17),IF(N314="","",N314),IF(AND(A314=A313,AE313&gt;0),AH313,"")))</f>
        <v/>
      </c>
      <c r="AI314" s="7">
        <f>IF(A314="","",IF(AND(S314&lt;&gt;"",V314&lt;&gt;'الإعدادات'!$M$17),MAX(1,ROUND(IFERROR(INDEX(SvcMinutes,MATCH(S314,Services,0)),SlotLen)/SlotLen,0))-1,IF(AND(A314=A313,AI313&gt;0),AI313-1,0)))</f>
        <v/>
      </c>
      <c r="AJ314" s="7">
        <f>IF(A314="","",IF(OR(AND(S314&lt;&gt;"",V314&lt;&gt;'الإعدادات'!$M$17),AND(A314=A313,AI313&gt;0)),1,0))</f>
        <v/>
      </c>
      <c r="AK314" s="9">
        <f>IF(A314="","",IF(AND(S314&lt;&gt;"",V314&lt;&gt;'الإعدادات'!$M$17),IF(T314="","",T314),IF(AND(A314=A313,AI313&gt;0),AK313,"")))</f>
        <v/>
      </c>
      <c r="AL314" s="9">
        <f>IF(A314="","",IF(AND(S314&lt;&gt;"",V314&lt;&gt;'الإعدادات'!$M$17),IF(U314="","",U314),IF(AND(A314=A313,AI313&gt;0),AL313,"")))</f>
        <v/>
      </c>
    </row>
    <row r="315">
      <c r="A315" s="23">
        <f>IF(Y315&gt;=7*SlotsPerDay,"",$B$2+INT(Y315/SlotsPerDay))</f>
        <v/>
      </c>
      <c r="B315" s="24">
        <f>IF(A315="","",DayStart+(Y315-INT(Y315/SlotsPerDay)*SlotsPerDay)*SlotLen/1440)</f>
        <v/>
      </c>
      <c r="C315" s="4" t="n"/>
      <c r="D315" s="4" t="n"/>
      <c r="E315" s="4" t="n"/>
      <c r="F315" s="4" t="n"/>
      <c r="G315" s="4" t="n"/>
      <c r="H315" s="4" t="n"/>
      <c r="I315" s="25">
        <f>IF(A315="","",IF(AND(AND(AC315&lt;&gt;"",OR(AC315=AG315,AC315=AK315)),AND(AD315&lt;&gt;"",OR(AD315=AH315,AD315=AL315))),"غرفة وجهاز",IF(AND(AC315&lt;&gt;"",OR(AC315=AG315,AC315=AK315)),"غرفة",IF(AND(AD315&lt;&gt;"",OR(AD315=AH315,AD315=AL315)),"جهاز",""))))</f>
        <v/>
      </c>
      <c r="J315" s="4" t="n"/>
      <c r="K315" s="4" t="n"/>
      <c r="L315" s="4" t="n"/>
      <c r="M315" s="4" t="n"/>
      <c r="N315" s="4" t="n"/>
      <c r="O315" s="4" t="n"/>
      <c r="P315" s="25">
        <f>IF(A315="","",IF(AND(AND(AG315&lt;&gt;"",OR(AG315=AC315,AG315=AK315)),AND(AH315&lt;&gt;"",OR(AH315=AD315,AH315=AL315))),"غرفة وجهاز",IF(AND(AG315&lt;&gt;"",OR(AG315=AC315,AG315=AK315)),"غرفة",IF(AND(AH315&lt;&gt;"",OR(AH315=AD315,AH315=AL315)),"جهاز",""))))</f>
        <v/>
      </c>
      <c r="Q315" s="4" t="n"/>
      <c r="R315" s="4" t="n"/>
      <c r="S315" s="4" t="n"/>
      <c r="T315" s="4" t="n"/>
      <c r="U315" s="4" t="n"/>
      <c r="V315" s="4" t="n"/>
      <c r="W315" s="25">
        <f>IF(A315="","",IF(AND(AND(AK315&lt;&gt;"",OR(AK315=AC315,AK315=AG315)),AND(AL315&lt;&gt;"",OR(AL315=AD315,AL315=AH315))),"غرفة وجهاز",IF(AND(AK315&lt;&gt;"",OR(AK315=AC315,AK315=AG315)),"غرفة",IF(AND(AL315&lt;&gt;"",OR(AL315=AD315,AL315=AH315)),"جهاز",""))))</f>
        <v/>
      </c>
      <c r="Y315" s="7" t="n">
        <v>309</v>
      </c>
      <c r="Z315" s="7">
        <f>IF(A315="","",IF(INDEX(OpenDays,WEEKDAY(A315,2))="لا",0,1))</f>
        <v/>
      </c>
      <c r="AA315" s="7">
        <f>IF(A315="","",IF(AND(E315&lt;&gt;"",H315&lt;&gt;'الإعدادات'!$M$17),MAX(1,ROUND(IFERROR(INDEX(SvcMinutes,MATCH(E315,Services,0)),SlotLen)/SlotLen,0))-1,IF(AND(A315=A314,AA314&gt;0),AA314-1,0)))</f>
        <v/>
      </c>
      <c r="AB315" s="7">
        <f>IF(A315="","",IF(OR(AND(E315&lt;&gt;"",H315&lt;&gt;'الإعدادات'!$M$17),AND(A315=A314,AA314&gt;0)),1,0))</f>
        <v/>
      </c>
      <c r="AC315" s="9">
        <f>IF(A315="","",IF(AND(E315&lt;&gt;"",H315&lt;&gt;'الإعدادات'!$M$17),IF(F315="","",F315),IF(AND(A315=A314,AA314&gt;0),AC314,"")))</f>
        <v/>
      </c>
      <c r="AD315" s="9">
        <f>IF(A315="","",IF(AND(E315&lt;&gt;"",H315&lt;&gt;'الإعدادات'!$M$17),IF(G315="","",G315),IF(AND(A315=A314,AA314&gt;0),AD314,"")))</f>
        <v/>
      </c>
      <c r="AE315" s="7">
        <f>IF(A315="","",IF(AND(L315&lt;&gt;"",O315&lt;&gt;'الإعدادات'!$M$17),MAX(1,ROUND(IFERROR(INDEX(SvcMinutes,MATCH(L315,Services,0)),SlotLen)/SlotLen,0))-1,IF(AND(A315=A314,AE314&gt;0),AE314-1,0)))</f>
        <v/>
      </c>
      <c r="AF315" s="7">
        <f>IF(A315="","",IF(OR(AND(L315&lt;&gt;"",O315&lt;&gt;'الإعدادات'!$M$17),AND(A315=A314,AE314&gt;0)),1,0))</f>
        <v/>
      </c>
      <c r="AG315" s="9">
        <f>IF(A315="","",IF(AND(L315&lt;&gt;"",O315&lt;&gt;'الإعدادات'!$M$17),IF(M315="","",M315),IF(AND(A315=A314,AE314&gt;0),AG314,"")))</f>
        <v/>
      </c>
      <c r="AH315" s="9">
        <f>IF(A315="","",IF(AND(L315&lt;&gt;"",O315&lt;&gt;'الإعدادات'!$M$17),IF(N315="","",N315),IF(AND(A315=A314,AE314&gt;0),AH314,"")))</f>
        <v/>
      </c>
      <c r="AI315" s="7">
        <f>IF(A315="","",IF(AND(S315&lt;&gt;"",V315&lt;&gt;'الإعدادات'!$M$17),MAX(1,ROUND(IFERROR(INDEX(SvcMinutes,MATCH(S315,Services,0)),SlotLen)/SlotLen,0))-1,IF(AND(A315=A314,AI314&gt;0),AI314-1,0)))</f>
        <v/>
      </c>
      <c r="AJ315" s="7">
        <f>IF(A315="","",IF(OR(AND(S315&lt;&gt;"",V315&lt;&gt;'الإعدادات'!$M$17),AND(A315=A314,AI314&gt;0)),1,0))</f>
        <v/>
      </c>
      <c r="AK315" s="9">
        <f>IF(A315="","",IF(AND(S315&lt;&gt;"",V315&lt;&gt;'الإعدادات'!$M$17),IF(T315="","",T315),IF(AND(A315=A314,AI314&gt;0),AK314,"")))</f>
        <v/>
      </c>
      <c r="AL315" s="9">
        <f>IF(A315="","",IF(AND(S315&lt;&gt;"",V315&lt;&gt;'الإعدادات'!$M$17),IF(U315="","",U315),IF(AND(A315=A314,AI314&gt;0),AL314,"")))</f>
        <v/>
      </c>
    </row>
    <row r="316">
      <c r="A316" s="23">
        <f>IF(Y316&gt;=7*SlotsPerDay,"",$B$2+INT(Y316/SlotsPerDay))</f>
        <v/>
      </c>
      <c r="B316" s="24">
        <f>IF(A316="","",DayStart+(Y316-INT(Y316/SlotsPerDay)*SlotsPerDay)*SlotLen/1440)</f>
        <v/>
      </c>
      <c r="C316" s="4" t="n"/>
      <c r="D316" s="4" t="n"/>
      <c r="E316" s="4" t="n"/>
      <c r="F316" s="4" t="n"/>
      <c r="G316" s="4" t="n"/>
      <c r="H316" s="4" t="n"/>
      <c r="I316" s="25">
        <f>IF(A316="","",IF(AND(AND(AC316&lt;&gt;"",OR(AC316=AG316,AC316=AK316)),AND(AD316&lt;&gt;"",OR(AD316=AH316,AD316=AL316))),"غرفة وجهاز",IF(AND(AC316&lt;&gt;"",OR(AC316=AG316,AC316=AK316)),"غرفة",IF(AND(AD316&lt;&gt;"",OR(AD316=AH316,AD316=AL316)),"جهاز",""))))</f>
        <v/>
      </c>
      <c r="J316" s="4" t="n"/>
      <c r="K316" s="4" t="n"/>
      <c r="L316" s="4" t="n"/>
      <c r="M316" s="4" t="n"/>
      <c r="N316" s="4" t="n"/>
      <c r="O316" s="4" t="n"/>
      <c r="P316" s="25">
        <f>IF(A316="","",IF(AND(AND(AG316&lt;&gt;"",OR(AG316=AC316,AG316=AK316)),AND(AH316&lt;&gt;"",OR(AH316=AD316,AH316=AL316))),"غرفة وجهاز",IF(AND(AG316&lt;&gt;"",OR(AG316=AC316,AG316=AK316)),"غرفة",IF(AND(AH316&lt;&gt;"",OR(AH316=AD316,AH316=AL316)),"جهاز",""))))</f>
        <v/>
      </c>
      <c r="Q316" s="4" t="n"/>
      <c r="R316" s="4" t="n"/>
      <c r="S316" s="4" t="n"/>
      <c r="T316" s="4" t="n"/>
      <c r="U316" s="4" t="n"/>
      <c r="V316" s="4" t="n"/>
      <c r="W316" s="25">
        <f>IF(A316="","",IF(AND(AND(AK316&lt;&gt;"",OR(AK316=AC316,AK316=AG316)),AND(AL316&lt;&gt;"",OR(AL316=AD316,AL316=AH316))),"غرفة وجهاز",IF(AND(AK316&lt;&gt;"",OR(AK316=AC316,AK316=AG316)),"غرفة",IF(AND(AL316&lt;&gt;"",OR(AL316=AD316,AL316=AH316)),"جهاز",""))))</f>
        <v/>
      </c>
      <c r="Y316" s="7" t="n">
        <v>310</v>
      </c>
      <c r="Z316" s="7">
        <f>IF(A316="","",IF(INDEX(OpenDays,WEEKDAY(A316,2))="لا",0,1))</f>
        <v/>
      </c>
      <c r="AA316" s="7">
        <f>IF(A316="","",IF(AND(E316&lt;&gt;"",H316&lt;&gt;'الإعدادات'!$M$17),MAX(1,ROUND(IFERROR(INDEX(SvcMinutes,MATCH(E316,Services,0)),SlotLen)/SlotLen,0))-1,IF(AND(A316=A315,AA315&gt;0),AA315-1,0)))</f>
        <v/>
      </c>
      <c r="AB316" s="7">
        <f>IF(A316="","",IF(OR(AND(E316&lt;&gt;"",H316&lt;&gt;'الإعدادات'!$M$17),AND(A316=A315,AA315&gt;0)),1,0))</f>
        <v/>
      </c>
      <c r="AC316" s="9">
        <f>IF(A316="","",IF(AND(E316&lt;&gt;"",H316&lt;&gt;'الإعدادات'!$M$17),IF(F316="","",F316),IF(AND(A316=A315,AA315&gt;0),AC315,"")))</f>
        <v/>
      </c>
      <c r="AD316" s="9">
        <f>IF(A316="","",IF(AND(E316&lt;&gt;"",H316&lt;&gt;'الإعدادات'!$M$17),IF(G316="","",G316),IF(AND(A316=A315,AA315&gt;0),AD315,"")))</f>
        <v/>
      </c>
      <c r="AE316" s="7">
        <f>IF(A316="","",IF(AND(L316&lt;&gt;"",O316&lt;&gt;'الإعدادات'!$M$17),MAX(1,ROUND(IFERROR(INDEX(SvcMinutes,MATCH(L316,Services,0)),SlotLen)/SlotLen,0))-1,IF(AND(A316=A315,AE315&gt;0),AE315-1,0)))</f>
        <v/>
      </c>
      <c r="AF316" s="7">
        <f>IF(A316="","",IF(OR(AND(L316&lt;&gt;"",O316&lt;&gt;'الإعدادات'!$M$17),AND(A316=A315,AE315&gt;0)),1,0))</f>
        <v/>
      </c>
      <c r="AG316" s="9">
        <f>IF(A316="","",IF(AND(L316&lt;&gt;"",O316&lt;&gt;'الإعدادات'!$M$17),IF(M316="","",M316),IF(AND(A316=A315,AE315&gt;0),AG315,"")))</f>
        <v/>
      </c>
      <c r="AH316" s="9">
        <f>IF(A316="","",IF(AND(L316&lt;&gt;"",O316&lt;&gt;'الإعدادات'!$M$17),IF(N316="","",N316),IF(AND(A316=A315,AE315&gt;0),AH315,"")))</f>
        <v/>
      </c>
      <c r="AI316" s="7">
        <f>IF(A316="","",IF(AND(S316&lt;&gt;"",V316&lt;&gt;'الإعدادات'!$M$17),MAX(1,ROUND(IFERROR(INDEX(SvcMinutes,MATCH(S316,Services,0)),SlotLen)/SlotLen,0))-1,IF(AND(A316=A315,AI315&gt;0),AI315-1,0)))</f>
        <v/>
      </c>
      <c r="AJ316" s="7">
        <f>IF(A316="","",IF(OR(AND(S316&lt;&gt;"",V316&lt;&gt;'الإعدادات'!$M$17),AND(A316=A315,AI315&gt;0)),1,0))</f>
        <v/>
      </c>
      <c r="AK316" s="9">
        <f>IF(A316="","",IF(AND(S316&lt;&gt;"",V316&lt;&gt;'الإعدادات'!$M$17),IF(T316="","",T316),IF(AND(A316=A315,AI315&gt;0),AK315,"")))</f>
        <v/>
      </c>
      <c r="AL316" s="9">
        <f>IF(A316="","",IF(AND(S316&lt;&gt;"",V316&lt;&gt;'الإعدادات'!$M$17),IF(U316="","",U316),IF(AND(A316=A315,AI315&gt;0),AL315,"")))</f>
        <v/>
      </c>
    </row>
    <row r="317">
      <c r="A317" s="23">
        <f>IF(Y317&gt;=7*SlotsPerDay,"",$B$2+INT(Y317/SlotsPerDay))</f>
        <v/>
      </c>
      <c r="B317" s="24">
        <f>IF(A317="","",DayStart+(Y317-INT(Y317/SlotsPerDay)*SlotsPerDay)*SlotLen/1440)</f>
        <v/>
      </c>
      <c r="C317" s="4" t="n"/>
      <c r="D317" s="4" t="n"/>
      <c r="E317" s="4" t="n"/>
      <c r="F317" s="4" t="n"/>
      <c r="G317" s="4" t="n"/>
      <c r="H317" s="4" t="n"/>
      <c r="I317" s="25">
        <f>IF(A317="","",IF(AND(AND(AC317&lt;&gt;"",OR(AC317=AG317,AC317=AK317)),AND(AD317&lt;&gt;"",OR(AD317=AH317,AD317=AL317))),"غرفة وجهاز",IF(AND(AC317&lt;&gt;"",OR(AC317=AG317,AC317=AK317)),"غرفة",IF(AND(AD317&lt;&gt;"",OR(AD317=AH317,AD317=AL317)),"جهاز",""))))</f>
        <v/>
      </c>
      <c r="J317" s="4" t="n"/>
      <c r="K317" s="4" t="n"/>
      <c r="L317" s="4" t="n"/>
      <c r="M317" s="4" t="n"/>
      <c r="N317" s="4" t="n"/>
      <c r="O317" s="4" t="n"/>
      <c r="P317" s="25">
        <f>IF(A317="","",IF(AND(AND(AG317&lt;&gt;"",OR(AG317=AC317,AG317=AK317)),AND(AH317&lt;&gt;"",OR(AH317=AD317,AH317=AL317))),"غرفة وجهاز",IF(AND(AG317&lt;&gt;"",OR(AG317=AC317,AG317=AK317)),"غرفة",IF(AND(AH317&lt;&gt;"",OR(AH317=AD317,AH317=AL317)),"جهاز",""))))</f>
        <v/>
      </c>
      <c r="Q317" s="4" t="n"/>
      <c r="R317" s="4" t="n"/>
      <c r="S317" s="4" t="n"/>
      <c r="T317" s="4" t="n"/>
      <c r="U317" s="4" t="n"/>
      <c r="V317" s="4" t="n"/>
      <c r="W317" s="25">
        <f>IF(A317="","",IF(AND(AND(AK317&lt;&gt;"",OR(AK317=AC317,AK317=AG317)),AND(AL317&lt;&gt;"",OR(AL317=AD317,AL317=AH317))),"غرفة وجهاز",IF(AND(AK317&lt;&gt;"",OR(AK317=AC317,AK317=AG317)),"غرفة",IF(AND(AL317&lt;&gt;"",OR(AL317=AD317,AL317=AH317)),"جهاز",""))))</f>
        <v/>
      </c>
      <c r="Y317" s="7" t="n">
        <v>311</v>
      </c>
      <c r="Z317" s="7">
        <f>IF(A317="","",IF(INDEX(OpenDays,WEEKDAY(A317,2))="لا",0,1))</f>
        <v/>
      </c>
      <c r="AA317" s="7">
        <f>IF(A317="","",IF(AND(E317&lt;&gt;"",H317&lt;&gt;'الإعدادات'!$M$17),MAX(1,ROUND(IFERROR(INDEX(SvcMinutes,MATCH(E317,Services,0)),SlotLen)/SlotLen,0))-1,IF(AND(A317=A316,AA316&gt;0),AA316-1,0)))</f>
        <v/>
      </c>
      <c r="AB317" s="7">
        <f>IF(A317="","",IF(OR(AND(E317&lt;&gt;"",H317&lt;&gt;'الإعدادات'!$M$17),AND(A317=A316,AA316&gt;0)),1,0))</f>
        <v/>
      </c>
      <c r="AC317" s="9">
        <f>IF(A317="","",IF(AND(E317&lt;&gt;"",H317&lt;&gt;'الإعدادات'!$M$17),IF(F317="","",F317),IF(AND(A317=A316,AA316&gt;0),AC316,"")))</f>
        <v/>
      </c>
      <c r="AD317" s="9">
        <f>IF(A317="","",IF(AND(E317&lt;&gt;"",H317&lt;&gt;'الإعدادات'!$M$17),IF(G317="","",G317),IF(AND(A317=A316,AA316&gt;0),AD316,"")))</f>
        <v/>
      </c>
      <c r="AE317" s="7">
        <f>IF(A317="","",IF(AND(L317&lt;&gt;"",O317&lt;&gt;'الإعدادات'!$M$17),MAX(1,ROUND(IFERROR(INDEX(SvcMinutes,MATCH(L317,Services,0)),SlotLen)/SlotLen,0))-1,IF(AND(A317=A316,AE316&gt;0),AE316-1,0)))</f>
        <v/>
      </c>
      <c r="AF317" s="7">
        <f>IF(A317="","",IF(OR(AND(L317&lt;&gt;"",O317&lt;&gt;'الإعدادات'!$M$17),AND(A317=A316,AE316&gt;0)),1,0))</f>
        <v/>
      </c>
      <c r="AG317" s="9">
        <f>IF(A317="","",IF(AND(L317&lt;&gt;"",O317&lt;&gt;'الإعدادات'!$M$17),IF(M317="","",M317),IF(AND(A317=A316,AE316&gt;0),AG316,"")))</f>
        <v/>
      </c>
      <c r="AH317" s="9">
        <f>IF(A317="","",IF(AND(L317&lt;&gt;"",O317&lt;&gt;'الإعدادات'!$M$17),IF(N317="","",N317),IF(AND(A317=A316,AE316&gt;0),AH316,"")))</f>
        <v/>
      </c>
      <c r="AI317" s="7">
        <f>IF(A317="","",IF(AND(S317&lt;&gt;"",V317&lt;&gt;'الإعدادات'!$M$17),MAX(1,ROUND(IFERROR(INDEX(SvcMinutes,MATCH(S317,Services,0)),SlotLen)/SlotLen,0))-1,IF(AND(A317=A316,AI316&gt;0),AI316-1,0)))</f>
        <v/>
      </c>
      <c r="AJ317" s="7">
        <f>IF(A317="","",IF(OR(AND(S317&lt;&gt;"",V317&lt;&gt;'الإعدادات'!$M$17),AND(A317=A316,AI316&gt;0)),1,0))</f>
        <v/>
      </c>
      <c r="AK317" s="9">
        <f>IF(A317="","",IF(AND(S317&lt;&gt;"",V317&lt;&gt;'الإعدادات'!$M$17),IF(T317="","",T317),IF(AND(A317=A316,AI316&gt;0),AK316,"")))</f>
        <v/>
      </c>
      <c r="AL317" s="9">
        <f>IF(A317="","",IF(AND(S317&lt;&gt;"",V317&lt;&gt;'الإعدادات'!$M$17),IF(U317="","",U317),IF(AND(A317=A316,AI316&gt;0),AL316,"")))</f>
        <v/>
      </c>
    </row>
    <row r="318">
      <c r="A318" s="23">
        <f>IF(Y318&gt;=7*SlotsPerDay,"",$B$2+INT(Y318/SlotsPerDay))</f>
        <v/>
      </c>
      <c r="B318" s="24">
        <f>IF(A318="","",DayStart+(Y318-INT(Y318/SlotsPerDay)*SlotsPerDay)*SlotLen/1440)</f>
        <v/>
      </c>
      <c r="C318" s="4" t="n"/>
      <c r="D318" s="4" t="n"/>
      <c r="E318" s="4" t="n"/>
      <c r="F318" s="4" t="n"/>
      <c r="G318" s="4" t="n"/>
      <c r="H318" s="4" t="n"/>
      <c r="I318" s="25">
        <f>IF(A318="","",IF(AND(AND(AC318&lt;&gt;"",OR(AC318=AG318,AC318=AK318)),AND(AD318&lt;&gt;"",OR(AD318=AH318,AD318=AL318))),"غرفة وجهاز",IF(AND(AC318&lt;&gt;"",OR(AC318=AG318,AC318=AK318)),"غرفة",IF(AND(AD318&lt;&gt;"",OR(AD318=AH318,AD318=AL318)),"جهاز",""))))</f>
        <v/>
      </c>
      <c r="J318" s="4" t="n"/>
      <c r="K318" s="4" t="n"/>
      <c r="L318" s="4" t="n"/>
      <c r="M318" s="4" t="n"/>
      <c r="N318" s="4" t="n"/>
      <c r="O318" s="4" t="n"/>
      <c r="P318" s="25">
        <f>IF(A318="","",IF(AND(AND(AG318&lt;&gt;"",OR(AG318=AC318,AG318=AK318)),AND(AH318&lt;&gt;"",OR(AH318=AD318,AH318=AL318))),"غرفة وجهاز",IF(AND(AG318&lt;&gt;"",OR(AG318=AC318,AG318=AK318)),"غرفة",IF(AND(AH318&lt;&gt;"",OR(AH318=AD318,AH318=AL318)),"جهاز",""))))</f>
        <v/>
      </c>
      <c r="Q318" s="4" t="n"/>
      <c r="R318" s="4" t="n"/>
      <c r="S318" s="4" t="n"/>
      <c r="T318" s="4" t="n"/>
      <c r="U318" s="4" t="n"/>
      <c r="V318" s="4" t="n"/>
      <c r="W318" s="25">
        <f>IF(A318="","",IF(AND(AND(AK318&lt;&gt;"",OR(AK318=AC318,AK318=AG318)),AND(AL318&lt;&gt;"",OR(AL318=AD318,AL318=AH318))),"غرفة وجهاز",IF(AND(AK318&lt;&gt;"",OR(AK318=AC318,AK318=AG318)),"غرفة",IF(AND(AL318&lt;&gt;"",OR(AL318=AD318,AL318=AH318)),"جهاز",""))))</f>
        <v/>
      </c>
      <c r="Y318" s="7" t="n">
        <v>312</v>
      </c>
      <c r="Z318" s="7">
        <f>IF(A318="","",IF(INDEX(OpenDays,WEEKDAY(A318,2))="لا",0,1))</f>
        <v/>
      </c>
      <c r="AA318" s="7">
        <f>IF(A318="","",IF(AND(E318&lt;&gt;"",H318&lt;&gt;'الإعدادات'!$M$17),MAX(1,ROUND(IFERROR(INDEX(SvcMinutes,MATCH(E318,Services,0)),SlotLen)/SlotLen,0))-1,IF(AND(A318=A317,AA317&gt;0),AA317-1,0)))</f>
        <v/>
      </c>
      <c r="AB318" s="7">
        <f>IF(A318="","",IF(OR(AND(E318&lt;&gt;"",H318&lt;&gt;'الإعدادات'!$M$17),AND(A318=A317,AA317&gt;0)),1,0))</f>
        <v/>
      </c>
      <c r="AC318" s="9">
        <f>IF(A318="","",IF(AND(E318&lt;&gt;"",H318&lt;&gt;'الإعدادات'!$M$17),IF(F318="","",F318),IF(AND(A318=A317,AA317&gt;0),AC317,"")))</f>
        <v/>
      </c>
      <c r="AD318" s="9">
        <f>IF(A318="","",IF(AND(E318&lt;&gt;"",H318&lt;&gt;'الإعدادات'!$M$17),IF(G318="","",G318),IF(AND(A318=A317,AA317&gt;0),AD317,"")))</f>
        <v/>
      </c>
      <c r="AE318" s="7">
        <f>IF(A318="","",IF(AND(L318&lt;&gt;"",O318&lt;&gt;'الإعدادات'!$M$17),MAX(1,ROUND(IFERROR(INDEX(SvcMinutes,MATCH(L318,Services,0)),SlotLen)/SlotLen,0))-1,IF(AND(A318=A317,AE317&gt;0),AE317-1,0)))</f>
        <v/>
      </c>
      <c r="AF318" s="7">
        <f>IF(A318="","",IF(OR(AND(L318&lt;&gt;"",O318&lt;&gt;'الإعدادات'!$M$17),AND(A318=A317,AE317&gt;0)),1,0))</f>
        <v/>
      </c>
      <c r="AG318" s="9">
        <f>IF(A318="","",IF(AND(L318&lt;&gt;"",O318&lt;&gt;'الإعدادات'!$M$17),IF(M318="","",M318),IF(AND(A318=A317,AE317&gt;0),AG317,"")))</f>
        <v/>
      </c>
      <c r="AH318" s="9">
        <f>IF(A318="","",IF(AND(L318&lt;&gt;"",O318&lt;&gt;'الإعدادات'!$M$17),IF(N318="","",N318),IF(AND(A318=A317,AE317&gt;0),AH317,"")))</f>
        <v/>
      </c>
      <c r="AI318" s="7">
        <f>IF(A318="","",IF(AND(S318&lt;&gt;"",V318&lt;&gt;'الإعدادات'!$M$17),MAX(1,ROUND(IFERROR(INDEX(SvcMinutes,MATCH(S318,Services,0)),SlotLen)/SlotLen,0))-1,IF(AND(A318=A317,AI317&gt;0),AI317-1,0)))</f>
        <v/>
      </c>
      <c r="AJ318" s="7">
        <f>IF(A318="","",IF(OR(AND(S318&lt;&gt;"",V318&lt;&gt;'الإعدادات'!$M$17),AND(A318=A317,AI317&gt;0)),1,0))</f>
        <v/>
      </c>
      <c r="AK318" s="9">
        <f>IF(A318="","",IF(AND(S318&lt;&gt;"",V318&lt;&gt;'الإعدادات'!$M$17),IF(T318="","",T318),IF(AND(A318=A317,AI317&gt;0),AK317,"")))</f>
        <v/>
      </c>
      <c r="AL318" s="9">
        <f>IF(A318="","",IF(AND(S318&lt;&gt;"",V318&lt;&gt;'الإعدادات'!$M$17),IF(U318="","",U318),IF(AND(A318=A317,AI317&gt;0),AL317,"")))</f>
        <v/>
      </c>
    </row>
    <row r="319">
      <c r="A319" s="23">
        <f>IF(Y319&gt;=7*SlotsPerDay,"",$B$2+INT(Y319/SlotsPerDay))</f>
        <v/>
      </c>
      <c r="B319" s="24">
        <f>IF(A319="","",DayStart+(Y319-INT(Y319/SlotsPerDay)*SlotsPerDay)*SlotLen/1440)</f>
        <v/>
      </c>
      <c r="C319" s="4" t="n"/>
      <c r="D319" s="4" t="n"/>
      <c r="E319" s="4" t="n"/>
      <c r="F319" s="4" t="n"/>
      <c r="G319" s="4" t="n"/>
      <c r="H319" s="4" t="n"/>
      <c r="I319" s="25">
        <f>IF(A319="","",IF(AND(AND(AC319&lt;&gt;"",OR(AC319=AG319,AC319=AK319)),AND(AD319&lt;&gt;"",OR(AD319=AH319,AD319=AL319))),"غرفة وجهاز",IF(AND(AC319&lt;&gt;"",OR(AC319=AG319,AC319=AK319)),"غرفة",IF(AND(AD319&lt;&gt;"",OR(AD319=AH319,AD319=AL319)),"جهاز",""))))</f>
        <v/>
      </c>
      <c r="J319" s="4" t="n"/>
      <c r="K319" s="4" t="n"/>
      <c r="L319" s="4" t="n"/>
      <c r="M319" s="4" t="n"/>
      <c r="N319" s="4" t="n"/>
      <c r="O319" s="4" t="n"/>
      <c r="P319" s="25">
        <f>IF(A319="","",IF(AND(AND(AG319&lt;&gt;"",OR(AG319=AC319,AG319=AK319)),AND(AH319&lt;&gt;"",OR(AH319=AD319,AH319=AL319))),"غرفة وجهاز",IF(AND(AG319&lt;&gt;"",OR(AG319=AC319,AG319=AK319)),"غرفة",IF(AND(AH319&lt;&gt;"",OR(AH319=AD319,AH319=AL319)),"جهاز",""))))</f>
        <v/>
      </c>
      <c r="Q319" s="4" t="n"/>
      <c r="R319" s="4" t="n"/>
      <c r="S319" s="4" t="n"/>
      <c r="T319" s="4" t="n"/>
      <c r="U319" s="4" t="n"/>
      <c r="V319" s="4" t="n"/>
      <c r="W319" s="25">
        <f>IF(A319="","",IF(AND(AND(AK319&lt;&gt;"",OR(AK319=AC319,AK319=AG319)),AND(AL319&lt;&gt;"",OR(AL319=AD319,AL319=AH319))),"غرفة وجهاز",IF(AND(AK319&lt;&gt;"",OR(AK319=AC319,AK319=AG319)),"غرفة",IF(AND(AL319&lt;&gt;"",OR(AL319=AD319,AL319=AH319)),"جهاز",""))))</f>
        <v/>
      </c>
      <c r="Y319" s="7" t="n">
        <v>313</v>
      </c>
      <c r="Z319" s="7">
        <f>IF(A319="","",IF(INDEX(OpenDays,WEEKDAY(A319,2))="لا",0,1))</f>
        <v/>
      </c>
      <c r="AA319" s="7">
        <f>IF(A319="","",IF(AND(E319&lt;&gt;"",H319&lt;&gt;'الإعدادات'!$M$17),MAX(1,ROUND(IFERROR(INDEX(SvcMinutes,MATCH(E319,Services,0)),SlotLen)/SlotLen,0))-1,IF(AND(A319=A318,AA318&gt;0),AA318-1,0)))</f>
        <v/>
      </c>
      <c r="AB319" s="7">
        <f>IF(A319="","",IF(OR(AND(E319&lt;&gt;"",H319&lt;&gt;'الإعدادات'!$M$17),AND(A319=A318,AA318&gt;0)),1,0))</f>
        <v/>
      </c>
      <c r="AC319" s="9">
        <f>IF(A319="","",IF(AND(E319&lt;&gt;"",H319&lt;&gt;'الإعدادات'!$M$17),IF(F319="","",F319),IF(AND(A319=A318,AA318&gt;0),AC318,"")))</f>
        <v/>
      </c>
      <c r="AD319" s="9">
        <f>IF(A319="","",IF(AND(E319&lt;&gt;"",H319&lt;&gt;'الإعدادات'!$M$17),IF(G319="","",G319),IF(AND(A319=A318,AA318&gt;0),AD318,"")))</f>
        <v/>
      </c>
      <c r="AE319" s="7">
        <f>IF(A319="","",IF(AND(L319&lt;&gt;"",O319&lt;&gt;'الإعدادات'!$M$17),MAX(1,ROUND(IFERROR(INDEX(SvcMinutes,MATCH(L319,Services,0)),SlotLen)/SlotLen,0))-1,IF(AND(A319=A318,AE318&gt;0),AE318-1,0)))</f>
        <v/>
      </c>
      <c r="AF319" s="7">
        <f>IF(A319="","",IF(OR(AND(L319&lt;&gt;"",O319&lt;&gt;'الإعدادات'!$M$17),AND(A319=A318,AE318&gt;0)),1,0))</f>
        <v/>
      </c>
      <c r="AG319" s="9">
        <f>IF(A319="","",IF(AND(L319&lt;&gt;"",O319&lt;&gt;'الإعدادات'!$M$17),IF(M319="","",M319),IF(AND(A319=A318,AE318&gt;0),AG318,"")))</f>
        <v/>
      </c>
      <c r="AH319" s="9">
        <f>IF(A319="","",IF(AND(L319&lt;&gt;"",O319&lt;&gt;'الإعدادات'!$M$17),IF(N319="","",N319),IF(AND(A319=A318,AE318&gt;0),AH318,"")))</f>
        <v/>
      </c>
      <c r="AI319" s="7">
        <f>IF(A319="","",IF(AND(S319&lt;&gt;"",V319&lt;&gt;'الإعدادات'!$M$17),MAX(1,ROUND(IFERROR(INDEX(SvcMinutes,MATCH(S319,Services,0)),SlotLen)/SlotLen,0))-1,IF(AND(A319=A318,AI318&gt;0),AI318-1,0)))</f>
        <v/>
      </c>
      <c r="AJ319" s="7">
        <f>IF(A319="","",IF(OR(AND(S319&lt;&gt;"",V319&lt;&gt;'الإعدادات'!$M$17),AND(A319=A318,AI318&gt;0)),1,0))</f>
        <v/>
      </c>
      <c r="AK319" s="9">
        <f>IF(A319="","",IF(AND(S319&lt;&gt;"",V319&lt;&gt;'الإعدادات'!$M$17),IF(T319="","",T319),IF(AND(A319=A318,AI318&gt;0),AK318,"")))</f>
        <v/>
      </c>
      <c r="AL319" s="9">
        <f>IF(A319="","",IF(AND(S319&lt;&gt;"",V319&lt;&gt;'الإعدادات'!$M$17),IF(U319="","",U319),IF(AND(A319=A318,AI318&gt;0),AL318,"")))</f>
        <v/>
      </c>
    </row>
    <row r="320">
      <c r="A320" s="23">
        <f>IF(Y320&gt;=7*SlotsPerDay,"",$B$2+INT(Y320/SlotsPerDay))</f>
        <v/>
      </c>
      <c r="B320" s="24">
        <f>IF(A320="","",DayStart+(Y320-INT(Y320/SlotsPerDay)*SlotsPerDay)*SlotLen/1440)</f>
        <v/>
      </c>
      <c r="C320" s="4" t="n"/>
      <c r="D320" s="4" t="n"/>
      <c r="E320" s="4" t="n"/>
      <c r="F320" s="4" t="n"/>
      <c r="G320" s="4" t="n"/>
      <c r="H320" s="4" t="n"/>
      <c r="I320" s="25">
        <f>IF(A320="","",IF(AND(AND(AC320&lt;&gt;"",OR(AC320=AG320,AC320=AK320)),AND(AD320&lt;&gt;"",OR(AD320=AH320,AD320=AL320))),"غرفة وجهاز",IF(AND(AC320&lt;&gt;"",OR(AC320=AG320,AC320=AK320)),"غرفة",IF(AND(AD320&lt;&gt;"",OR(AD320=AH320,AD320=AL320)),"جهاز",""))))</f>
        <v/>
      </c>
      <c r="J320" s="4" t="n"/>
      <c r="K320" s="4" t="n"/>
      <c r="L320" s="4" t="n"/>
      <c r="M320" s="4" t="n"/>
      <c r="N320" s="4" t="n"/>
      <c r="O320" s="4" t="n"/>
      <c r="P320" s="25">
        <f>IF(A320="","",IF(AND(AND(AG320&lt;&gt;"",OR(AG320=AC320,AG320=AK320)),AND(AH320&lt;&gt;"",OR(AH320=AD320,AH320=AL320))),"غرفة وجهاز",IF(AND(AG320&lt;&gt;"",OR(AG320=AC320,AG320=AK320)),"غرفة",IF(AND(AH320&lt;&gt;"",OR(AH320=AD320,AH320=AL320)),"جهاز",""))))</f>
        <v/>
      </c>
      <c r="Q320" s="4" t="n"/>
      <c r="R320" s="4" t="n"/>
      <c r="S320" s="4" t="n"/>
      <c r="T320" s="4" t="n"/>
      <c r="U320" s="4" t="n"/>
      <c r="V320" s="4" t="n"/>
      <c r="W320" s="25">
        <f>IF(A320="","",IF(AND(AND(AK320&lt;&gt;"",OR(AK320=AC320,AK320=AG320)),AND(AL320&lt;&gt;"",OR(AL320=AD320,AL320=AH320))),"غرفة وجهاز",IF(AND(AK320&lt;&gt;"",OR(AK320=AC320,AK320=AG320)),"غرفة",IF(AND(AL320&lt;&gt;"",OR(AL320=AD320,AL320=AH320)),"جهاز",""))))</f>
        <v/>
      </c>
      <c r="Y320" s="7" t="n">
        <v>314</v>
      </c>
      <c r="Z320" s="7">
        <f>IF(A320="","",IF(INDEX(OpenDays,WEEKDAY(A320,2))="لا",0,1))</f>
        <v/>
      </c>
      <c r="AA320" s="7">
        <f>IF(A320="","",IF(AND(E320&lt;&gt;"",H320&lt;&gt;'الإعدادات'!$M$17),MAX(1,ROUND(IFERROR(INDEX(SvcMinutes,MATCH(E320,Services,0)),SlotLen)/SlotLen,0))-1,IF(AND(A320=A319,AA319&gt;0),AA319-1,0)))</f>
        <v/>
      </c>
      <c r="AB320" s="7">
        <f>IF(A320="","",IF(OR(AND(E320&lt;&gt;"",H320&lt;&gt;'الإعدادات'!$M$17),AND(A320=A319,AA319&gt;0)),1,0))</f>
        <v/>
      </c>
      <c r="AC320" s="9">
        <f>IF(A320="","",IF(AND(E320&lt;&gt;"",H320&lt;&gt;'الإعدادات'!$M$17),IF(F320="","",F320),IF(AND(A320=A319,AA319&gt;0),AC319,"")))</f>
        <v/>
      </c>
      <c r="AD320" s="9">
        <f>IF(A320="","",IF(AND(E320&lt;&gt;"",H320&lt;&gt;'الإعدادات'!$M$17),IF(G320="","",G320),IF(AND(A320=A319,AA319&gt;0),AD319,"")))</f>
        <v/>
      </c>
      <c r="AE320" s="7">
        <f>IF(A320="","",IF(AND(L320&lt;&gt;"",O320&lt;&gt;'الإعدادات'!$M$17),MAX(1,ROUND(IFERROR(INDEX(SvcMinutes,MATCH(L320,Services,0)),SlotLen)/SlotLen,0))-1,IF(AND(A320=A319,AE319&gt;0),AE319-1,0)))</f>
        <v/>
      </c>
      <c r="AF320" s="7">
        <f>IF(A320="","",IF(OR(AND(L320&lt;&gt;"",O320&lt;&gt;'الإعدادات'!$M$17),AND(A320=A319,AE319&gt;0)),1,0))</f>
        <v/>
      </c>
      <c r="AG320" s="9">
        <f>IF(A320="","",IF(AND(L320&lt;&gt;"",O320&lt;&gt;'الإعدادات'!$M$17),IF(M320="","",M320),IF(AND(A320=A319,AE319&gt;0),AG319,"")))</f>
        <v/>
      </c>
      <c r="AH320" s="9">
        <f>IF(A320="","",IF(AND(L320&lt;&gt;"",O320&lt;&gt;'الإعدادات'!$M$17),IF(N320="","",N320),IF(AND(A320=A319,AE319&gt;0),AH319,"")))</f>
        <v/>
      </c>
      <c r="AI320" s="7">
        <f>IF(A320="","",IF(AND(S320&lt;&gt;"",V320&lt;&gt;'الإعدادات'!$M$17),MAX(1,ROUND(IFERROR(INDEX(SvcMinutes,MATCH(S320,Services,0)),SlotLen)/SlotLen,0))-1,IF(AND(A320=A319,AI319&gt;0),AI319-1,0)))</f>
        <v/>
      </c>
      <c r="AJ320" s="7">
        <f>IF(A320="","",IF(OR(AND(S320&lt;&gt;"",V320&lt;&gt;'الإعدادات'!$M$17),AND(A320=A319,AI319&gt;0)),1,0))</f>
        <v/>
      </c>
      <c r="AK320" s="9">
        <f>IF(A320="","",IF(AND(S320&lt;&gt;"",V320&lt;&gt;'الإعدادات'!$M$17),IF(T320="","",T320),IF(AND(A320=A319,AI319&gt;0),AK319,"")))</f>
        <v/>
      </c>
      <c r="AL320" s="9">
        <f>IF(A320="","",IF(AND(S320&lt;&gt;"",V320&lt;&gt;'الإعدادات'!$M$17),IF(U320="","",U320),IF(AND(A320=A319,AI319&gt;0),AL319,"")))</f>
        <v/>
      </c>
    </row>
    <row r="321">
      <c r="A321" s="23">
        <f>IF(Y321&gt;=7*SlotsPerDay,"",$B$2+INT(Y321/SlotsPerDay))</f>
        <v/>
      </c>
      <c r="B321" s="24">
        <f>IF(A321="","",DayStart+(Y321-INT(Y321/SlotsPerDay)*SlotsPerDay)*SlotLen/1440)</f>
        <v/>
      </c>
      <c r="C321" s="4" t="n"/>
      <c r="D321" s="4" t="n"/>
      <c r="E321" s="4" t="n"/>
      <c r="F321" s="4" t="n"/>
      <c r="G321" s="4" t="n"/>
      <c r="H321" s="4" t="n"/>
      <c r="I321" s="25">
        <f>IF(A321="","",IF(AND(AND(AC321&lt;&gt;"",OR(AC321=AG321,AC321=AK321)),AND(AD321&lt;&gt;"",OR(AD321=AH321,AD321=AL321))),"غرفة وجهاز",IF(AND(AC321&lt;&gt;"",OR(AC321=AG321,AC321=AK321)),"غرفة",IF(AND(AD321&lt;&gt;"",OR(AD321=AH321,AD321=AL321)),"جهاز",""))))</f>
        <v/>
      </c>
      <c r="J321" s="4" t="n"/>
      <c r="K321" s="4" t="n"/>
      <c r="L321" s="4" t="n"/>
      <c r="M321" s="4" t="n"/>
      <c r="N321" s="4" t="n"/>
      <c r="O321" s="4" t="n"/>
      <c r="P321" s="25">
        <f>IF(A321="","",IF(AND(AND(AG321&lt;&gt;"",OR(AG321=AC321,AG321=AK321)),AND(AH321&lt;&gt;"",OR(AH321=AD321,AH321=AL321))),"غرفة وجهاز",IF(AND(AG321&lt;&gt;"",OR(AG321=AC321,AG321=AK321)),"غرفة",IF(AND(AH321&lt;&gt;"",OR(AH321=AD321,AH321=AL321)),"جهاز",""))))</f>
        <v/>
      </c>
      <c r="Q321" s="4" t="n"/>
      <c r="R321" s="4" t="n"/>
      <c r="S321" s="4" t="n"/>
      <c r="T321" s="4" t="n"/>
      <c r="U321" s="4" t="n"/>
      <c r="V321" s="4" t="n"/>
      <c r="W321" s="25">
        <f>IF(A321="","",IF(AND(AND(AK321&lt;&gt;"",OR(AK321=AC321,AK321=AG321)),AND(AL321&lt;&gt;"",OR(AL321=AD321,AL321=AH321))),"غرفة وجهاز",IF(AND(AK321&lt;&gt;"",OR(AK321=AC321,AK321=AG321)),"غرفة",IF(AND(AL321&lt;&gt;"",OR(AL321=AD321,AL321=AH321)),"جهاز",""))))</f>
        <v/>
      </c>
      <c r="Y321" s="7" t="n">
        <v>315</v>
      </c>
      <c r="Z321" s="7">
        <f>IF(A321="","",IF(INDEX(OpenDays,WEEKDAY(A321,2))="لا",0,1))</f>
        <v/>
      </c>
      <c r="AA321" s="7">
        <f>IF(A321="","",IF(AND(E321&lt;&gt;"",H321&lt;&gt;'الإعدادات'!$M$17),MAX(1,ROUND(IFERROR(INDEX(SvcMinutes,MATCH(E321,Services,0)),SlotLen)/SlotLen,0))-1,IF(AND(A321=A320,AA320&gt;0),AA320-1,0)))</f>
        <v/>
      </c>
      <c r="AB321" s="7">
        <f>IF(A321="","",IF(OR(AND(E321&lt;&gt;"",H321&lt;&gt;'الإعدادات'!$M$17),AND(A321=A320,AA320&gt;0)),1,0))</f>
        <v/>
      </c>
      <c r="AC321" s="9">
        <f>IF(A321="","",IF(AND(E321&lt;&gt;"",H321&lt;&gt;'الإعدادات'!$M$17),IF(F321="","",F321),IF(AND(A321=A320,AA320&gt;0),AC320,"")))</f>
        <v/>
      </c>
      <c r="AD321" s="9">
        <f>IF(A321="","",IF(AND(E321&lt;&gt;"",H321&lt;&gt;'الإعدادات'!$M$17),IF(G321="","",G321),IF(AND(A321=A320,AA320&gt;0),AD320,"")))</f>
        <v/>
      </c>
      <c r="AE321" s="7">
        <f>IF(A321="","",IF(AND(L321&lt;&gt;"",O321&lt;&gt;'الإعدادات'!$M$17),MAX(1,ROUND(IFERROR(INDEX(SvcMinutes,MATCH(L321,Services,0)),SlotLen)/SlotLen,0))-1,IF(AND(A321=A320,AE320&gt;0),AE320-1,0)))</f>
        <v/>
      </c>
      <c r="AF321" s="7">
        <f>IF(A321="","",IF(OR(AND(L321&lt;&gt;"",O321&lt;&gt;'الإعدادات'!$M$17),AND(A321=A320,AE320&gt;0)),1,0))</f>
        <v/>
      </c>
      <c r="AG321" s="9">
        <f>IF(A321="","",IF(AND(L321&lt;&gt;"",O321&lt;&gt;'الإعدادات'!$M$17),IF(M321="","",M321),IF(AND(A321=A320,AE320&gt;0),AG320,"")))</f>
        <v/>
      </c>
      <c r="AH321" s="9">
        <f>IF(A321="","",IF(AND(L321&lt;&gt;"",O321&lt;&gt;'الإعدادات'!$M$17),IF(N321="","",N321),IF(AND(A321=A320,AE320&gt;0),AH320,"")))</f>
        <v/>
      </c>
      <c r="AI321" s="7">
        <f>IF(A321="","",IF(AND(S321&lt;&gt;"",V321&lt;&gt;'الإعدادات'!$M$17),MAX(1,ROUND(IFERROR(INDEX(SvcMinutes,MATCH(S321,Services,0)),SlotLen)/SlotLen,0))-1,IF(AND(A321=A320,AI320&gt;0),AI320-1,0)))</f>
        <v/>
      </c>
      <c r="AJ321" s="7">
        <f>IF(A321="","",IF(OR(AND(S321&lt;&gt;"",V321&lt;&gt;'الإعدادات'!$M$17),AND(A321=A320,AI320&gt;0)),1,0))</f>
        <v/>
      </c>
      <c r="AK321" s="9">
        <f>IF(A321="","",IF(AND(S321&lt;&gt;"",V321&lt;&gt;'الإعدادات'!$M$17),IF(T321="","",T321),IF(AND(A321=A320,AI320&gt;0),AK320,"")))</f>
        <v/>
      </c>
      <c r="AL321" s="9">
        <f>IF(A321="","",IF(AND(S321&lt;&gt;"",V321&lt;&gt;'الإعدادات'!$M$17),IF(U321="","",U321),IF(AND(A321=A320,AI320&gt;0),AL320,"")))</f>
        <v/>
      </c>
    </row>
    <row r="322">
      <c r="A322" s="23">
        <f>IF(Y322&gt;=7*SlotsPerDay,"",$B$2+INT(Y322/SlotsPerDay))</f>
        <v/>
      </c>
      <c r="B322" s="24">
        <f>IF(A322="","",DayStart+(Y322-INT(Y322/SlotsPerDay)*SlotsPerDay)*SlotLen/1440)</f>
        <v/>
      </c>
      <c r="C322" s="4" t="n"/>
      <c r="D322" s="4" t="n"/>
      <c r="E322" s="4" t="n"/>
      <c r="F322" s="4" t="n"/>
      <c r="G322" s="4" t="n"/>
      <c r="H322" s="4" t="n"/>
      <c r="I322" s="25">
        <f>IF(A322="","",IF(AND(AND(AC322&lt;&gt;"",OR(AC322=AG322,AC322=AK322)),AND(AD322&lt;&gt;"",OR(AD322=AH322,AD322=AL322))),"غرفة وجهاز",IF(AND(AC322&lt;&gt;"",OR(AC322=AG322,AC322=AK322)),"غرفة",IF(AND(AD322&lt;&gt;"",OR(AD322=AH322,AD322=AL322)),"جهاز",""))))</f>
        <v/>
      </c>
      <c r="J322" s="4" t="n"/>
      <c r="K322" s="4" t="n"/>
      <c r="L322" s="4" t="n"/>
      <c r="M322" s="4" t="n"/>
      <c r="N322" s="4" t="n"/>
      <c r="O322" s="4" t="n"/>
      <c r="P322" s="25">
        <f>IF(A322="","",IF(AND(AND(AG322&lt;&gt;"",OR(AG322=AC322,AG322=AK322)),AND(AH322&lt;&gt;"",OR(AH322=AD322,AH322=AL322))),"غرفة وجهاز",IF(AND(AG322&lt;&gt;"",OR(AG322=AC322,AG322=AK322)),"غرفة",IF(AND(AH322&lt;&gt;"",OR(AH322=AD322,AH322=AL322)),"جهاز",""))))</f>
        <v/>
      </c>
      <c r="Q322" s="4" t="n"/>
      <c r="R322" s="4" t="n"/>
      <c r="S322" s="4" t="n"/>
      <c r="T322" s="4" t="n"/>
      <c r="U322" s="4" t="n"/>
      <c r="V322" s="4" t="n"/>
      <c r="W322" s="25">
        <f>IF(A322="","",IF(AND(AND(AK322&lt;&gt;"",OR(AK322=AC322,AK322=AG322)),AND(AL322&lt;&gt;"",OR(AL322=AD322,AL322=AH322))),"غرفة وجهاز",IF(AND(AK322&lt;&gt;"",OR(AK322=AC322,AK322=AG322)),"غرفة",IF(AND(AL322&lt;&gt;"",OR(AL322=AD322,AL322=AH322)),"جهاز",""))))</f>
        <v/>
      </c>
      <c r="Y322" s="7" t="n">
        <v>316</v>
      </c>
      <c r="Z322" s="7">
        <f>IF(A322="","",IF(INDEX(OpenDays,WEEKDAY(A322,2))="لا",0,1))</f>
        <v/>
      </c>
      <c r="AA322" s="7">
        <f>IF(A322="","",IF(AND(E322&lt;&gt;"",H322&lt;&gt;'الإعدادات'!$M$17),MAX(1,ROUND(IFERROR(INDEX(SvcMinutes,MATCH(E322,Services,0)),SlotLen)/SlotLen,0))-1,IF(AND(A322=A321,AA321&gt;0),AA321-1,0)))</f>
        <v/>
      </c>
      <c r="AB322" s="7">
        <f>IF(A322="","",IF(OR(AND(E322&lt;&gt;"",H322&lt;&gt;'الإعدادات'!$M$17),AND(A322=A321,AA321&gt;0)),1,0))</f>
        <v/>
      </c>
      <c r="AC322" s="9">
        <f>IF(A322="","",IF(AND(E322&lt;&gt;"",H322&lt;&gt;'الإعدادات'!$M$17),IF(F322="","",F322),IF(AND(A322=A321,AA321&gt;0),AC321,"")))</f>
        <v/>
      </c>
      <c r="AD322" s="9">
        <f>IF(A322="","",IF(AND(E322&lt;&gt;"",H322&lt;&gt;'الإعدادات'!$M$17),IF(G322="","",G322),IF(AND(A322=A321,AA321&gt;0),AD321,"")))</f>
        <v/>
      </c>
      <c r="AE322" s="7">
        <f>IF(A322="","",IF(AND(L322&lt;&gt;"",O322&lt;&gt;'الإعدادات'!$M$17),MAX(1,ROUND(IFERROR(INDEX(SvcMinutes,MATCH(L322,Services,0)),SlotLen)/SlotLen,0))-1,IF(AND(A322=A321,AE321&gt;0),AE321-1,0)))</f>
        <v/>
      </c>
      <c r="AF322" s="7">
        <f>IF(A322="","",IF(OR(AND(L322&lt;&gt;"",O322&lt;&gt;'الإعدادات'!$M$17),AND(A322=A321,AE321&gt;0)),1,0))</f>
        <v/>
      </c>
      <c r="AG322" s="9">
        <f>IF(A322="","",IF(AND(L322&lt;&gt;"",O322&lt;&gt;'الإعدادات'!$M$17),IF(M322="","",M322),IF(AND(A322=A321,AE321&gt;0),AG321,"")))</f>
        <v/>
      </c>
      <c r="AH322" s="9">
        <f>IF(A322="","",IF(AND(L322&lt;&gt;"",O322&lt;&gt;'الإعدادات'!$M$17),IF(N322="","",N322),IF(AND(A322=A321,AE321&gt;0),AH321,"")))</f>
        <v/>
      </c>
      <c r="AI322" s="7">
        <f>IF(A322="","",IF(AND(S322&lt;&gt;"",V322&lt;&gt;'الإعدادات'!$M$17),MAX(1,ROUND(IFERROR(INDEX(SvcMinutes,MATCH(S322,Services,0)),SlotLen)/SlotLen,0))-1,IF(AND(A322=A321,AI321&gt;0),AI321-1,0)))</f>
        <v/>
      </c>
      <c r="AJ322" s="7">
        <f>IF(A322="","",IF(OR(AND(S322&lt;&gt;"",V322&lt;&gt;'الإعدادات'!$M$17),AND(A322=A321,AI321&gt;0)),1,0))</f>
        <v/>
      </c>
      <c r="AK322" s="9">
        <f>IF(A322="","",IF(AND(S322&lt;&gt;"",V322&lt;&gt;'الإعدادات'!$M$17),IF(T322="","",T322),IF(AND(A322=A321,AI321&gt;0),AK321,"")))</f>
        <v/>
      </c>
      <c r="AL322" s="9">
        <f>IF(A322="","",IF(AND(S322&lt;&gt;"",V322&lt;&gt;'الإعدادات'!$M$17),IF(U322="","",U322),IF(AND(A322=A321,AI321&gt;0),AL321,"")))</f>
        <v/>
      </c>
    </row>
    <row r="323">
      <c r="A323" s="23">
        <f>IF(Y323&gt;=7*SlotsPerDay,"",$B$2+INT(Y323/SlotsPerDay))</f>
        <v/>
      </c>
      <c r="B323" s="24">
        <f>IF(A323="","",DayStart+(Y323-INT(Y323/SlotsPerDay)*SlotsPerDay)*SlotLen/1440)</f>
        <v/>
      </c>
      <c r="C323" s="4" t="n"/>
      <c r="D323" s="4" t="n"/>
      <c r="E323" s="4" t="n"/>
      <c r="F323" s="4" t="n"/>
      <c r="G323" s="4" t="n"/>
      <c r="H323" s="4" t="n"/>
      <c r="I323" s="25">
        <f>IF(A323="","",IF(AND(AND(AC323&lt;&gt;"",OR(AC323=AG323,AC323=AK323)),AND(AD323&lt;&gt;"",OR(AD323=AH323,AD323=AL323))),"غرفة وجهاز",IF(AND(AC323&lt;&gt;"",OR(AC323=AG323,AC323=AK323)),"غرفة",IF(AND(AD323&lt;&gt;"",OR(AD323=AH323,AD323=AL323)),"جهاز",""))))</f>
        <v/>
      </c>
      <c r="J323" s="4" t="n"/>
      <c r="K323" s="4" t="n"/>
      <c r="L323" s="4" t="n"/>
      <c r="M323" s="4" t="n"/>
      <c r="N323" s="4" t="n"/>
      <c r="O323" s="4" t="n"/>
      <c r="P323" s="25">
        <f>IF(A323="","",IF(AND(AND(AG323&lt;&gt;"",OR(AG323=AC323,AG323=AK323)),AND(AH323&lt;&gt;"",OR(AH323=AD323,AH323=AL323))),"غرفة وجهاز",IF(AND(AG323&lt;&gt;"",OR(AG323=AC323,AG323=AK323)),"غرفة",IF(AND(AH323&lt;&gt;"",OR(AH323=AD323,AH323=AL323)),"جهاز",""))))</f>
        <v/>
      </c>
      <c r="Q323" s="4" t="n"/>
      <c r="R323" s="4" t="n"/>
      <c r="S323" s="4" t="n"/>
      <c r="T323" s="4" t="n"/>
      <c r="U323" s="4" t="n"/>
      <c r="V323" s="4" t="n"/>
      <c r="W323" s="25">
        <f>IF(A323="","",IF(AND(AND(AK323&lt;&gt;"",OR(AK323=AC323,AK323=AG323)),AND(AL323&lt;&gt;"",OR(AL323=AD323,AL323=AH323))),"غرفة وجهاز",IF(AND(AK323&lt;&gt;"",OR(AK323=AC323,AK323=AG323)),"غرفة",IF(AND(AL323&lt;&gt;"",OR(AL323=AD323,AL323=AH323)),"جهاز",""))))</f>
        <v/>
      </c>
      <c r="Y323" s="7" t="n">
        <v>317</v>
      </c>
      <c r="Z323" s="7">
        <f>IF(A323="","",IF(INDEX(OpenDays,WEEKDAY(A323,2))="لا",0,1))</f>
        <v/>
      </c>
      <c r="AA323" s="7">
        <f>IF(A323="","",IF(AND(E323&lt;&gt;"",H323&lt;&gt;'الإعدادات'!$M$17),MAX(1,ROUND(IFERROR(INDEX(SvcMinutes,MATCH(E323,Services,0)),SlotLen)/SlotLen,0))-1,IF(AND(A323=A322,AA322&gt;0),AA322-1,0)))</f>
        <v/>
      </c>
      <c r="AB323" s="7">
        <f>IF(A323="","",IF(OR(AND(E323&lt;&gt;"",H323&lt;&gt;'الإعدادات'!$M$17),AND(A323=A322,AA322&gt;0)),1,0))</f>
        <v/>
      </c>
      <c r="AC323" s="9">
        <f>IF(A323="","",IF(AND(E323&lt;&gt;"",H323&lt;&gt;'الإعدادات'!$M$17),IF(F323="","",F323),IF(AND(A323=A322,AA322&gt;0),AC322,"")))</f>
        <v/>
      </c>
      <c r="AD323" s="9">
        <f>IF(A323="","",IF(AND(E323&lt;&gt;"",H323&lt;&gt;'الإعدادات'!$M$17),IF(G323="","",G323),IF(AND(A323=A322,AA322&gt;0),AD322,"")))</f>
        <v/>
      </c>
      <c r="AE323" s="7">
        <f>IF(A323="","",IF(AND(L323&lt;&gt;"",O323&lt;&gt;'الإعدادات'!$M$17),MAX(1,ROUND(IFERROR(INDEX(SvcMinutes,MATCH(L323,Services,0)),SlotLen)/SlotLen,0))-1,IF(AND(A323=A322,AE322&gt;0),AE322-1,0)))</f>
        <v/>
      </c>
      <c r="AF323" s="7">
        <f>IF(A323="","",IF(OR(AND(L323&lt;&gt;"",O323&lt;&gt;'الإعدادات'!$M$17),AND(A323=A322,AE322&gt;0)),1,0))</f>
        <v/>
      </c>
      <c r="AG323" s="9">
        <f>IF(A323="","",IF(AND(L323&lt;&gt;"",O323&lt;&gt;'الإعدادات'!$M$17),IF(M323="","",M323),IF(AND(A323=A322,AE322&gt;0),AG322,"")))</f>
        <v/>
      </c>
      <c r="AH323" s="9">
        <f>IF(A323="","",IF(AND(L323&lt;&gt;"",O323&lt;&gt;'الإعدادات'!$M$17),IF(N323="","",N323),IF(AND(A323=A322,AE322&gt;0),AH322,"")))</f>
        <v/>
      </c>
      <c r="AI323" s="7">
        <f>IF(A323="","",IF(AND(S323&lt;&gt;"",V323&lt;&gt;'الإعدادات'!$M$17),MAX(1,ROUND(IFERROR(INDEX(SvcMinutes,MATCH(S323,Services,0)),SlotLen)/SlotLen,0))-1,IF(AND(A323=A322,AI322&gt;0),AI322-1,0)))</f>
        <v/>
      </c>
      <c r="AJ323" s="7">
        <f>IF(A323="","",IF(OR(AND(S323&lt;&gt;"",V323&lt;&gt;'الإعدادات'!$M$17),AND(A323=A322,AI322&gt;0)),1,0))</f>
        <v/>
      </c>
      <c r="AK323" s="9">
        <f>IF(A323="","",IF(AND(S323&lt;&gt;"",V323&lt;&gt;'الإعدادات'!$M$17),IF(T323="","",T323),IF(AND(A323=A322,AI322&gt;0),AK322,"")))</f>
        <v/>
      </c>
      <c r="AL323" s="9">
        <f>IF(A323="","",IF(AND(S323&lt;&gt;"",V323&lt;&gt;'الإعدادات'!$M$17),IF(U323="","",U323),IF(AND(A323=A322,AI322&gt;0),AL322,"")))</f>
        <v/>
      </c>
    </row>
    <row r="324">
      <c r="A324" s="23">
        <f>IF(Y324&gt;=7*SlotsPerDay,"",$B$2+INT(Y324/SlotsPerDay))</f>
        <v/>
      </c>
      <c r="B324" s="24">
        <f>IF(A324="","",DayStart+(Y324-INT(Y324/SlotsPerDay)*SlotsPerDay)*SlotLen/1440)</f>
        <v/>
      </c>
      <c r="C324" s="4" t="n"/>
      <c r="D324" s="4" t="n"/>
      <c r="E324" s="4" t="n"/>
      <c r="F324" s="4" t="n"/>
      <c r="G324" s="4" t="n"/>
      <c r="H324" s="4" t="n"/>
      <c r="I324" s="25">
        <f>IF(A324="","",IF(AND(AND(AC324&lt;&gt;"",OR(AC324=AG324,AC324=AK324)),AND(AD324&lt;&gt;"",OR(AD324=AH324,AD324=AL324))),"غرفة وجهاز",IF(AND(AC324&lt;&gt;"",OR(AC324=AG324,AC324=AK324)),"غرفة",IF(AND(AD324&lt;&gt;"",OR(AD324=AH324,AD324=AL324)),"جهاز",""))))</f>
        <v/>
      </c>
      <c r="J324" s="4" t="n"/>
      <c r="K324" s="4" t="n"/>
      <c r="L324" s="4" t="n"/>
      <c r="M324" s="4" t="n"/>
      <c r="N324" s="4" t="n"/>
      <c r="O324" s="4" t="n"/>
      <c r="P324" s="25">
        <f>IF(A324="","",IF(AND(AND(AG324&lt;&gt;"",OR(AG324=AC324,AG324=AK324)),AND(AH324&lt;&gt;"",OR(AH324=AD324,AH324=AL324))),"غرفة وجهاز",IF(AND(AG324&lt;&gt;"",OR(AG324=AC324,AG324=AK324)),"غرفة",IF(AND(AH324&lt;&gt;"",OR(AH324=AD324,AH324=AL324)),"جهاز",""))))</f>
        <v/>
      </c>
      <c r="Q324" s="4" t="n"/>
      <c r="R324" s="4" t="n"/>
      <c r="S324" s="4" t="n"/>
      <c r="T324" s="4" t="n"/>
      <c r="U324" s="4" t="n"/>
      <c r="V324" s="4" t="n"/>
      <c r="W324" s="25">
        <f>IF(A324="","",IF(AND(AND(AK324&lt;&gt;"",OR(AK324=AC324,AK324=AG324)),AND(AL324&lt;&gt;"",OR(AL324=AD324,AL324=AH324))),"غرفة وجهاز",IF(AND(AK324&lt;&gt;"",OR(AK324=AC324,AK324=AG324)),"غرفة",IF(AND(AL324&lt;&gt;"",OR(AL324=AD324,AL324=AH324)),"جهاز",""))))</f>
        <v/>
      </c>
      <c r="Y324" s="7" t="n">
        <v>318</v>
      </c>
      <c r="Z324" s="7">
        <f>IF(A324="","",IF(INDEX(OpenDays,WEEKDAY(A324,2))="لا",0,1))</f>
        <v/>
      </c>
      <c r="AA324" s="7">
        <f>IF(A324="","",IF(AND(E324&lt;&gt;"",H324&lt;&gt;'الإعدادات'!$M$17),MAX(1,ROUND(IFERROR(INDEX(SvcMinutes,MATCH(E324,Services,0)),SlotLen)/SlotLen,0))-1,IF(AND(A324=A323,AA323&gt;0),AA323-1,0)))</f>
        <v/>
      </c>
      <c r="AB324" s="7">
        <f>IF(A324="","",IF(OR(AND(E324&lt;&gt;"",H324&lt;&gt;'الإعدادات'!$M$17),AND(A324=A323,AA323&gt;0)),1,0))</f>
        <v/>
      </c>
      <c r="AC324" s="9">
        <f>IF(A324="","",IF(AND(E324&lt;&gt;"",H324&lt;&gt;'الإعدادات'!$M$17),IF(F324="","",F324),IF(AND(A324=A323,AA323&gt;0),AC323,"")))</f>
        <v/>
      </c>
      <c r="AD324" s="9">
        <f>IF(A324="","",IF(AND(E324&lt;&gt;"",H324&lt;&gt;'الإعدادات'!$M$17),IF(G324="","",G324),IF(AND(A324=A323,AA323&gt;0),AD323,"")))</f>
        <v/>
      </c>
      <c r="AE324" s="7">
        <f>IF(A324="","",IF(AND(L324&lt;&gt;"",O324&lt;&gt;'الإعدادات'!$M$17),MAX(1,ROUND(IFERROR(INDEX(SvcMinutes,MATCH(L324,Services,0)),SlotLen)/SlotLen,0))-1,IF(AND(A324=A323,AE323&gt;0),AE323-1,0)))</f>
        <v/>
      </c>
      <c r="AF324" s="7">
        <f>IF(A324="","",IF(OR(AND(L324&lt;&gt;"",O324&lt;&gt;'الإعدادات'!$M$17),AND(A324=A323,AE323&gt;0)),1,0))</f>
        <v/>
      </c>
      <c r="AG324" s="9">
        <f>IF(A324="","",IF(AND(L324&lt;&gt;"",O324&lt;&gt;'الإعدادات'!$M$17),IF(M324="","",M324),IF(AND(A324=A323,AE323&gt;0),AG323,"")))</f>
        <v/>
      </c>
      <c r="AH324" s="9">
        <f>IF(A324="","",IF(AND(L324&lt;&gt;"",O324&lt;&gt;'الإعدادات'!$M$17),IF(N324="","",N324),IF(AND(A324=A323,AE323&gt;0),AH323,"")))</f>
        <v/>
      </c>
      <c r="AI324" s="7">
        <f>IF(A324="","",IF(AND(S324&lt;&gt;"",V324&lt;&gt;'الإعدادات'!$M$17),MAX(1,ROUND(IFERROR(INDEX(SvcMinutes,MATCH(S324,Services,0)),SlotLen)/SlotLen,0))-1,IF(AND(A324=A323,AI323&gt;0),AI323-1,0)))</f>
        <v/>
      </c>
      <c r="AJ324" s="7">
        <f>IF(A324="","",IF(OR(AND(S324&lt;&gt;"",V324&lt;&gt;'الإعدادات'!$M$17),AND(A324=A323,AI323&gt;0)),1,0))</f>
        <v/>
      </c>
      <c r="AK324" s="9">
        <f>IF(A324="","",IF(AND(S324&lt;&gt;"",V324&lt;&gt;'الإعدادات'!$M$17),IF(T324="","",T324),IF(AND(A324=A323,AI323&gt;0),AK323,"")))</f>
        <v/>
      </c>
      <c r="AL324" s="9">
        <f>IF(A324="","",IF(AND(S324&lt;&gt;"",V324&lt;&gt;'الإعدادات'!$M$17),IF(U324="","",U324),IF(AND(A324=A323,AI323&gt;0),AL323,"")))</f>
        <v/>
      </c>
    </row>
    <row r="325">
      <c r="A325" s="23">
        <f>IF(Y325&gt;=7*SlotsPerDay,"",$B$2+INT(Y325/SlotsPerDay))</f>
        <v/>
      </c>
      <c r="B325" s="24">
        <f>IF(A325="","",DayStart+(Y325-INT(Y325/SlotsPerDay)*SlotsPerDay)*SlotLen/1440)</f>
        <v/>
      </c>
      <c r="C325" s="4" t="n"/>
      <c r="D325" s="4" t="n"/>
      <c r="E325" s="4" t="n"/>
      <c r="F325" s="4" t="n"/>
      <c r="G325" s="4" t="n"/>
      <c r="H325" s="4" t="n"/>
      <c r="I325" s="25">
        <f>IF(A325="","",IF(AND(AND(AC325&lt;&gt;"",OR(AC325=AG325,AC325=AK325)),AND(AD325&lt;&gt;"",OR(AD325=AH325,AD325=AL325))),"غرفة وجهاز",IF(AND(AC325&lt;&gt;"",OR(AC325=AG325,AC325=AK325)),"غرفة",IF(AND(AD325&lt;&gt;"",OR(AD325=AH325,AD325=AL325)),"جهاز",""))))</f>
        <v/>
      </c>
      <c r="J325" s="4" t="n"/>
      <c r="K325" s="4" t="n"/>
      <c r="L325" s="4" t="n"/>
      <c r="M325" s="4" t="n"/>
      <c r="N325" s="4" t="n"/>
      <c r="O325" s="4" t="n"/>
      <c r="P325" s="25">
        <f>IF(A325="","",IF(AND(AND(AG325&lt;&gt;"",OR(AG325=AC325,AG325=AK325)),AND(AH325&lt;&gt;"",OR(AH325=AD325,AH325=AL325))),"غرفة وجهاز",IF(AND(AG325&lt;&gt;"",OR(AG325=AC325,AG325=AK325)),"غرفة",IF(AND(AH325&lt;&gt;"",OR(AH325=AD325,AH325=AL325)),"جهاز",""))))</f>
        <v/>
      </c>
      <c r="Q325" s="4" t="n"/>
      <c r="R325" s="4" t="n"/>
      <c r="S325" s="4" t="n"/>
      <c r="T325" s="4" t="n"/>
      <c r="U325" s="4" t="n"/>
      <c r="V325" s="4" t="n"/>
      <c r="W325" s="25">
        <f>IF(A325="","",IF(AND(AND(AK325&lt;&gt;"",OR(AK325=AC325,AK325=AG325)),AND(AL325&lt;&gt;"",OR(AL325=AD325,AL325=AH325))),"غرفة وجهاز",IF(AND(AK325&lt;&gt;"",OR(AK325=AC325,AK325=AG325)),"غرفة",IF(AND(AL325&lt;&gt;"",OR(AL325=AD325,AL325=AH325)),"جهاز",""))))</f>
        <v/>
      </c>
      <c r="Y325" s="7" t="n">
        <v>319</v>
      </c>
      <c r="Z325" s="7">
        <f>IF(A325="","",IF(INDEX(OpenDays,WEEKDAY(A325,2))="لا",0,1))</f>
        <v/>
      </c>
      <c r="AA325" s="7">
        <f>IF(A325="","",IF(AND(E325&lt;&gt;"",H325&lt;&gt;'الإعدادات'!$M$17),MAX(1,ROUND(IFERROR(INDEX(SvcMinutes,MATCH(E325,Services,0)),SlotLen)/SlotLen,0))-1,IF(AND(A325=A324,AA324&gt;0),AA324-1,0)))</f>
        <v/>
      </c>
      <c r="AB325" s="7">
        <f>IF(A325="","",IF(OR(AND(E325&lt;&gt;"",H325&lt;&gt;'الإعدادات'!$M$17),AND(A325=A324,AA324&gt;0)),1,0))</f>
        <v/>
      </c>
      <c r="AC325" s="9">
        <f>IF(A325="","",IF(AND(E325&lt;&gt;"",H325&lt;&gt;'الإعدادات'!$M$17),IF(F325="","",F325),IF(AND(A325=A324,AA324&gt;0),AC324,"")))</f>
        <v/>
      </c>
      <c r="AD325" s="9">
        <f>IF(A325="","",IF(AND(E325&lt;&gt;"",H325&lt;&gt;'الإعدادات'!$M$17),IF(G325="","",G325),IF(AND(A325=A324,AA324&gt;0),AD324,"")))</f>
        <v/>
      </c>
      <c r="AE325" s="7">
        <f>IF(A325="","",IF(AND(L325&lt;&gt;"",O325&lt;&gt;'الإعدادات'!$M$17),MAX(1,ROUND(IFERROR(INDEX(SvcMinutes,MATCH(L325,Services,0)),SlotLen)/SlotLen,0))-1,IF(AND(A325=A324,AE324&gt;0),AE324-1,0)))</f>
        <v/>
      </c>
      <c r="AF325" s="7">
        <f>IF(A325="","",IF(OR(AND(L325&lt;&gt;"",O325&lt;&gt;'الإعدادات'!$M$17),AND(A325=A324,AE324&gt;0)),1,0))</f>
        <v/>
      </c>
      <c r="AG325" s="9">
        <f>IF(A325="","",IF(AND(L325&lt;&gt;"",O325&lt;&gt;'الإعدادات'!$M$17),IF(M325="","",M325),IF(AND(A325=A324,AE324&gt;0),AG324,"")))</f>
        <v/>
      </c>
      <c r="AH325" s="9">
        <f>IF(A325="","",IF(AND(L325&lt;&gt;"",O325&lt;&gt;'الإعدادات'!$M$17),IF(N325="","",N325),IF(AND(A325=A324,AE324&gt;0),AH324,"")))</f>
        <v/>
      </c>
      <c r="AI325" s="7">
        <f>IF(A325="","",IF(AND(S325&lt;&gt;"",V325&lt;&gt;'الإعدادات'!$M$17),MAX(1,ROUND(IFERROR(INDEX(SvcMinutes,MATCH(S325,Services,0)),SlotLen)/SlotLen,0))-1,IF(AND(A325=A324,AI324&gt;0),AI324-1,0)))</f>
        <v/>
      </c>
      <c r="AJ325" s="7">
        <f>IF(A325="","",IF(OR(AND(S325&lt;&gt;"",V325&lt;&gt;'الإعدادات'!$M$17),AND(A325=A324,AI324&gt;0)),1,0))</f>
        <v/>
      </c>
      <c r="AK325" s="9">
        <f>IF(A325="","",IF(AND(S325&lt;&gt;"",V325&lt;&gt;'الإعدادات'!$M$17),IF(T325="","",T325),IF(AND(A325=A324,AI324&gt;0),AK324,"")))</f>
        <v/>
      </c>
      <c r="AL325" s="9">
        <f>IF(A325="","",IF(AND(S325&lt;&gt;"",V325&lt;&gt;'الإعدادات'!$M$17),IF(U325="","",U325),IF(AND(A325=A324,AI324&gt;0),AL324,"")))</f>
        <v/>
      </c>
    </row>
    <row r="326">
      <c r="A326" s="23">
        <f>IF(Y326&gt;=7*SlotsPerDay,"",$B$2+INT(Y326/SlotsPerDay))</f>
        <v/>
      </c>
      <c r="B326" s="24">
        <f>IF(A326="","",DayStart+(Y326-INT(Y326/SlotsPerDay)*SlotsPerDay)*SlotLen/1440)</f>
        <v/>
      </c>
      <c r="C326" s="4" t="n"/>
      <c r="D326" s="4" t="n"/>
      <c r="E326" s="4" t="n"/>
      <c r="F326" s="4" t="n"/>
      <c r="G326" s="4" t="n"/>
      <c r="H326" s="4" t="n"/>
      <c r="I326" s="25">
        <f>IF(A326="","",IF(AND(AND(AC326&lt;&gt;"",OR(AC326=AG326,AC326=AK326)),AND(AD326&lt;&gt;"",OR(AD326=AH326,AD326=AL326))),"غرفة وجهاز",IF(AND(AC326&lt;&gt;"",OR(AC326=AG326,AC326=AK326)),"غرفة",IF(AND(AD326&lt;&gt;"",OR(AD326=AH326,AD326=AL326)),"جهاز",""))))</f>
        <v/>
      </c>
      <c r="J326" s="4" t="n"/>
      <c r="K326" s="4" t="n"/>
      <c r="L326" s="4" t="n"/>
      <c r="M326" s="4" t="n"/>
      <c r="N326" s="4" t="n"/>
      <c r="O326" s="4" t="n"/>
      <c r="P326" s="25">
        <f>IF(A326="","",IF(AND(AND(AG326&lt;&gt;"",OR(AG326=AC326,AG326=AK326)),AND(AH326&lt;&gt;"",OR(AH326=AD326,AH326=AL326))),"غرفة وجهاز",IF(AND(AG326&lt;&gt;"",OR(AG326=AC326,AG326=AK326)),"غرفة",IF(AND(AH326&lt;&gt;"",OR(AH326=AD326,AH326=AL326)),"جهاز",""))))</f>
        <v/>
      </c>
      <c r="Q326" s="4" t="n"/>
      <c r="R326" s="4" t="n"/>
      <c r="S326" s="4" t="n"/>
      <c r="T326" s="4" t="n"/>
      <c r="U326" s="4" t="n"/>
      <c r="V326" s="4" t="n"/>
      <c r="W326" s="25">
        <f>IF(A326="","",IF(AND(AND(AK326&lt;&gt;"",OR(AK326=AC326,AK326=AG326)),AND(AL326&lt;&gt;"",OR(AL326=AD326,AL326=AH326))),"غرفة وجهاز",IF(AND(AK326&lt;&gt;"",OR(AK326=AC326,AK326=AG326)),"غرفة",IF(AND(AL326&lt;&gt;"",OR(AL326=AD326,AL326=AH326)),"جهاز",""))))</f>
        <v/>
      </c>
      <c r="Y326" s="7" t="n">
        <v>320</v>
      </c>
      <c r="Z326" s="7">
        <f>IF(A326="","",IF(INDEX(OpenDays,WEEKDAY(A326,2))="لا",0,1))</f>
        <v/>
      </c>
      <c r="AA326" s="7">
        <f>IF(A326="","",IF(AND(E326&lt;&gt;"",H326&lt;&gt;'الإعدادات'!$M$17),MAX(1,ROUND(IFERROR(INDEX(SvcMinutes,MATCH(E326,Services,0)),SlotLen)/SlotLen,0))-1,IF(AND(A326=A325,AA325&gt;0),AA325-1,0)))</f>
        <v/>
      </c>
      <c r="AB326" s="7">
        <f>IF(A326="","",IF(OR(AND(E326&lt;&gt;"",H326&lt;&gt;'الإعدادات'!$M$17),AND(A326=A325,AA325&gt;0)),1,0))</f>
        <v/>
      </c>
      <c r="AC326" s="9">
        <f>IF(A326="","",IF(AND(E326&lt;&gt;"",H326&lt;&gt;'الإعدادات'!$M$17),IF(F326="","",F326),IF(AND(A326=A325,AA325&gt;0),AC325,"")))</f>
        <v/>
      </c>
      <c r="AD326" s="9">
        <f>IF(A326="","",IF(AND(E326&lt;&gt;"",H326&lt;&gt;'الإعدادات'!$M$17),IF(G326="","",G326),IF(AND(A326=A325,AA325&gt;0),AD325,"")))</f>
        <v/>
      </c>
      <c r="AE326" s="7">
        <f>IF(A326="","",IF(AND(L326&lt;&gt;"",O326&lt;&gt;'الإعدادات'!$M$17),MAX(1,ROUND(IFERROR(INDEX(SvcMinutes,MATCH(L326,Services,0)),SlotLen)/SlotLen,0))-1,IF(AND(A326=A325,AE325&gt;0),AE325-1,0)))</f>
        <v/>
      </c>
      <c r="AF326" s="7">
        <f>IF(A326="","",IF(OR(AND(L326&lt;&gt;"",O326&lt;&gt;'الإعدادات'!$M$17),AND(A326=A325,AE325&gt;0)),1,0))</f>
        <v/>
      </c>
      <c r="AG326" s="9">
        <f>IF(A326="","",IF(AND(L326&lt;&gt;"",O326&lt;&gt;'الإعدادات'!$M$17),IF(M326="","",M326),IF(AND(A326=A325,AE325&gt;0),AG325,"")))</f>
        <v/>
      </c>
      <c r="AH326" s="9">
        <f>IF(A326="","",IF(AND(L326&lt;&gt;"",O326&lt;&gt;'الإعدادات'!$M$17),IF(N326="","",N326),IF(AND(A326=A325,AE325&gt;0),AH325,"")))</f>
        <v/>
      </c>
      <c r="AI326" s="7">
        <f>IF(A326="","",IF(AND(S326&lt;&gt;"",V326&lt;&gt;'الإعدادات'!$M$17),MAX(1,ROUND(IFERROR(INDEX(SvcMinutes,MATCH(S326,Services,0)),SlotLen)/SlotLen,0))-1,IF(AND(A326=A325,AI325&gt;0),AI325-1,0)))</f>
        <v/>
      </c>
      <c r="AJ326" s="7">
        <f>IF(A326="","",IF(OR(AND(S326&lt;&gt;"",V326&lt;&gt;'الإعدادات'!$M$17),AND(A326=A325,AI325&gt;0)),1,0))</f>
        <v/>
      </c>
      <c r="AK326" s="9">
        <f>IF(A326="","",IF(AND(S326&lt;&gt;"",V326&lt;&gt;'الإعدادات'!$M$17),IF(T326="","",T326),IF(AND(A326=A325,AI325&gt;0),AK325,"")))</f>
        <v/>
      </c>
      <c r="AL326" s="9">
        <f>IF(A326="","",IF(AND(S326&lt;&gt;"",V326&lt;&gt;'الإعدادات'!$M$17),IF(U326="","",U326),IF(AND(A326=A325,AI325&gt;0),AL325,"")))</f>
        <v/>
      </c>
    </row>
    <row r="327">
      <c r="A327" s="23">
        <f>IF(Y327&gt;=7*SlotsPerDay,"",$B$2+INT(Y327/SlotsPerDay))</f>
        <v/>
      </c>
      <c r="B327" s="24">
        <f>IF(A327="","",DayStart+(Y327-INT(Y327/SlotsPerDay)*SlotsPerDay)*SlotLen/1440)</f>
        <v/>
      </c>
      <c r="C327" s="4" t="n"/>
      <c r="D327" s="4" t="n"/>
      <c r="E327" s="4" t="n"/>
      <c r="F327" s="4" t="n"/>
      <c r="G327" s="4" t="n"/>
      <c r="H327" s="4" t="n"/>
      <c r="I327" s="25">
        <f>IF(A327="","",IF(AND(AND(AC327&lt;&gt;"",OR(AC327=AG327,AC327=AK327)),AND(AD327&lt;&gt;"",OR(AD327=AH327,AD327=AL327))),"غرفة وجهاز",IF(AND(AC327&lt;&gt;"",OR(AC327=AG327,AC327=AK327)),"غرفة",IF(AND(AD327&lt;&gt;"",OR(AD327=AH327,AD327=AL327)),"جهاز",""))))</f>
        <v/>
      </c>
      <c r="J327" s="4" t="n"/>
      <c r="K327" s="4" t="n"/>
      <c r="L327" s="4" t="n"/>
      <c r="M327" s="4" t="n"/>
      <c r="N327" s="4" t="n"/>
      <c r="O327" s="4" t="n"/>
      <c r="P327" s="25">
        <f>IF(A327="","",IF(AND(AND(AG327&lt;&gt;"",OR(AG327=AC327,AG327=AK327)),AND(AH327&lt;&gt;"",OR(AH327=AD327,AH327=AL327))),"غرفة وجهاز",IF(AND(AG327&lt;&gt;"",OR(AG327=AC327,AG327=AK327)),"غرفة",IF(AND(AH327&lt;&gt;"",OR(AH327=AD327,AH327=AL327)),"جهاز",""))))</f>
        <v/>
      </c>
      <c r="Q327" s="4" t="n"/>
      <c r="R327" s="4" t="n"/>
      <c r="S327" s="4" t="n"/>
      <c r="T327" s="4" t="n"/>
      <c r="U327" s="4" t="n"/>
      <c r="V327" s="4" t="n"/>
      <c r="W327" s="25">
        <f>IF(A327="","",IF(AND(AND(AK327&lt;&gt;"",OR(AK327=AC327,AK327=AG327)),AND(AL327&lt;&gt;"",OR(AL327=AD327,AL327=AH327))),"غرفة وجهاز",IF(AND(AK327&lt;&gt;"",OR(AK327=AC327,AK327=AG327)),"غرفة",IF(AND(AL327&lt;&gt;"",OR(AL327=AD327,AL327=AH327)),"جهاز",""))))</f>
        <v/>
      </c>
      <c r="Y327" s="7" t="n">
        <v>321</v>
      </c>
      <c r="Z327" s="7">
        <f>IF(A327="","",IF(INDEX(OpenDays,WEEKDAY(A327,2))="لا",0,1))</f>
        <v/>
      </c>
      <c r="AA327" s="7">
        <f>IF(A327="","",IF(AND(E327&lt;&gt;"",H327&lt;&gt;'الإعدادات'!$M$17),MAX(1,ROUND(IFERROR(INDEX(SvcMinutes,MATCH(E327,Services,0)),SlotLen)/SlotLen,0))-1,IF(AND(A327=A326,AA326&gt;0),AA326-1,0)))</f>
        <v/>
      </c>
      <c r="AB327" s="7">
        <f>IF(A327="","",IF(OR(AND(E327&lt;&gt;"",H327&lt;&gt;'الإعدادات'!$M$17),AND(A327=A326,AA326&gt;0)),1,0))</f>
        <v/>
      </c>
      <c r="AC327" s="9">
        <f>IF(A327="","",IF(AND(E327&lt;&gt;"",H327&lt;&gt;'الإعدادات'!$M$17),IF(F327="","",F327),IF(AND(A327=A326,AA326&gt;0),AC326,"")))</f>
        <v/>
      </c>
      <c r="AD327" s="9">
        <f>IF(A327="","",IF(AND(E327&lt;&gt;"",H327&lt;&gt;'الإعدادات'!$M$17),IF(G327="","",G327),IF(AND(A327=A326,AA326&gt;0),AD326,"")))</f>
        <v/>
      </c>
      <c r="AE327" s="7">
        <f>IF(A327="","",IF(AND(L327&lt;&gt;"",O327&lt;&gt;'الإعدادات'!$M$17),MAX(1,ROUND(IFERROR(INDEX(SvcMinutes,MATCH(L327,Services,0)),SlotLen)/SlotLen,0))-1,IF(AND(A327=A326,AE326&gt;0),AE326-1,0)))</f>
        <v/>
      </c>
      <c r="AF327" s="7">
        <f>IF(A327="","",IF(OR(AND(L327&lt;&gt;"",O327&lt;&gt;'الإعدادات'!$M$17),AND(A327=A326,AE326&gt;0)),1,0))</f>
        <v/>
      </c>
      <c r="AG327" s="9">
        <f>IF(A327="","",IF(AND(L327&lt;&gt;"",O327&lt;&gt;'الإعدادات'!$M$17),IF(M327="","",M327),IF(AND(A327=A326,AE326&gt;0),AG326,"")))</f>
        <v/>
      </c>
      <c r="AH327" s="9">
        <f>IF(A327="","",IF(AND(L327&lt;&gt;"",O327&lt;&gt;'الإعدادات'!$M$17),IF(N327="","",N327),IF(AND(A327=A326,AE326&gt;0),AH326,"")))</f>
        <v/>
      </c>
      <c r="AI327" s="7">
        <f>IF(A327="","",IF(AND(S327&lt;&gt;"",V327&lt;&gt;'الإعدادات'!$M$17),MAX(1,ROUND(IFERROR(INDEX(SvcMinutes,MATCH(S327,Services,0)),SlotLen)/SlotLen,0))-1,IF(AND(A327=A326,AI326&gt;0),AI326-1,0)))</f>
        <v/>
      </c>
      <c r="AJ327" s="7">
        <f>IF(A327="","",IF(OR(AND(S327&lt;&gt;"",V327&lt;&gt;'الإعدادات'!$M$17),AND(A327=A326,AI326&gt;0)),1,0))</f>
        <v/>
      </c>
      <c r="AK327" s="9">
        <f>IF(A327="","",IF(AND(S327&lt;&gt;"",V327&lt;&gt;'الإعدادات'!$M$17),IF(T327="","",T327),IF(AND(A327=A326,AI326&gt;0),AK326,"")))</f>
        <v/>
      </c>
      <c r="AL327" s="9">
        <f>IF(A327="","",IF(AND(S327&lt;&gt;"",V327&lt;&gt;'الإعدادات'!$M$17),IF(U327="","",U327),IF(AND(A327=A326,AI326&gt;0),AL326,"")))</f>
        <v/>
      </c>
    </row>
    <row r="328">
      <c r="A328" s="23">
        <f>IF(Y328&gt;=7*SlotsPerDay,"",$B$2+INT(Y328/SlotsPerDay))</f>
        <v/>
      </c>
      <c r="B328" s="24">
        <f>IF(A328="","",DayStart+(Y328-INT(Y328/SlotsPerDay)*SlotsPerDay)*SlotLen/1440)</f>
        <v/>
      </c>
      <c r="C328" s="4" t="n"/>
      <c r="D328" s="4" t="n"/>
      <c r="E328" s="4" t="n"/>
      <c r="F328" s="4" t="n"/>
      <c r="G328" s="4" t="n"/>
      <c r="H328" s="4" t="n"/>
      <c r="I328" s="25">
        <f>IF(A328="","",IF(AND(AND(AC328&lt;&gt;"",OR(AC328=AG328,AC328=AK328)),AND(AD328&lt;&gt;"",OR(AD328=AH328,AD328=AL328))),"غرفة وجهاز",IF(AND(AC328&lt;&gt;"",OR(AC328=AG328,AC328=AK328)),"غرفة",IF(AND(AD328&lt;&gt;"",OR(AD328=AH328,AD328=AL328)),"جهاز",""))))</f>
        <v/>
      </c>
      <c r="J328" s="4" t="n"/>
      <c r="K328" s="4" t="n"/>
      <c r="L328" s="4" t="n"/>
      <c r="M328" s="4" t="n"/>
      <c r="N328" s="4" t="n"/>
      <c r="O328" s="4" t="n"/>
      <c r="P328" s="25">
        <f>IF(A328="","",IF(AND(AND(AG328&lt;&gt;"",OR(AG328=AC328,AG328=AK328)),AND(AH328&lt;&gt;"",OR(AH328=AD328,AH328=AL328))),"غرفة وجهاز",IF(AND(AG328&lt;&gt;"",OR(AG328=AC328,AG328=AK328)),"غرفة",IF(AND(AH328&lt;&gt;"",OR(AH328=AD328,AH328=AL328)),"جهاز",""))))</f>
        <v/>
      </c>
      <c r="Q328" s="4" t="n"/>
      <c r="R328" s="4" t="n"/>
      <c r="S328" s="4" t="n"/>
      <c r="T328" s="4" t="n"/>
      <c r="U328" s="4" t="n"/>
      <c r="V328" s="4" t="n"/>
      <c r="W328" s="25">
        <f>IF(A328="","",IF(AND(AND(AK328&lt;&gt;"",OR(AK328=AC328,AK328=AG328)),AND(AL328&lt;&gt;"",OR(AL328=AD328,AL328=AH328))),"غرفة وجهاز",IF(AND(AK328&lt;&gt;"",OR(AK328=AC328,AK328=AG328)),"غرفة",IF(AND(AL328&lt;&gt;"",OR(AL328=AD328,AL328=AH328)),"جهاز",""))))</f>
        <v/>
      </c>
      <c r="Y328" s="7" t="n">
        <v>322</v>
      </c>
      <c r="Z328" s="7">
        <f>IF(A328="","",IF(INDEX(OpenDays,WEEKDAY(A328,2))="لا",0,1))</f>
        <v/>
      </c>
      <c r="AA328" s="7">
        <f>IF(A328="","",IF(AND(E328&lt;&gt;"",H328&lt;&gt;'الإعدادات'!$M$17),MAX(1,ROUND(IFERROR(INDEX(SvcMinutes,MATCH(E328,Services,0)),SlotLen)/SlotLen,0))-1,IF(AND(A328=A327,AA327&gt;0),AA327-1,0)))</f>
        <v/>
      </c>
      <c r="AB328" s="7">
        <f>IF(A328="","",IF(OR(AND(E328&lt;&gt;"",H328&lt;&gt;'الإعدادات'!$M$17),AND(A328=A327,AA327&gt;0)),1,0))</f>
        <v/>
      </c>
      <c r="AC328" s="9">
        <f>IF(A328="","",IF(AND(E328&lt;&gt;"",H328&lt;&gt;'الإعدادات'!$M$17),IF(F328="","",F328),IF(AND(A328=A327,AA327&gt;0),AC327,"")))</f>
        <v/>
      </c>
      <c r="AD328" s="9">
        <f>IF(A328="","",IF(AND(E328&lt;&gt;"",H328&lt;&gt;'الإعدادات'!$M$17),IF(G328="","",G328),IF(AND(A328=A327,AA327&gt;0),AD327,"")))</f>
        <v/>
      </c>
      <c r="AE328" s="7">
        <f>IF(A328="","",IF(AND(L328&lt;&gt;"",O328&lt;&gt;'الإعدادات'!$M$17),MAX(1,ROUND(IFERROR(INDEX(SvcMinutes,MATCH(L328,Services,0)),SlotLen)/SlotLen,0))-1,IF(AND(A328=A327,AE327&gt;0),AE327-1,0)))</f>
        <v/>
      </c>
      <c r="AF328" s="7">
        <f>IF(A328="","",IF(OR(AND(L328&lt;&gt;"",O328&lt;&gt;'الإعدادات'!$M$17),AND(A328=A327,AE327&gt;0)),1,0))</f>
        <v/>
      </c>
      <c r="AG328" s="9">
        <f>IF(A328="","",IF(AND(L328&lt;&gt;"",O328&lt;&gt;'الإعدادات'!$M$17),IF(M328="","",M328),IF(AND(A328=A327,AE327&gt;0),AG327,"")))</f>
        <v/>
      </c>
      <c r="AH328" s="9">
        <f>IF(A328="","",IF(AND(L328&lt;&gt;"",O328&lt;&gt;'الإعدادات'!$M$17),IF(N328="","",N328),IF(AND(A328=A327,AE327&gt;0),AH327,"")))</f>
        <v/>
      </c>
      <c r="AI328" s="7">
        <f>IF(A328="","",IF(AND(S328&lt;&gt;"",V328&lt;&gt;'الإعدادات'!$M$17),MAX(1,ROUND(IFERROR(INDEX(SvcMinutes,MATCH(S328,Services,0)),SlotLen)/SlotLen,0))-1,IF(AND(A328=A327,AI327&gt;0),AI327-1,0)))</f>
        <v/>
      </c>
      <c r="AJ328" s="7">
        <f>IF(A328="","",IF(OR(AND(S328&lt;&gt;"",V328&lt;&gt;'الإعدادات'!$M$17),AND(A328=A327,AI327&gt;0)),1,0))</f>
        <v/>
      </c>
      <c r="AK328" s="9">
        <f>IF(A328="","",IF(AND(S328&lt;&gt;"",V328&lt;&gt;'الإعدادات'!$M$17),IF(T328="","",T328),IF(AND(A328=A327,AI327&gt;0),AK327,"")))</f>
        <v/>
      </c>
      <c r="AL328" s="9">
        <f>IF(A328="","",IF(AND(S328&lt;&gt;"",V328&lt;&gt;'الإعدادات'!$M$17),IF(U328="","",U328),IF(AND(A328=A327,AI327&gt;0),AL327,"")))</f>
        <v/>
      </c>
    </row>
    <row r="329">
      <c r="A329" s="23">
        <f>IF(Y329&gt;=7*SlotsPerDay,"",$B$2+INT(Y329/SlotsPerDay))</f>
        <v/>
      </c>
      <c r="B329" s="24">
        <f>IF(A329="","",DayStart+(Y329-INT(Y329/SlotsPerDay)*SlotsPerDay)*SlotLen/1440)</f>
        <v/>
      </c>
      <c r="C329" s="4" t="n"/>
      <c r="D329" s="4" t="n"/>
      <c r="E329" s="4" t="n"/>
      <c r="F329" s="4" t="n"/>
      <c r="G329" s="4" t="n"/>
      <c r="H329" s="4" t="n"/>
      <c r="I329" s="25">
        <f>IF(A329="","",IF(AND(AND(AC329&lt;&gt;"",OR(AC329=AG329,AC329=AK329)),AND(AD329&lt;&gt;"",OR(AD329=AH329,AD329=AL329))),"غرفة وجهاز",IF(AND(AC329&lt;&gt;"",OR(AC329=AG329,AC329=AK329)),"غرفة",IF(AND(AD329&lt;&gt;"",OR(AD329=AH329,AD329=AL329)),"جهاز",""))))</f>
        <v/>
      </c>
      <c r="J329" s="4" t="n"/>
      <c r="K329" s="4" t="n"/>
      <c r="L329" s="4" t="n"/>
      <c r="M329" s="4" t="n"/>
      <c r="N329" s="4" t="n"/>
      <c r="O329" s="4" t="n"/>
      <c r="P329" s="25">
        <f>IF(A329="","",IF(AND(AND(AG329&lt;&gt;"",OR(AG329=AC329,AG329=AK329)),AND(AH329&lt;&gt;"",OR(AH329=AD329,AH329=AL329))),"غرفة وجهاز",IF(AND(AG329&lt;&gt;"",OR(AG329=AC329,AG329=AK329)),"غرفة",IF(AND(AH329&lt;&gt;"",OR(AH329=AD329,AH329=AL329)),"جهاز",""))))</f>
        <v/>
      </c>
      <c r="Q329" s="4" t="n"/>
      <c r="R329" s="4" t="n"/>
      <c r="S329" s="4" t="n"/>
      <c r="T329" s="4" t="n"/>
      <c r="U329" s="4" t="n"/>
      <c r="V329" s="4" t="n"/>
      <c r="W329" s="25">
        <f>IF(A329="","",IF(AND(AND(AK329&lt;&gt;"",OR(AK329=AC329,AK329=AG329)),AND(AL329&lt;&gt;"",OR(AL329=AD329,AL329=AH329))),"غرفة وجهاز",IF(AND(AK329&lt;&gt;"",OR(AK329=AC329,AK329=AG329)),"غرفة",IF(AND(AL329&lt;&gt;"",OR(AL329=AD329,AL329=AH329)),"جهاز",""))))</f>
        <v/>
      </c>
      <c r="Y329" s="7" t="n">
        <v>323</v>
      </c>
      <c r="Z329" s="7">
        <f>IF(A329="","",IF(INDEX(OpenDays,WEEKDAY(A329,2))="لا",0,1))</f>
        <v/>
      </c>
      <c r="AA329" s="7">
        <f>IF(A329="","",IF(AND(E329&lt;&gt;"",H329&lt;&gt;'الإعدادات'!$M$17),MAX(1,ROUND(IFERROR(INDEX(SvcMinutes,MATCH(E329,Services,0)),SlotLen)/SlotLen,0))-1,IF(AND(A329=A328,AA328&gt;0),AA328-1,0)))</f>
        <v/>
      </c>
      <c r="AB329" s="7">
        <f>IF(A329="","",IF(OR(AND(E329&lt;&gt;"",H329&lt;&gt;'الإعدادات'!$M$17),AND(A329=A328,AA328&gt;0)),1,0))</f>
        <v/>
      </c>
      <c r="AC329" s="9">
        <f>IF(A329="","",IF(AND(E329&lt;&gt;"",H329&lt;&gt;'الإعدادات'!$M$17),IF(F329="","",F329),IF(AND(A329=A328,AA328&gt;0),AC328,"")))</f>
        <v/>
      </c>
      <c r="AD329" s="9">
        <f>IF(A329="","",IF(AND(E329&lt;&gt;"",H329&lt;&gt;'الإعدادات'!$M$17),IF(G329="","",G329),IF(AND(A329=A328,AA328&gt;0),AD328,"")))</f>
        <v/>
      </c>
      <c r="AE329" s="7">
        <f>IF(A329="","",IF(AND(L329&lt;&gt;"",O329&lt;&gt;'الإعدادات'!$M$17),MAX(1,ROUND(IFERROR(INDEX(SvcMinutes,MATCH(L329,Services,0)),SlotLen)/SlotLen,0))-1,IF(AND(A329=A328,AE328&gt;0),AE328-1,0)))</f>
        <v/>
      </c>
      <c r="AF329" s="7">
        <f>IF(A329="","",IF(OR(AND(L329&lt;&gt;"",O329&lt;&gt;'الإعدادات'!$M$17),AND(A329=A328,AE328&gt;0)),1,0))</f>
        <v/>
      </c>
      <c r="AG329" s="9">
        <f>IF(A329="","",IF(AND(L329&lt;&gt;"",O329&lt;&gt;'الإعدادات'!$M$17),IF(M329="","",M329),IF(AND(A329=A328,AE328&gt;0),AG328,"")))</f>
        <v/>
      </c>
      <c r="AH329" s="9">
        <f>IF(A329="","",IF(AND(L329&lt;&gt;"",O329&lt;&gt;'الإعدادات'!$M$17),IF(N329="","",N329),IF(AND(A329=A328,AE328&gt;0),AH328,"")))</f>
        <v/>
      </c>
      <c r="AI329" s="7">
        <f>IF(A329="","",IF(AND(S329&lt;&gt;"",V329&lt;&gt;'الإعدادات'!$M$17),MAX(1,ROUND(IFERROR(INDEX(SvcMinutes,MATCH(S329,Services,0)),SlotLen)/SlotLen,0))-1,IF(AND(A329=A328,AI328&gt;0),AI328-1,0)))</f>
        <v/>
      </c>
      <c r="AJ329" s="7">
        <f>IF(A329="","",IF(OR(AND(S329&lt;&gt;"",V329&lt;&gt;'الإعدادات'!$M$17),AND(A329=A328,AI328&gt;0)),1,0))</f>
        <v/>
      </c>
      <c r="AK329" s="9">
        <f>IF(A329="","",IF(AND(S329&lt;&gt;"",V329&lt;&gt;'الإعدادات'!$M$17),IF(T329="","",T329),IF(AND(A329=A328,AI328&gt;0),AK328,"")))</f>
        <v/>
      </c>
      <c r="AL329" s="9">
        <f>IF(A329="","",IF(AND(S329&lt;&gt;"",V329&lt;&gt;'الإعدادات'!$M$17),IF(U329="","",U329),IF(AND(A329=A328,AI328&gt;0),AL328,"")))</f>
        <v/>
      </c>
    </row>
    <row r="330">
      <c r="A330" s="23">
        <f>IF(Y330&gt;=7*SlotsPerDay,"",$B$2+INT(Y330/SlotsPerDay))</f>
        <v/>
      </c>
      <c r="B330" s="24">
        <f>IF(A330="","",DayStart+(Y330-INT(Y330/SlotsPerDay)*SlotsPerDay)*SlotLen/1440)</f>
        <v/>
      </c>
      <c r="C330" s="4" t="n"/>
      <c r="D330" s="4" t="n"/>
      <c r="E330" s="4" t="n"/>
      <c r="F330" s="4" t="n"/>
      <c r="G330" s="4" t="n"/>
      <c r="H330" s="4" t="n"/>
      <c r="I330" s="25">
        <f>IF(A330="","",IF(AND(AND(AC330&lt;&gt;"",OR(AC330=AG330,AC330=AK330)),AND(AD330&lt;&gt;"",OR(AD330=AH330,AD330=AL330))),"غرفة وجهاز",IF(AND(AC330&lt;&gt;"",OR(AC330=AG330,AC330=AK330)),"غرفة",IF(AND(AD330&lt;&gt;"",OR(AD330=AH330,AD330=AL330)),"جهاز",""))))</f>
        <v/>
      </c>
      <c r="J330" s="4" t="n"/>
      <c r="K330" s="4" t="n"/>
      <c r="L330" s="4" t="n"/>
      <c r="M330" s="4" t="n"/>
      <c r="N330" s="4" t="n"/>
      <c r="O330" s="4" t="n"/>
      <c r="P330" s="25">
        <f>IF(A330="","",IF(AND(AND(AG330&lt;&gt;"",OR(AG330=AC330,AG330=AK330)),AND(AH330&lt;&gt;"",OR(AH330=AD330,AH330=AL330))),"غرفة وجهاز",IF(AND(AG330&lt;&gt;"",OR(AG330=AC330,AG330=AK330)),"غرفة",IF(AND(AH330&lt;&gt;"",OR(AH330=AD330,AH330=AL330)),"جهاز",""))))</f>
        <v/>
      </c>
      <c r="Q330" s="4" t="n"/>
      <c r="R330" s="4" t="n"/>
      <c r="S330" s="4" t="n"/>
      <c r="T330" s="4" t="n"/>
      <c r="U330" s="4" t="n"/>
      <c r="V330" s="4" t="n"/>
      <c r="W330" s="25">
        <f>IF(A330="","",IF(AND(AND(AK330&lt;&gt;"",OR(AK330=AC330,AK330=AG330)),AND(AL330&lt;&gt;"",OR(AL330=AD330,AL330=AH330))),"غرفة وجهاز",IF(AND(AK330&lt;&gt;"",OR(AK330=AC330,AK330=AG330)),"غرفة",IF(AND(AL330&lt;&gt;"",OR(AL330=AD330,AL330=AH330)),"جهاز",""))))</f>
        <v/>
      </c>
      <c r="Y330" s="7" t="n">
        <v>324</v>
      </c>
      <c r="Z330" s="7">
        <f>IF(A330="","",IF(INDEX(OpenDays,WEEKDAY(A330,2))="لا",0,1))</f>
        <v/>
      </c>
      <c r="AA330" s="7">
        <f>IF(A330="","",IF(AND(E330&lt;&gt;"",H330&lt;&gt;'الإعدادات'!$M$17),MAX(1,ROUND(IFERROR(INDEX(SvcMinutes,MATCH(E330,Services,0)),SlotLen)/SlotLen,0))-1,IF(AND(A330=A329,AA329&gt;0),AA329-1,0)))</f>
        <v/>
      </c>
      <c r="AB330" s="7">
        <f>IF(A330="","",IF(OR(AND(E330&lt;&gt;"",H330&lt;&gt;'الإعدادات'!$M$17),AND(A330=A329,AA329&gt;0)),1,0))</f>
        <v/>
      </c>
      <c r="AC330" s="9">
        <f>IF(A330="","",IF(AND(E330&lt;&gt;"",H330&lt;&gt;'الإعدادات'!$M$17),IF(F330="","",F330),IF(AND(A330=A329,AA329&gt;0),AC329,"")))</f>
        <v/>
      </c>
      <c r="AD330" s="9">
        <f>IF(A330="","",IF(AND(E330&lt;&gt;"",H330&lt;&gt;'الإعدادات'!$M$17),IF(G330="","",G330),IF(AND(A330=A329,AA329&gt;0),AD329,"")))</f>
        <v/>
      </c>
      <c r="AE330" s="7">
        <f>IF(A330="","",IF(AND(L330&lt;&gt;"",O330&lt;&gt;'الإعدادات'!$M$17),MAX(1,ROUND(IFERROR(INDEX(SvcMinutes,MATCH(L330,Services,0)),SlotLen)/SlotLen,0))-1,IF(AND(A330=A329,AE329&gt;0),AE329-1,0)))</f>
        <v/>
      </c>
      <c r="AF330" s="7">
        <f>IF(A330="","",IF(OR(AND(L330&lt;&gt;"",O330&lt;&gt;'الإعدادات'!$M$17),AND(A330=A329,AE329&gt;0)),1,0))</f>
        <v/>
      </c>
      <c r="AG330" s="9">
        <f>IF(A330="","",IF(AND(L330&lt;&gt;"",O330&lt;&gt;'الإعدادات'!$M$17),IF(M330="","",M330),IF(AND(A330=A329,AE329&gt;0),AG329,"")))</f>
        <v/>
      </c>
      <c r="AH330" s="9">
        <f>IF(A330="","",IF(AND(L330&lt;&gt;"",O330&lt;&gt;'الإعدادات'!$M$17),IF(N330="","",N330),IF(AND(A330=A329,AE329&gt;0),AH329,"")))</f>
        <v/>
      </c>
      <c r="AI330" s="7">
        <f>IF(A330="","",IF(AND(S330&lt;&gt;"",V330&lt;&gt;'الإعدادات'!$M$17),MAX(1,ROUND(IFERROR(INDEX(SvcMinutes,MATCH(S330,Services,0)),SlotLen)/SlotLen,0))-1,IF(AND(A330=A329,AI329&gt;0),AI329-1,0)))</f>
        <v/>
      </c>
      <c r="AJ330" s="7">
        <f>IF(A330="","",IF(OR(AND(S330&lt;&gt;"",V330&lt;&gt;'الإعدادات'!$M$17),AND(A330=A329,AI329&gt;0)),1,0))</f>
        <v/>
      </c>
      <c r="AK330" s="9">
        <f>IF(A330="","",IF(AND(S330&lt;&gt;"",V330&lt;&gt;'الإعدادات'!$M$17),IF(T330="","",T330),IF(AND(A330=A329,AI329&gt;0),AK329,"")))</f>
        <v/>
      </c>
      <c r="AL330" s="9">
        <f>IF(A330="","",IF(AND(S330&lt;&gt;"",V330&lt;&gt;'الإعدادات'!$M$17),IF(U330="","",U330),IF(AND(A330=A329,AI329&gt;0),AL329,"")))</f>
        <v/>
      </c>
    </row>
    <row r="331">
      <c r="A331" s="23">
        <f>IF(Y331&gt;=7*SlotsPerDay,"",$B$2+INT(Y331/SlotsPerDay))</f>
        <v/>
      </c>
      <c r="B331" s="24">
        <f>IF(A331="","",DayStart+(Y331-INT(Y331/SlotsPerDay)*SlotsPerDay)*SlotLen/1440)</f>
        <v/>
      </c>
      <c r="C331" s="4" t="n"/>
      <c r="D331" s="4" t="n"/>
      <c r="E331" s="4" t="n"/>
      <c r="F331" s="4" t="n"/>
      <c r="G331" s="4" t="n"/>
      <c r="H331" s="4" t="n"/>
      <c r="I331" s="25">
        <f>IF(A331="","",IF(AND(AND(AC331&lt;&gt;"",OR(AC331=AG331,AC331=AK331)),AND(AD331&lt;&gt;"",OR(AD331=AH331,AD331=AL331))),"غرفة وجهاز",IF(AND(AC331&lt;&gt;"",OR(AC331=AG331,AC331=AK331)),"غرفة",IF(AND(AD331&lt;&gt;"",OR(AD331=AH331,AD331=AL331)),"جهاز",""))))</f>
        <v/>
      </c>
      <c r="J331" s="4" t="n"/>
      <c r="K331" s="4" t="n"/>
      <c r="L331" s="4" t="n"/>
      <c r="M331" s="4" t="n"/>
      <c r="N331" s="4" t="n"/>
      <c r="O331" s="4" t="n"/>
      <c r="P331" s="25">
        <f>IF(A331="","",IF(AND(AND(AG331&lt;&gt;"",OR(AG331=AC331,AG331=AK331)),AND(AH331&lt;&gt;"",OR(AH331=AD331,AH331=AL331))),"غرفة وجهاز",IF(AND(AG331&lt;&gt;"",OR(AG331=AC331,AG331=AK331)),"غرفة",IF(AND(AH331&lt;&gt;"",OR(AH331=AD331,AH331=AL331)),"جهاز",""))))</f>
        <v/>
      </c>
      <c r="Q331" s="4" t="n"/>
      <c r="R331" s="4" t="n"/>
      <c r="S331" s="4" t="n"/>
      <c r="T331" s="4" t="n"/>
      <c r="U331" s="4" t="n"/>
      <c r="V331" s="4" t="n"/>
      <c r="W331" s="25">
        <f>IF(A331="","",IF(AND(AND(AK331&lt;&gt;"",OR(AK331=AC331,AK331=AG331)),AND(AL331&lt;&gt;"",OR(AL331=AD331,AL331=AH331))),"غرفة وجهاز",IF(AND(AK331&lt;&gt;"",OR(AK331=AC331,AK331=AG331)),"غرفة",IF(AND(AL331&lt;&gt;"",OR(AL331=AD331,AL331=AH331)),"جهاز",""))))</f>
        <v/>
      </c>
      <c r="Y331" s="7" t="n">
        <v>325</v>
      </c>
      <c r="Z331" s="7">
        <f>IF(A331="","",IF(INDEX(OpenDays,WEEKDAY(A331,2))="لا",0,1))</f>
        <v/>
      </c>
      <c r="AA331" s="7">
        <f>IF(A331="","",IF(AND(E331&lt;&gt;"",H331&lt;&gt;'الإعدادات'!$M$17),MAX(1,ROUND(IFERROR(INDEX(SvcMinutes,MATCH(E331,Services,0)),SlotLen)/SlotLen,0))-1,IF(AND(A331=A330,AA330&gt;0),AA330-1,0)))</f>
        <v/>
      </c>
      <c r="AB331" s="7">
        <f>IF(A331="","",IF(OR(AND(E331&lt;&gt;"",H331&lt;&gt;'الإعدادات'!$M$17),AND(A331=A330,AA330&gt;0)),1,0))</f>
        <v/>
      </c>
      <c r="AC331" s="9">
        <f>IF(A331="","",IF(AND(E331&lt;&gt;"",H331&lt;&gt;'الإعدادات'!$M$17),IF(F331="","",F331),IF(AND(A331=A330,AA330&gt;0),AC330,"")))</f>
        <v/>
      </c>
      <c r="AD331" s="9">
        <f>IF(A331="","",IF(AND(E331&lt;&gt;"",H331&lt;&gt;'الإعدادات'!$M$17),IF(G331="","",G331),IF(AND(A331=A330,AA330&gt;0),AD330,"")))</f>
        <v/>
      </c>
      <c r="AE331" s="7">
        <f>IF(A331="","",IF(AND(L331&lt;&gt;"",O331&lt;&gt;'الإعدادات'!$M$17),MAX(1,ROUND(IFERROR(INDEX(SvcMinutes,MATCH(L331,Services,0)),SlotLen)/SlotLen,0))-1,IF(AND(A331=A330,AE330&gt;0),AE330-1,0)))</f>
        <v/>
      </c>
      <c r="AF331" s="7">
        <f>IF(A331="","",IF(OR(AND(L331&lt;&gt;"",O331&lt;&gt;'الإعدادات'!$M$17),AND(A331=A330,AE330&gt;0)),1,0))</f>
        <v/>
      </c>
      <c r="AG331" s="9">
        <f>IF(A331="","",IF(AND(L331&lt;&gt;"",O331&lt;&gt;'الإعدادات'!$M$17),IF(M331="","",M331),IF(AND(A331=A330,AE330&gt;0),AG330,"")))</f>
        <v/>
      </c>
      <c r="AH331" s="9">
        <f>IF(A331="","",IF(AND(L331&lt;&gt;"",O331&lt;&gt;'الإعدادات'!$M$17),IF(N331="","",N331),IF(AND(A331=A330,AE330&gt;0),AH330,"")))</f>
        <v/>
      </c>
      <c r="AI331" s="7">
        <f>IF(A331="","",IF(AND(S331&lt;&gt;"",V331&lt;&gt;'الإعدادات'!$M$17),MAX(1,ROUND(IFERROR(INDEX(SvcMinutes,MATCH(S331,Services,0)),SlotLen)/SlotLen,0))-1,IF(AND(A331=A330,AI330&gt;0),AI330-1,0)))</f>
        <v/>
      </c>
      <c r="AJ331" s="7">
        <f>IF(A331="","",IF(OR(AND(S331&lt;&gt;"",V331&lt;&gt;'الإعدادات'!$M$17),AND(A331=A330,AI330&gt;0)),1,0))</f>
        <v/>
      </c>
      <c r="AK331" s="9">
        <f>IF(A331="","",IF(AND(S331&lt;&gt;"",V331&lt;&gt;'الإعدادات'!$M$17),IF(T331="","",T331),IF(AND(A331=A330,AI330&gt;0),AK330,"")))</f>
        <v/>
      </c>
      <c r="AL331" s="9">
        <f>IF(A331="","",IF(AND(S331&lt;&gt;"",V331&lt;&gt;'الإعدادات'!$M$17),IF(U331="","",U331),IF(AND(A331=A330,AI330&gt;0),AL330,"")))</f>
        <v/>
      </c>
    </row>
    <row r="332">
      <c r="A332" s="23">
        <f>IF(Y332&gt;=7*SlotsPerDay,"",$B$2+INT(Y332/SlotsPerDay))</f>
        <v/>
      </c>
      <c r="B332" s="24">
        <f>IF(A332="","",DayStart+(Y332-INT(Y332/SlotsPerDay)*SlotsPerDay)*SlotLen/1440)</f>
        <v/>
      </c>
      <c r="C332" s="4" t="n"/>
      <c r="D332" s="4" t="n"/>
      <c r="E332" s="4" t="n"/>
      <c r="F332" s="4" t="n"/>
      <c r="G332" s="4" t="n"/>
      <c r="H332" s="4" t="n"/>
      <c r="I332" s="25">
        <f>IF(A332="","",IF(AND(AND(AC332&lt;&gt;"",OR(AC332=AG332,AC332=AK332)),AND(AD332&lt;&gt;"",OR(AD332=AH332,AD332=AL332))),"غرفة وجهاز",IF(AND(AC332&lt;&gt;"",OR(AC332=AG332,AC332=AK332)),"غرفة",IF(AND(AD332&lt;&gt;"",OR(AD332=AH332,AD332=AL332)),"جهاز",""))))</f>
        <v/>
      </c>
      <c r="J332" s="4" t="n"/>
      <c r="K332" s="4" t="n"/>
      <c r="L332" s="4" t="n"/>
      <c r="M332" s="4" t="n"/>
      <c r="N332" s="4" t="n"/>
      <c r="O332" s="4" t="n"/>
      <c r="P332" s="25">
        <f>IF(A332="","",IF(AND(AND(AG332&lt;&gt;"",OR(AG332=AC332,AG332=AK332)),AND(AH332&lt;&gt;"",OR(AH332=AD332,AH332=AL332))),"غرفة وجهاز",IF(AND(AG332&lt;&gt;"",OR(AG332=AC332,AG332=AK332)),"غرفة",IF(AND(AH332&lt;&gt;"",OR(AH332=AD332,AH332=AL332)),"جهاز",""))))</f>
        <v/>
      </c>
      <c r="Q332" s="4" t="n"/>
      <c r="R332" s="4" t="n"/>
      <c r="S332" s="4" t="n"/>
      <c r="T332" s="4" t="n"/>
      <c r="U332" s="4" t="n"/>
      <c r="V332" s="4" t="n"/>
      <c r="W332" s="25">
        <f>IF(A332="","",IF(AND(AND(AK332&lt;&gt;"",OR(AK332=AC332,AK332=AG332)),AND(AL332&lt;&gt;"",OR(AL332=AD332,AL332=AH332))),"غرفة وجهاز",IF(AND(AK332&lt;&gt;"",OR(AK332=AC332,AK332=AG332)),"غرفة",IF(AND(AL332&lt;&gt;"",OR(AL332=AD332,AL332=AH332)),"جهاز",""))))</f>
        <v/>
      </c>
      <c r="Y332" s="7" t="n">
        <v>326</v>
      </c>
      <c r="Z332" s="7">
        <f>IF(A332="","",IF(INDEX(OpenDays,WEEKDAY(A332,2))="لا",0,1))</f>
        <v/>
      </c>
      <c r="AA332" s="7">
        <f>IF(A332="","",IF(AND(E332&lt;&gt;"",H332&lt;&gt;'الإعدادات'!$M$17),MAX(1,ROUND(IFERROR(INDEX(SvcMinutes,MATCH(E332,Services,0)),SlotLen)/SlotLen,0))-1,IF(AND(A332=A331,AA331&gt;0),AA331-1,0)))</f>
        <v/>
      </c>
      <c r="AB332" s="7">
        <f>IF(A332="","",IF(OR(AND(E332&lt;&gt;"",H332&lt;&gt;'الإعدادات'!$M$17),AND(A332=A331,AA331&gt;0)),1,0))</f>
        <v/>
      </c>
      <c r="AC332" s="9">
        <f>IF(A332="","",IF(AND(E332&lt;&gt;"",H332&lt;&gt;'الإعدادات'!$M$17),IF(F332="","",F332),IF(AND(A332=A331,AA331&gt;0),AC331,"")))</f>
        <v/>
      </c>
      <c r="AD332" s="9">
        <f>IF(A332="","",IF(AND(E332&lt;&gt;"",H332&lt;&gt;'الإعدادات'!$M$17),IF(G332="","",G332),IF(AND(A332=A331,AA331&gt;0),AD331,"")))</f>
        <v/>
      </c>
      <c r="AE332" s="7">
        <f>IF(A332="","",IF(AND(L332&lt;&gt;"",O332&lt;&gt;'الإعدادات'!$M$17),MAX(1,ROUND(IFERROR(INDEX(SvcMinutes,MATCH(L332,Services,0)),SlotLen)/SlotLen,0))-1,IF(AND(A332=A331,AE331&gt;0),AE331-1,0)))</f>
        <v/>
      </c>
      <c r="AF332" s="7">
        <f>IF(A332="","",IF(OR(AND(L332&lt;&gt;"",O332&lt;&gt;'الإعدادات'!$M$17),AND(A332=A331,AE331&gt;0)),1,0))</f>
        <v/>
      </c>
      <c r="AG332" s="9">
        <f>IF(A332="","",IF(AND(L332&lt;&gt;"",O332&lt;&gt;'الإعدادات'!$M$17),IF(M332="","",M332),IF(AND(A332=A331,AE331&gt;0),AG331,"")))</f>
        <v/>
      </c>
      <c r="AH332" s="9">
        <f>IF(A332="","",IF(AND(L332&lt;&gt;"",O332&lt;&gt;'الإعدادات'!$M$17),IF(N332="","",N332),IF(AND(A332=A331,AE331&gt;0),AH331,"")))</f>
        <v/>
      </c>
      <c r="AI332" s="7">
        <f>IF(A332="","",IF(AND(S332&lt;&gt;"",V332&lt;&gt;'الإعدادات'!$M$17),MAX(1,ROUND(IFERROR(INDEX(SvcMinutes,MATCH(S332,Services,0)),SlotLen)/SlotLen,0))-1,IF(AND(A332=A331,AI331&gt;0),AI331-1,0)))</f>
        <v/>
      </c>
      <c r="AJ332" s="7">
        <f>IF(A332="","",IF(OR(AND(S332&lt;&gt;"",V332&lt;&gt;'الإعدادات'!$M$17),AND(A332=A331,AI331&gt;0)),1,0))</f>
        <v/>
      </c>
      <c r="AK332" s="9">
        <f>IF(A332="","",IF(AND(S332&lt;&gt;"",V332&lt;&gt;'الإعدادات'!$M$17),IF(T332="","",T332),IF(AND(A332=A331,AI331&gt;0),AK331,"")))</f>
        <v/>
      </c>
      <c r="AL332" s="9">
        <f>IF(A332="","",IF(AND(S332&lt;&gt;"",V332&lt;&gt;'الإعدادات'!$M$17),IF(U332="","",U332),IF(AND(A332=A331,AI331&gt;0),AL331,"")))</f>
        <v/>
      </c>
    </row>
    <row r="333">
      <c r="A333" s="23">
        <f>IF(Y333&gt;=7*SlotsPerDay,"",$B$2+INT(Y333/SlotsPerDay))</f>
        <v/>
      </c>
      <c r="B333" s="24">
        <f>IF(A333="","",DayStart+(Y333-INT(Y333/SlotsPerDay)*SlotsPerDay)*SlotLen/1440)</f>
        <v/>
      </c>
      <c r="C333" s="4" t="n"/>
      <c r="D333" s="4" t="n"/>
      <c r="E333" s="4" t="n"/>
      <c r="F333" s="4" t="n"/>
      <c r="G333" s="4" t="n"/>
      <c r="H333" s="4" t="n"/>
      <c r="I333" s="25">
        <f>IF(A333="","",IF(AND(AND(AC333&lt;&gt;"",OR(AC333=AG333,AC333=AK333)),AND(AD333&lt;&gt;"",OR(AD333=AH333,AD333=AL333))),"غرفة وجهاز",IF(AND(AC333&lt;&gt;"",OR(AC333=AG333,AC333=AK333)),"غرفة",IF(AND(AD333&lt;&gt;"",OR(AD333=AH333,AD333=AL333)),"جهاز",""))))</f>
        <v/>
      </c>
      <c r="J333" s="4" t="n"/>
      <c r="K333" s="4" t="n"/>
      <c r="L333" s="4" t="n"/>
      <c r="M333" s="4" t="n"/>
      <c r="N333" s="4" t="n"/>
      <c r="O333" s="4" t="n"/>
      <c r="P333" s="25">
        <f>IF(A333="","",IF(AND(AND(AG333&lt;&gt;"",OR(AG333=AC333,AG333=AK333)),AND(AH333&lt;&gt;"",OR(AH333=AD333,AH333=AL333))),"غرفة وجهاز",IF(AND(AG333&lt;&gt;"",OR(AG333=AC333,AG333=AK333)),"غرفة",IF(AND(AH333&lt;&gt;"",OR(AH333=AD333,AH333=AL333)),"جهاز",""))))</f>
        <v/>
      </c>
      <c r="Q333" s="4" t="n"/>
      <c r="R333" s="4" t="n"/>
      <c r="S333" s="4" t="n"/>
      <c r="T333" s="4" t="n"/>
      <c r="U333" s="4" t="n"/>
      <c r="V333" s="4" t="n"/>
      <c r="W333" s="25">
        <f>IF(A333="","",IF(AND(AND(AK333&lt;&gt;"",OR(AK333=AC333,AK333=AG333)),AND(AL333&lt;&gt;"",OR(AL333=AD333,AL333=AH333))),"غرفة وجهاز",IF(AND(AK333&lt;&gt;"",OR(AK333=AC333,AK333=AG333)),"غرفة",IF(AND(AL333&lt;&gt;"",OR(AL333=AD333,AL333=AH333)),"جهاز",""))))</f>
        <v/>
      </c>
      <c r="Y333" s="7" t="n">
        <v>327</v>
      </c>
      <c r="Z333" s="7">
        <f>IF(A333="","",IF(INDEX(OpenDays,WEEKDAY(A333,2))="لا",0,1))</f>
        <v/>
      </c>
      <c r="AA333" s="7">
        <f>IF(A333="","",IF(AND(E333&lt;&gt;"",H333&lt;&gt;'الإعدادات'!$M$17),MAX(1,ROUND(IFERROR(INDEX(SvcMinutes,MATCH(E333,Services,0)),SlotLen)/SlotLen,0))-1,IF(AND(A333=A332,AA332&gt;0),AA332-1,0)))</f>
        <v/>
      </c>
      <c r="AB333" s="7">
        <f>IF(A333="","",IF(OR(AND(E333&lt;&gt;"",H333&lt;&gt;'الإعدادات'!$M$17),AND(A333=A332,AA332&gt;0)),1,0))</f>
        <v/>
      </c>
      <c r="AC333" s="9">
        <f>IF(A333="","",IF(AND(E333&lt;&gt;"",H333&lt;&gt;'الإعدادات'!$M$17),IF(F333="","",F333),IF(AND(A333=A332,AA332&gt;0),AC332,"")))</f>
        <v/>
      </c>
      <c r="AD333" s="9">
        <f>IF(A333="","",IF(AND(E333&lt;&gt;"",H333&lt;&gt;'الإعدادات'!$M$17),IF(G333="","",G333),IF(AND(A333=A332,AA332&gt;0),AD332,"")))</f>
        <v/>
      </c>
      <c r="AE333" s="7">
        <f>IF(A333="","",IF(AND(L333&lt;&gt;"",O333&lt;&gt;'الإعدادات'!$M$17),MAX(1,ROUND(IFERROR(INDEX(SvcMinutes,MATCH(L333,Services,0)),SlotLen)/SlotLen,0))-1,IF(AND(A333=A332,AE332&gt;0),AE332-1,0)))</f>
        <v/>
      </c>
      <c r="AF333" s="7">
        <f>IF(A333="","",IF(OR(AND(L333&lt;&gt;"",O333&lt;&gt;'الإعدادات'!$M$17),AND(A333=A332,AE332&gt;0)),1,0))</f>
        <v/>
      </c>
      <c r="AG333" s="9">
        <f>IF(A333="","",IF(AND(L333&lt;&gt;"",O333&lt;&gt;'الإعدادات'!$M$17),IF(M333="","",M333),IF(AND(A333=A332,AE332&gt;0),AG332,"")))</f>
        <v/>
      </c>
      <c r="AH333" s="9">
        <f>IF(A333="","",IF(AND(L333&lt;&gt;"",O333&lt;&gt;'الإعدادات'!$M$17),IF(N333="","",N333),IF(AND(A333=A332,AE332&gt;0),AH332,"")))</f>
        <v/>
      </c>
      <c r="AI333" s="7">
        <f>IF(A333="","",IF(AND(S333&lt;&gt;"",V333&lt;&gt;'الإعدادات'!$M$17),MAX(1,ROUND(IFERROR(INDEX(SvcMinutes,MATCH(S333,Services,0)),SlotLen)/SlotLen,0))-1,IF(AND(A333=A332,AI332&gt;0),AI332-1,0)))</f>
        <v/>
      </c>
      <c r="AJ333" s="7">
        <f>IF(A333="","",IF(OR(AND(S333&lt;&gt;"",V333&lt;&gt;'الإعدادات'!$M$17),AND(A333=A332,AI332&gt;0)),1,0))</f>
        <v/>
      </c>
      <c r="AK333" s="9">
        <f>IF(A333="","",IF(AND(S333&lt;&gt;"",V333&lt;&gt;'الإعدادات'!$M$17),IF(T333="","",T333),IF(AND(A333=A332,AI332&gt;0),AK332,"")))</f>
        <v/>
      </c>
      <c r="AL333" s="9">
        <f>IF(A333="","",IF(AND(S333&lt;&gt;"",V333&lt;&gt;'الإعدادات'!$M$17),IF(U333="","",U333),IF(AND(A333=A332,AI332&gt;0),AL332,"")))</f>
        <v/>
      </c>
    </row>
    <row r="334">
      <c r="A334" s="23">
        <f>IF(Y334&gt;=7*SlotsPerDay,"",$B$2+INT(Y334/SlotsPerDay))</f>
        <v/>
      </c>
      <c r="B334" s="24">
        <f>IF(A334="","",DayStart+(Y334-INT(Y334/SlotsPerDay)*SlotsPerDay)*SlotLen/1440)</f>
        <v/>
      </c>
      <c r="C334" s="4" t="n"/>
      <c r="D334" s="4" t="n"/>
      <c r="E334" s="4" t="n"/>
      <c r="F334" s="4" t="n"/>
      <c r="G334" s="4" t="n"/>
      <c r="H334" s="4" t="n"/>
      <c r="I334" s="25">
        <f>IF(A334="","",IF(AND(AND(AC334&lt;&gt;"",OR(AC334=AG334,AC334=AK334)),AND(AD334&lt;&gt;"",OR(AD334=AH334,AD334=AL334))),"غرفة وجهاز",IF(AND(AC334&lt;&gt;"",OR(AC334=AG334,AC334=AK334)),"غرفة",IF(AND(AD334&lt;&gt;"",OR(AD334=AH334,AD334=AL334)),"جهاز",""))))</f>
        <v/>
      </c>
      <c r="J334" s="4" t="n"/>
      <c r="K334" s="4" t="n"/>
      <c r="L334" s="4" t="n"/>
      <c r="M334" s="4" t="n"/>
      <c r="N334" s="4" t="n"/>
      <c r="O334" s="4" t="n"/>
      <c r="P334" s="25">
        <f>IF(A334="","",IF(AND(AND(AG334&lt;&gt;"",OR(AG334=AC334,AG334=AK334)),AND(AH334&lt;&gt;"",OR(AH334=AD334,AH334=AL334))),"غرفة وجهاز",IF(AND(AG334&lt;&gt;"",OR(AG334=AC334,AG334=AK334)),"غرفة",IF(AND(AH334&lt;&gt;"",OR(AH334=AD334,AH334=AL334)),"جهاز",""))))</f>
        <v/>
      </c>
      <c r="Q334" s="4" t="n"/>
      <c r="R334" s="4" t="n"/>
      <c r="S334" s="4" t="n"/>
      <c r="T334" s="4" t="n"/>
      <c r="U334" s="4" t="n"/>
      <c r="V334" s="4" t="n"/>
      <c r="W334" s="25">
        <f>IF(A334="","",IF(AND(AND(AK334&lt;&gt;"",OR(AK334=AC334,AK334=AG334)),AND(AL334&lt;&gt;"",OR(AL334=AD334,AL334=AH334))),"غرفة وجهاز",IF(AND(AK334&lt;&gt;"",OR(AK334=AC334,AK334=AG334)),"غرفة",IF(AND(AL334&lt;&gt;"",OR(AL334=AD334,AL334=AH334)),"جهاز",""))))</f>
        <v/>
      </c>
      <c r="Y334" s="7" t="n">
        <v>328</v>
      </c>
      <c r="Z334" s="7">
        <f>IF(A334="","",IF(INDEX(OpenDays,WEEKDAY(A334,2))="لا",0,1))</f>
        <v/>
      </c>
      <c r="AA334" s="7">
        <f>IF(A334="","",IF(AND(E334&lt;&gt;"",H334&lt;&gt;'الإعدادات'!$M$17),MAX(1,ROUND(IFERROR(INDEX(SvcMinutes,MATCH(E334,Services,0)),SlotLen)/SlotLen,0))-1,IF(AND(A334=A333,AA333&gt;0),AA333-1,0)))</f>
        <v/>
      </c>
      <c r="AB334" s="7">
        <f>IF(A334="","",IF(OR(AND(E334&lt;&gt;"",H334&lt;&gt;'الإعدادات'!$M$17),AND(A334=A333,AA333&gt;0)),1,0))</f>
        <v/>
      </c>
      <c r="AC334" s="9">
        <f>IF(A334="","",IF(AND(E334&lt;&gt;"",H334&lt;&gt;'الإعدادات'!$M$17),IF(F334="","",F334),IF(AND(A334=A333,AA333&gt;0),AC333,"")))</f>
        <v/>
      </c>
      <c r="AD334" s="9">
        <f>IF(A334="","",IF(AND(E334&lt;&gt;"",H334&lt;&gt;'الإعدادات'!$M$17),IF(G334="","",G334),IF(AND(A334=A333,AA333&gt;0),AD333,"")))</f>
        <v/>
      </c>
      <c r="AE334" s="7">
        <f>IF(A334="","",IF(AND(L334&lt;&gt;"",O334&lt;&gt;'الإعدادات'!$M$17),MAX(1,ROUND(IFERROR(INDEX(SvcMinutes,MATCH(L334,Services,0)),SlotLen)/SlotLen,0))-1,IF(AND(A334=A333,AE333&gt;0),AE333-1,0)))</f>
        <v/>
      </c>
      <c r="AF334" s="7">
        <f>IF(A334="","",IF(OR(AND(L334&lt;&gt;"",O334&lt;&gt;'الإعدادات'!$M$17),AND(A334=A333,AE333&gt;0)),1,0))</f>
        <v/>
      </c>
      <c r="AG334" s="9">
        <f>IF(A334="","",IF(AND(L334&lt;&gt;"",O334&lt;&gt;'الإعدادات'!$M$17),IF(M334="","",M334),IF(AND(A334=A333,AE333&gt;0),AG333,"")))</f>
        <v/>
      </c>
      <c r="AH334" s="9">
        <f>IF(A334="","",IF(AND(L334&lt;&gt;"",O334&lt;&gt;'الإعدادات'!$M$17),IF(N334="","",N334),IF(AND(A334=A333,AE333&gt;0),AH333,"")))</f>
        <v/>
      </c>
      <c r="AI334" s="7">
        <f>IF(A334="","",IF(AND(S334&lt;&gt;"",V334&lt;&gt;'الإعدادات'!$M$17),MAX(1,ROUND(IFERROR(INDEX(SvcMinutes,MATCH(S334,Services,0)),SlotLen)/SlotLen,0))-1,IF(AND(A334=A333,AI333&gt;0),AI333-1,0)))</f>
        <v/>
      </c>
      <c r="AJ334" s="7">
        <f>IF(A334="","",IF(OR(AND(S334&lt;&gt;"",V334&lt;&gt;'الإعدادات'!$M$17),AND(A334=A333,AI333&gt;0)),1,0))</f>
        <v/>
      </c>
      <c r="AK334" s="9">
        <f>IF(A334="","",IF(AND(S334&lt;&gt;"",V334&lt;&gt;'الإعدادات'!$M$17),IF(T334="","",T334),IF(AND(A334=A333,AI333&gt;0),AK333,"")))</f>
        <v/>
      </c>
      <c r="AL334" s="9">
        <f>IF(A334="","",IF(AND(S334&lt;&gt;"",V334&lt;&gt;'الإعدادات'!$M$17),IF(U334="","",U334),IF(AND(A334=A333,AI333&gt;0),AL333,"")))</f>
        <v/>
      </c>
    </row>
    <row r="335">
      <c r="A335" s="23">
        <f>IF(Y335&gt;=7*SlotsPerDay,"",$B$2+INT(Y335/SlotsPerDay))</f>
        <v/>
      </c>
      <c r="B335" s="24">
        <f>IF(A335="","",DayStart+(Y335-INT(Y335/SlotsPerDay)*SlotsPerDay)*SlotLen/1440)</f>
        <v/>
      </c>
      <c r="C335" s="4" t="n"/>
      <c r="D335" s="4" t="n"/>
      <c r="E335" s="4" t="n"/>
      <c r="F335" s="4" t="n"/>
      <c r="G335" s="4" t="n"/>
      <c r="H335" s="4" t="n"/>
      <c r="I335" s="25">
        <f>IF(A335="","",IF(AND(AND(AC335&lt;&gt;"",OR(AC335=AG335,AC335=AK335)),AND(AD335&lt;&gt;"",OR(AD335=AH335,AD335=AL335))),"غرفة وجهاز",IF(AND(AC335&lt;&gt;"",OR(AC335=AG335,AC335=AK335)),"غرفة",IF(AND(AD335&lt;&gt;"",OR(AD335=AH335,AD335=AL335)),"جهاز",""))))</f>
        <v/>
      </c>
      <c r="J335" s="4" t="n"/>
      <c r="K335" s="4" t="n"/>
      <c r="L335" s="4" t="n"/>
      <c r="M335" s="4" t="n"/>
      <c r="N335" s="4" t="n"/>
      <c r="O335" s="4" t="n"/>
      <c r="P335" s="25">
        <f>IF(A335="","",IF(AND(AND(AG335&lt;&gt;"",OR(AG335=AC335,AG335=AK335)),AND(AH335&lt;&gt;"",OR(AH335=AD335,AH335=AL335))),"غرفة وجهاز",IF(AND(AG335&lt;&gt;"",OR(AG335=AC335,AG335=AK335)),"غرفة",IF(AND(AH335&lt;&gt;"",OR(AH335=AD335,AH335=AL335)),"جهاز",""))))</f>
        <v/>
      </c>
      <c r="Q335" s="4" t="n"/>
      <c r="R335" s="4" t="n"/>
      <c r="S335" s="4" t="n"/>
      <c r="T335" s="4" t="n"/>
      <c r="U335" s="4" t="n"/>
      <c r="V335" s="4" t="n"/>
      <c r="W335" s="25">
        <f>IF(A335="","",IF(AND(AND(AK335&lt;&gt;"",OR(AK335=AC335,AK335=AG335)),AND(AL335&lt;&gt;"",OR(AL335=AD335,AL335=AH335))),"غرفة وجهاز",IF(AND(AK335&lt;&gt;"",OR(AK335=AC335,AK335=AG335)),"غرفة",IF(AND(AL335&lt;&gt;"",OR(AL335=AD335,AL335=AH335)),"جهاز",""))))</f>
        <v/>
      </c>
      <c r="Y335" s="7" t="n">
        <v>329</v>
      </c>
      <c r="Z335" s="7">
        <f>IF(A335="","",IF(INDEX(OpenDays,WEEKDAY(A335,2))="لا",0,1))</f>
        <v/>
      </c>
      <c r="AA335" s="7">
        <f>IF(A335="","",IF(AND(E335&lt;&gt;"",H335&lt;&gt;'الإعدادات'!$M$17),MAX(1,ROUND(IFERROR(INDEX(SvcMinutes,MATCH(E335,Services,0)),SlotLen)/SlotLen,0))-1,IF(AND(A335=A334,AA334&gt;0),AA334-1,0)))</f>
        <v/>
      </c>
      <c r="AB335" s="7">
        <f>IF(A335="","",IF(OR(AND(E335&lt;&gt;"",H335&lt;&gt;'الإعدادات'!$M$17),AND(A335=A334,AA334&gt;0)),1,0))</f>
        <v/>
      </c>
      <c r="AC335" s="9">
        <f>IF(A335="","",IF(AND(E335&lt;&gt;"",H335&lt;&gt;'الإعدادات'!$M$17),IF(F335="","",F335),IF(AND(A335=A334,AA334&gt;0),AC334,"")))</f>
        <v/>
      </c>
      <c r="AD335" s="9">
        <f>IF(A335="","",IF(AND(E335&lt;&gt;"",H335&lt;&gt;'الإعدادات'!$M$17),IF(G335="","",G335),IF(AND(A335=A334,AA334&gt;0),AD334,"")))</f>
        <v/>
      </c>
      <c r="AE335" s="7">
        <f>IF(A335="","",IF(AND(L335&lt;&gt;"",O335&lt;&gt;'الإعدادات'!$M$17),MAX(1,ROUND(IFERROR(INDEX(SvcMinutes,MATCH(L335,Services,0)),SlotLen)/SlotLen,0))-1,IF(AND(A335=A334,AE334&gt;0),AE334-1,0)))</f>
        <v/>
      </c>
      <c r="AF335" s="7">
        <f>IF(A335="","",IF(OR(AND(L335&lt;&gt;"",O335&lt;&gt;'الإعدادات'!$M$17),AND(A335=A334,AE334&gt;0)),1,0))</f>
        <v/>
      </c>
      <c r="AG335" s="9">
        <f>IF(A335="","",IF(AND(L335&lt;&gt;"",O335&lt;&gt;'الإعدادات'!$M$17),IF(M335="","",M335),IF(AND(A335=A334,AE334&gt;0),AG334,"")))</f>
        <v/>
      </c>
      <c r="AH335" s="9">
        <f>IF(A335="","",IF(AND(L335&lt;&gt;"",O335&lt;&gt;'الإعدادات'!$M$17),IF(N335="","",N335),IF(AND(A335=A334,AE334&gt;0),AH334,"")))</f>
        <v/>
      </c>
      <c r="AI335" s="7">
        <f>IF(A335="","",IF(AND(S335&lt;&gt;"",V335&lt;&gt;'الإعدادات'!$M$17),MAX(1,ROUND(IFERROR(INDEX(SvcMinutes,MATCH(S335,Services,0)),SlotLen)/SlotLen,0))-1,IF(AND(A335=A334,AI334&gt;0),AI334-1,0)))</f>
        <v/>
      </c>
      <c r="AJ335" s="7">
        <f>IF(A335="","",IF(OR(AND(S335&lt;&gt;"",V335&lt;&gt;'الإعدادات'!$M$17),AND(A335=A334,AI334&gt;0)),1,0))</f>
        <v/>
      </c>
      <c r="AK335" s="9">
        <f>IF(A335="","",IF(AND(S335&lt;&gt;"",V335&lt;&gt;'الإعدادات'!$M$17),IF(T335="","",T335),IF(AND(A335=A334,AI334&gt;0),AK334,"")))</f>
        <v/>
      </c>
      <c r="AL335" s="9">
        <f>IF(A335="","",IF(AND(S335&lt;&gt;"",V335&lt;&gt;'الإعدادات'!$M$17),IF(U335="","",U335),IF(AND(A335=A334,AI334&gt;0),AL334,"")))</f>
        <v/>
      </c>
    </row>
    <row r="336">
      <c r="A336" s="23">
        <f>IF(Y336&gt;=7*SlotsPerDay,"",$B$2+INT(Y336/SlotsPerDay))</f>
        <v/>
      </c>
      <c r="B336" s="24">
        <f>IF(A336="","",DayStart+(Y336-INT(Y336/SlotsPerDay)*SlotsPerDay)*SlotLen/1440)</f>
        <v/>
      </c>
      <c r="C336" s="4" t="n"/>
      <c r="D336" s="4" t="n"/>
      <c r="E336" s="4" t="n"/>
      <c r="F336" s="4" t="n"/>
      <c r="G336" s="4" t="n"/>
      <c r="H336" s="4" t="n"/>
      <c r="I336" s="25">
        <f>IF(A336="","",IF(AND(AND(AC336&lt;&gt;"",OR(AC336=AG336,AC336=AK336)),AND(AD336&lt;&gt;"",OR(AD336=AH336,AD336=AL336))),"غرفة وجهاز",IF(AND(AC336&lt;&gt;"",OR(AC336=AG336,AC336=AK336)),"غرفة",IF(AND(AD336&lt;&gt;"",OR(AD336=AH336,AD336=AL336)),"جهاز",""))))</f>
        <v/>
      </c>
      <c r="J336" s="4" t="n"/>
      <c r="K336" s="4" t="n"/>
      <c r="L336" s="4" t="n"/>
      <c r="M336" s="4" t="n"/>
      <c r="N336" s="4" t="n"/>
      <c r="O336" s="4" t="n"/>
      <c r="P336" s="25">
        <f>IF(A336="","",IF(AND(AND(AG336&lt;&gt;"",OR(AG336=AC336,AG336=AK336)),AND(AH336&lt;&gt;"",OR(AH336=AD336,AH336=AL336))),"غرفة وجهاز",IF(AND(AG336&lt;&gt;"",OR(AG336=AC336,AG336=AK336)),"غرفة",IF(AND(AH336&lt;&gt;"",OR(AH336=AD336,AH336=AL336)),"جهاز",""))))</f>
        <v/>
      </c>
      <c r="Q336" s="4" t="n"/>
      <c r="R336" s="4" t="n"/>
      <c r="S336" s="4" t="n"/>
      <c r="T336" s="4" t="n"/>
      <c r="U336" s="4" t="n"/>
      <c r="V336" s="4" t="n"/>
      <c r="W336" s="25">
        <f>IF(A336="","",IF(AND(AND(AK336&lt;&gt;"",OR(AK336=AC336,AK336=AG336)),AND(AL336&lt;&gt;"",OR(AL336=AD336,AL336=AH336))),"غرفة وجهاز",IF(AND(AK336&lt;&gt;"",OR(AK336=AC336,AK336=AG336)),"غرفة",IF(AND(AL336&lt;&gt;"",OR(AL336=AD336,AL336=AH336)),"جهاز",""))))</f>
        <v/>
      </c>
      <c r="Y336" s="7" t="n">
        <v>330</v>
      </c>
      <c r="Z336" s="7">
        <f>IF(A336="","",IF(INDEX(OpenDays,WEEKDAY(A336,2))="لا",0,1))</f>
        <v/>
      </c>
      <c r="AA336" s="7">
        <f>IF(A336="","",IF(AND(E336&lt;&gt;"",H336&lt;&gt;'الإعدادات'!$M$17),MAX(1,ROUND(IFERROR(INDEX(SvcMinutes,MATCH(E336,Services,0)),SlotLen)/SlotLen,0))-1,IF(AND(A336=A335,AA335&gt;0),AA335-1,0)))</f>
        <v/>
      </c>
      <c r="AB336" s="7">
        <f>IF(A336="","",IF(OR(AND(E336&lt;&gt;"",H336&lt;&gt;'الإعدادات'!$M$17),AND(A336=A335,AA335&gt;0)),1,0))</f>
        <v/>
      </c>
      <c r="AC336" s="9">
        <f>IF(A336="","",IF(AND(E336&lt;&gt;"",H336&lt;&gt;'الإعدادات'!$M$17),IF(F336="","",F336),IF(AND(A336=A335,AA335&gt;0),AC335,"")))</f>
        <v/>
      </c>
      <c r="AD336" s="9">
        <f>IF(A336="","",IF(AND(E336&lt;&gt;"",H336&lt;&gt;'الإعدادات'!$M$17),IF(G336="","",G336),IF(AND(A336=A335,AA335&gt;0),AD335,"")))</f>
        <v/>
      </c>
      <c r="AE336" s="7">
        <f>IF(A336="","",IF(AND(L336&lt;&gt;"",O336&lt;&gt;'الإعدادات'!$M$17),MAX(1,ROUND(IFERROR(INDEX(SvcMinutes,MATCH(L336,Services,0)),SlotLen)/SlotLen,0))-1,IF(AND(A336=A335,AE335&gt;0),AE335-1,0)))</f>
        <v/>
      </c>
      <c r="AF336" s="7">
        <f>IF(A336="","",IF(OR(AND(L336&lt;&gt;"",O336&lt;&gt;'الإعدادات'!$M$17),AND(A336=A335,AE335&gt;0)),1,0))</f>
        <v/>
      </c>
      <c r="AG336" s="9">
        <f>IF(A336="","",IF(AND(L336&lt;&gt;"",O336&lt;&gt;'الإعدادات'!$M$17),IF(M336="","",M336),IF(AND(A336=A335,AE335&gt;0),AG335,"")))</f>
        <v/>
      </c>
      <c r="AH336" s="9">
        <f>IF(A336="","",IF(AND(L336&lt;&gt;"",O336&lt;&gt;'الإعدادات'!$M$17),IF(N336="","",N336),IF(AND(A336=A335,AE335&gt;0),AH335,"")))</f>
        <v/>
      </c>
      <c r="AI336" s="7">
        <f>IF(A336="","",IF(AND(S336&lt;&gt;"",V336&lt;&gt;'الإعدادات'!$M$17),MAX(1,ROUND(IFERROR(INDEX(SvcMinutes,MATCH(S336,Services,0)),SlotLen)/SlotLen,0))-1,IF(AND(A336=A335,AI335&gt;0),AI335-1,0)))</f>
        <v/>
      </c>
      <c r="AJ336" s="7">
        <f>IF(A336="","",IF(OR(AND(S336&lt;&gt;"",V336&lt;&gt;'الإعدادات'!$M$17),AND(A336=A335,AI335&gt;0)),1,0))</f>
        <v/>
      </c>
      <c r="AK336" s="9">
        <f>IF(A336="","",IF(AND(S336&lt;&gt;"",V336&lt;&gt;'الإعدادات'!$M$17),IF(T336="","",T336),IF(AND(A336=A335,AI335&gt;0),AK335,"")))</f>
        <v/>
      </c>
      <c r="AL336" s="9">
        <f>IF(A336="","",IF(AND(S336&lt;&gt;"",V336&lt;&gt;'الإعدادات'!$M$17),IF(U336="","",U336),IF(AND(A336=A335,AI335&gt;0),AL335,"")))</f>
        <v/>
      </c>
    </row>
    <row r="337">
      <c r="A337" s="23">
        <f>IF(Y337&gt;=7*SlotsPerDay,"",$B$2+INT(Y337/SlotsPerDay))</f>
        <v/>
      </c>
      <c r="B337" s="24">
        <f>IF(A337="","",DayStart+(Y337-INT(Y337/SlotsPerDay)*SlotsPerDay)*SlotLen/1440)</f>
        <v/>
      </c>
      <c r="C337" s="4" t="n"/>
      <c r="D337" s="4" t="n"/>
      <c r="E337" s="4" t="n"/>
      <c r="F337" s="4" t="n"/>
      <c r="G337" s="4" t="n"/>
      <c r="H337" s="4" t="n"/>
      <c r="I337" s="25">
        <f>IF(A337="","",IF(AND(AND(AC337&lt;&gt;"",OR(AC337=AG337,AC337=AK337)),AND(AD337&lt;&gt;"",OR(AD337=AH337,AD337=AL337))),"غرفة وجهاز",IF(AND(AC337&lt;&gt;"",OR(AC337=AG337,AC337=AK337)),"غرفة",IF(AND(AD337&lt;&gt;"",OR(AD337=AH337,AD337=AL337)),"جهاز",""))))</f>
        <v/>
      </c>
      <c r="J337" s="4" t="n"/>
      <c r="K337" s="4" t="n"/>
      <c r="L337" s="4" t="n"/>
      <c r="M337" s="4" t="n"/>
      <c r="N337" s="4" t="n"/>
      <c r="O337" s="4" t="n"/>
      <c r="P337" s="25">
        <f>IF(A337="","",IF(AND(AND(AG337&lt;&gt;"",OR(AG337=AC337,AG337=AK337)),AND(AH337&lt;&gt;"",OR(AH337=AD337,AH337=AL337))),"غرفة وجهاز",IF(AND(AG337&lt;&gt;"",OR(AG337=AC337,AG337=AK337)),"غرفة",IF(AND(AH337&lt;&gt;"",OR(AH337=AD337,AH337=AL337)),"جهاز",""))))</f>
        <v/>
      </c>
      <c r="Q337" s="4" t="n"/>
      <c r="R337" s="4" t="n"/>
      <c r="S337" s="4" t="n"/>
      <c r="T337" s="4" t="n"/>
      <c r="U337" s="4" t="n"/>
      <c r="V337" s="4" t="n"/>
      <c r="W337" s="25">
        <f>IF(A337="","",IF(AND(AND(AK337&lt;&gt;"",OR(AK337=AC337,AK337=AG337)),AND(AL337&lt;&gt;"",OR(AL337=AD337,AL337=AH337))),"غرفة وجهاز",IF(AND(AK337&lt;&gt;"",OR(AK337=AC337,AK337=AG337)),"غرفة",IF(AND(AL337&lt;&gt;"",OR(AL337=AD337,AL337=AH337)),"جهاز",""))))</f>
        <v/>
      </c>
      <c r="Y337" s="7" t="n">
        <v>331</v>
      </c>
      <c r="Z337" s="7">
        <f>IF(A337="","",IF(INDEX(OpenDays,WEEKDAY(A337,2))="لا",0,1))</f>
        <v/>
      </c>
      <c r="AA337" s="7">
        <f>IF(A337="","",IF(AND(E337&lt;&gt;"",H337&lt;&gt;'الإعدادات'!$M$17),MAX(1,ROUND(IFERROR(INDEX(SvcMinutes,MATCH(E337,Services,0)),SlotLen)/SlotLen,0))-1,IF(AND(A337=A336,AA336&gt;0),AA336-1,0)))</f>
        <v/>
      </c>
      <c r="AB337" s="7">
        <f>IF(A337="","",IF(OR(AND(E337&lt;&gt;"",H337&lt;&gt;'الإعدادات'!$M$17),AND(A337=A336,AA336&gt;0)),1,0))</f>
        <v/>
      </c>
      <c r="AC337" s="9">
        <f>IF(A337="","",IF(AND(E337&lt;&gt;"",H337&lt;&gt;'الإعدادات'!$M$17),IF(F337="","",F337),IF(AND(A337=A336,AA336&gt;0),AC336,"")))</f>
        <v/>
      </c>
      <c r="AD337" s="9">
        <f>IF(A337="","",IF(AND(E337&lt;&gt;"",H337&lt;&gt;'الإعدادات'!$M$17),IF(G337="","",G337),IF(AND(A337=A336,AA336&gt;0),AD336,"")))</f>
        <v/>
      </c>
      <c r="AE337" s="7">
        <f>IF(A337="","",IF(AND(L337&lt;&gt;"",O337&lt;&gt;'الإعدادات'!$M$17),MAX(1,ROUND(IFERROR(INDEX(SvcMinutes,MATCH(L337,Services,0)),SlotLen)/SlotLen,0))-1,IF(AND(A337=A336,AE336&gt;0),AE336-1,0)))</f>
        <v/>
      </c>
      <c r="AF337" s="7">
        <f>IF(A337="","",IF(OR(AND(L337&lt;&gt;"",O337&lt;&gt;'الإعدادات'!$M$17),AND(A337=A336,AE336&gt;0)),1,0))</f>
        <v/>
      </c>
      <c r="AG337" s="9">
        <f>IF(A337="","",IF(AND(L337&lt;&gt;"",O337&lt;&gt;'الإعدادات'!$M$17),IF(M337="","",M337),IF(AND(A337=A336,AE336&gt;0),AG336,"")))</f>
        <v/>
      </c>
      <c r="AH337" s="9">
        <f>IF(A337="","",IF(AND(L337&lt;&gt;"",O337&lt;&gt;'الإعدادات'!$M$17),IF(N337="","",N337),IF(AND(A337=A336,AE336&gt;0),AH336,"")))</f>
        <v/>
      </c>
      <c r="AI337" s="7">
        <f>IF(A337="","",IF(AND(S337&lt;&gt;"",V337&lt;&gt;'الإعدادات'!$M$17),MAX(1,ROUND(IFERROR(INDEX(SvcMinutes,MATCH(S337,Services,0)),SlotLen)/SlotLen,0))-1,IF(AND(A337=A336,AI336&gt;0),AI336-1,0)))</f>
        <v/>
      </c>
      <c r="AJ337" s="7">
        <f>IF(A337="","",IF(OR(AND(S337&lt;&gt;"",V337&lt;&gt;'الإعدادات'!$M$17),AND(A337=A336,AI336&gt;0)),1,0))</f>
        <v/>
      </c>
      <c r="AK337" s="9">
        <f>IF(A337="","",IF(AND(S337&lt;&gt;"",V337&lt;&gt;'الإعدادات'!$M$17),IF(T337="","",T337),IF(AND(A337=A336,AI336&gt;0),AK336,"")))</f>
        <v/>
      </c>
      <c r="AL337" s="9">
        <f>IF(A337="","",IF(AND(S337&lt;&gt;"",V337&lt;&gt;'الإعدادات'!$M$17),IF(U337="","",U337),IF(AND(A337=A336,AI336&gt;0),AL336,"")))</f>
        <v/>
      </c>
    </row>
    <row r="338">
      <c r="A338" s="23">
        <f>IF(Y338&gt;=7*SlotsPerDay,"",$B$2+INT(Y338/SlotsPerDay))</f>
        <v/>
      </c>
      <c r="B338" s="24">
        <f>IF(A338="","",DayStart+(Y338-INT(Y338/SlotsPerDay)*SlotsPerDay)*SlotLen/1440)</f>
        <v/>
      </c>
      <c r="C338" s="4" t="n"/>
      <c r="D338" s="4" t="n"/>
      <c r="E338" s="4" t="n"/>
      <c r="F338" s="4" t="n"/>
      <c r="G338" s="4" t="n"/>
      <c r="H338" s="4" t="n"/>
      <c r="I338" s="25">
        <f>IF(A338="","",IF(AND(AND(AC338&lt;&gt;"",OR(AC338=AG338,AC338=AK338)),AND(AD338&lt;&gt;"",OR(AD338=AH338,AD338=AL338))),"غرفة وجهاز",IF(AND(AC338&lt;&gt;"",OR(AC338=AG338,AC338=AK338)),"غرفة",IF(AND(AD338&lt;&gt;"",OR(AD338=AH338,AD338=AL338)),"جهاز",""))))</f>
        <v/>
      </c>
      <c r="J338" s="4" t="n"/>
      <c r="K338" s="4" t="n"/>
      <c r="L338" s="4" t="n"/>
      <c r="M338" s="4" t="n"/>
      <c r="N338" s="4" t="n"/>
      <c r="O338" s="4" t="n"/>
      <c r="P338" s="25">
        <f>IF(A338="","",IF(AND(AND(AG338&lt;&gt;"",OR(AG338=AC338,AG338=AK338)),AND(AH338&lt;&gt;"",OR(AH338=AD338,AH338=AL338))),"غرفة وجهاز",IF(AND(AG338&lt;&gt;"",OR(AG338=AC338,AG338=AK338)),"غرفة",IF(AND(AH338&lt;&gt;"",OR(AH338=AD338,AH338=AL338)),"جهاز",""))))</f>
        <v/>
      </c>
      <c r="Q338" s="4" t="n"/>
      <c r="R338" s="4" t="n"/>
      <c r="S338" s="4" t="n"/>
      <c r="T338" s="4" t="n"/>
      <c r="U338" s="4" t="n"/>
      <c r="V338" s="4" t="n"/>
      <c r="W338" s="25">
        <f>IF(A338="","",IF(AND(AND(AK338&lt;&gt;"",OR(AK338=AC338,AK338=AG338)),AND(AL338&lt;&gt;"",OR(AL338=AD338,AL338=AH338))),"غرفة وجهاز",IF(AND(AK338&lt;&gt;"",OR(AK338=AC338,AK338=AG338)),"غرفة",IF(AND(AL338&lt;&gt;"",OR(AL338=AD338,AL338=AH338)),"جهاز",""))))</f>
        <v/>
      </c>
      <c r="Y338" s="7" t="n">
        <v>332</v>
      </c>
      <c r="Z338" s="7">
        <f>IF(A338="","",IF(INDEX(OpenDays,WEEKDAY(A338,2))="لا",0,1))</f>
        <v/>
      </c>
      <c r="AA338" s="7">
        <f>IF(A338="","",IF(AND(E338&lt;&gt;"",H338&lt;&gt;'الإعدادات'!$M$17),MAX(1,ROUND(IFERROR(INDEX(SvcMinutes,MATCH(E338,Services,0)),SlotLen)/SlotLen,0))-1,IF(AND(A338=A337,AA337&gt;0),AA337-1,0)))</f>
        <v/>
      </c>
      <c r="AB338" s="7">
        <f>IF(A338="","",IF(OR(AND(E338&lt;&gt;"",H338&lt;&gt;'الإعدادات'!$M$17),AND(A338=A337,AA337&gt;0)),1,0))</f>
        <v/>
      </c>
      <c r="AC338" s="9">
        <f>IF(A338="","",IF(AND(E338&lt;&gt;"",H338&lt;&gt;'الإعدادات'!$M$17),IF(F338="","",F338),IF(AND(A338=A337,AA337&gt;0),AC337,"")))</f>
        <v/>
      </c>
      <c r="AD338" s="9">
        <f>IF(A338="","",IF(AND(E338&lt;&gt;"",H338&lt;&gt;'الإعدادات'!$M$17),IF(G338="","",G338),IF(AND(A338=A337,AA337&gt;0),AD337,"")))</f>
        <v/>
      </c>
      <c r="AE338" s="7">
        <f>IF(A338="","",IF(AND(L338&lt;&gt;"",O338&lt;&gt;'الإعدادات'!$M$17),MAX(1,ROUND(IFERROR(INDEX(SvcMinutes,MATCH(L338,Services,0)),SlotLen)/SlotLen,0))-1,IF(AND(A338=A337,AE337&gt;0),AE337-1,0)))</f>
        <v/>
      </c>
      <c r="AF338" s="7">
        <f>IF(A338="","",IF(OR(AND(L338&lt;&gt;"",O338&lt;&gt;'الإعدادات'!$M$17),AND(A338=A337,AE337&gt;0)),1,0))</f>
        <v/>
      </c>
      <c r="AG338" s="9">
        <f>IF(A338="","",IF(AND(L338&lt;&gt;"",O338&lt;&gt;'الإعدادات'!$M$17),IF(M338="","",M338),IF(AND(A338=A337,AE337&gt;0),AG337,"")))</f>
        <v/>
      </c>
      <c r="AH338" s="9">
        <f>IF(A338="","",IF(AND(L338&lt;&gt;"",O338&lt;&gt;'الإعدادات'!$M$17),IF(N338="","",N338),IF(AND(A338=A337,AE337&gt;0),AH337,"")))</f>
        <v/>
      </c>
      <c r="AI338" s="7">
        <f>IF(A338="","",IF(AND(S338&lt;&gt;"",V338&lt;&gt;'الإعدادات'!$M$17),MAX(1,ROUND(IFERROR(INDEX(SvcMinutes,MATCH(S338,Services,0)),SlotLen)/SlotLen,0))-1,IF(AND(A338=A337,AI337&gt;0),AI337-1,0)))</f>
        <v/>
      </c>
      <c r="AJ338" s="7">
        <f>IF(A338="","",IF(OR(AND(S338&lt;&gt;"",V338&lt;&gt;'الإعدادات'!$M$17),AND(A338=A337,AI337&gt;0)),1,0))</f>
        <v/>
      </c>
      <c r="AK338" s="9">
        <f>IF(A338="","",IF(AND(S338&lt;&gt;"",V338&lt;&gt;'الإعدادات'!$M$17),IF(T338="","",T338),IF(AND(A338=A337,AI337&gt;0),AK337,"")))</f>
        <v/>
      </c>
      <c r="AL338" s="9">
        <f>IF(A338="","",IF(AND(S338&lt;&gt;"",V338&lt;&gt;'الإعدادات'!$M$17),IF(U338="","",U338),IF(AND(A338=A337,AI337&gt;0),AL337,"")))</f>
        <v/>
      </c>
    </row>
    <row r="339">
      <c r="A339" s="23">
        <f>IF(Y339&gt;=7*SlotsPerDay,"",$B$2+INT(Y339/SlotsPerDay))</f>
        <v/>
      </c>
      <c r="B339" s="24">
        <f>IF(A339="","",DayStart+(Y339-INT(Y339/SlotsPerDay)*SlotsPerDay)*SlotLen/1440)</f>
        <v/>
      </c>
      <c r="C339" s="4" t="n"/>
      <c r="D339" s="4" t="n"/>
      <c r="E339" s="4" t="n"/>
      <c r="F339" s="4" t="n"/>
      <c r="G339" s="4" t="n"/>
      <c r="H339" s="4" t="n"/>
      <c r="I339" s="25">
        <f>IF(A339="","",IF(AND(AND(AC339&lt;&gt;"",OR(AC339=AG339,AC339=AK339)),AND(AD339&lt;&gt;"",OR(AD339=AH339,AD339=AL339))),"غرفة وجهاز",IF(AND(AC339&lt;&gt;"",OR(AC339=AG339,AC339=AK339)),"غرفة",IF(AND(AD339&lt;&gt;"",OR(AD339=AH339,AD339=AL339)),"جهاز",""))))</f>
        <v/>
      </c>
      <c r="J339" s="4" t="n"/>
      <c r="K339" s="4" t="n"/>
      <c r="L339" s="4" t="n"/>
      <c r="M339" s="4" t="n"/>
      <c r="N339" s="4" t="n"/>
      <c r="O339" s="4" t="n"/>
      <c r="P339" s="25">
        <f>IF(A339="","",IF(AND(AND(AG339&lt;&gt;"",OR(AG339=AC339,AG339=AK339)),AND(AH339&lt;&gt;"",OR(AH339=AD339,AH339=AL339))),"غرفة وجهاز",IF(AND(AG339&lt;&gt;"",OR(AG339=AC339,AG339=AK339)),"غرفة",IF(AND(AH339&lt;&gt;"",OR(AH339=AD339,AH339=AL339)),"جهاز",""))))</f>
        <v/>
      </c>
      <c r="Q339" s="4" t="n"/>
      <c r="R339" s="4" t="n"/>
      <c r="S339" s="4" t="n"/>
      <c r="T339" s="4" t="n"/>
      <c r="U339" s="4" t="n"/>
      <c r="V339" s="4" t="n"/>
      <c r="W339" s="25">
        <f>IF(A339="","",IF(AND(AND(AK339&lt;&gt;"",OR(AK339=AC339,AK339=AG339)),AND(AL339&lt;&gt;"",OR(AL339=AD339,AL339=AH339))),"غرفة وجهاز",IF(AND(AK339&lt;&gt;"",OR(AK339=AC339,AK339=AG339)),"غرفة",IF(AND(AL339&lt;&gt;"",OR(AL339=AD339,AL339=AH339)),"جهاز",""))))</f>
        <v/>
      </c>
      <c r="Y339" s="7" t="n">
        <v>333</v>
      </c>
      <c r="Z339" s="7">
        <f>IF(A339="","",IF(INDEX(OpenDays,WEEKDAY(A339,2))="لا",0,1))</f>
        <v/>
      </c>
      <c r="AA339" s="7">
        <f>IF(A339="","",IF(AND(E339&lt;&gt;"",H339&lt;&gt;'الإعدادات'!$M$17),MAX(1,ROUND(IFERROR(INDEX(SvcMinutes,MATCH(E339,Services,0)),SlotLen)/SlotLen,0))-1,IF(AND(A339=A338,AA338&gt;0),AA338-1,0)))</f>
        <v/>
      </c>
      <c r="AB339" s="7">
        <f>IF(A339="","",IF(OR(AND(E339&lt;&gt;"",H339&lt;&gt;'الإعدادات'!$M$17),AND(A339=A338,AA338&gt;0)),1,0))</f>
        <v/>
      </c>
      <c r="AC339" s="9">
        <f>IF(A339="","",IF(AND(E339&lt;&gt;"",H339&lt;&gt;'الإعدادات'!$M$17),IF(F339="","",F339),IF(AND(A339=A338,AA338&gt;0),AC338,"")))</f>
        <v/>
      </c>
      <c r="AD339" s="9">
        <f>IF(A339="","",IF(AND(E339&lt;&gt;"",H339&lt;&gt;'الإعدادات'!$M$17),IF(G339="","",G339),IF(AND(A339=A338,AA338&gt;0),AD338,"")))</f>
        <v/>
      </c>
      <c r="AE339" s="7">
        <f>IF(A339="","",IF(AND(L339&lt;&gt;"",O339&lt;&gt;'الإعدادات'!$M$17),MAX(1,ROUND(IFERROR(INDEX(SvcMinutes,MATCH(L339,Services,0)),SlotLen)/SlotLen,0))-1,IF(AND(A339=A338,AE338&gt;0),AE338-1,0)))</f>
        <v/>
      </c>
      <c r="AF339" s="7">
        <f>IF(A339="","",IF(OR(AND(L339&lt;&gt;"",O339&lt;&gt;'الإعدادات'!$M$17),AND(A339=A338,AE338&gt;0)),1,0))</f>
        <v/>
      </c>
      <c r="AG339" s="9">
        <f>IF(A339="","",IF(AND(L339&lt;&gt;"",O339&lt;&gt;'الإعدادات'!$M$17),IF(M339="","",M339),IF(AND(A339=A338,AE338&gt;0),AG338,"")))</f>
        <v/>
      </c>
      <c r="AH339" s="9">
        <f>IF(A339="","",IF(AND(L339&lt;&gt;"",O339&lt;&gt;'الإعدادات'!$M$17),IF(N339="","",N339),IF(AND(A339=A338,AE338&gt;0),AH338,"")))</f>
        <v/>
      </c>
      <c r="AI339" s="7">
        <f>IF(A339="","",IF(AND(S339&lt;&gt;"",V339&lt;&gt;'الإعدادات'!$M$17),MAX(1,ROUND(IFERROR(INDEX(SvcMinutes,MATCH(S339,Services,0)),SlotLen)/SlotLen,0))-1,IF(AND(A339=A338,AI338&gt;0),AI338-1,0)))</f>
        <v/>
      </c>
      <c r="AJ339" s="7">
        <f>IF(A339="","",IF(OR(AND(S339&lt;&gt;"",V339&lt;&gt;'الإعدادات'!$M$17),AND(A339=A338,AI338&gt;0)),1,0))</f>
        <v/>
      </c>
      <c r="AK339" s="9">
        <f>IF(A339="","",IF(AND(S339&lt;&gt;"",V339&lt;&gt;'الإعدادات'!$M$17),IF(T339="","",T339),IF(AND(A339=A338,AI338&gt;0),AK338,"")))</f>
        <v/>
      </c>
      <c r="AL339" s="9">
        <f>IF(A339="","",IF(AND(S339&lt;&gt;"",V339&lt;&gt;'الإعدادات'!$M$17),IF(U339="","",U339),IF(AND(A339=A338,AI338&gt;0),AL338,"")))</f>
        <v/>
      </c>
    </row>
    <row r="340">
      <c r="A340" s="23">
        <f>IF(Y340&gt;=7*SlotsPerDay,"",$B$2+INT(Y340/SlotsPerDay))</f>
        <v/>
      </c>
      <c r="B340" s="24">
        <f>IF(A340="","",DayStart+(Y340-INT(Y340/SlotsPerDay)*SlotsPerDay)*SlotLen/1440)</f>
        <v/>
      </c>
      <c r="C340" s="4" t="n"/>
      <c r="D340" s="4" t="n"/>
      <c r="E340" s="4" t="n"/>
      <c r="F340" s="4" t="n"/>
      <c r="G340" s="4" t="n"/>
      <c r="H340" s="4" t="n"/>
      <c r="I340" s="25">
        <f>IF(A340="","",IF(AND(AND(AC340&lt;&gt;"",OR(AC340=AG340,AC340=AK340)),AND(AD340&lt;&gt;"",OR(AD340=AH340,AD340=AL340))),"غرفة وجهاز",IF(AND(AC340&lt;&gt;"",OR(AC340=AG340,AC340=AK340)),"غرفة",IF(AND(AD340&lt;&gt;"",OR(AD340=AH340,AD340=AL340)),"جهاز",""))))</f>
        <v/>
      </c>
      <c r="J340" s="4" t="n"/>
      <c r="K340" s="4" t="n"/>
      <c r="L340" s="4" t="n"/>
      <c r="M340" s="4" t="n"/>
      <c r="N340" s="4" t="n"/>
      <c r="O340" s="4" t="n"/>
      <c r="P340" s="25">
        <f>IF(A340="","",IF(AND(AND(AG340&lt;&gt;"",OR(AG340=AC340,AG340=AK340)),AND(AH340&lt;&gt;"",OR(AH340=AD340,AH340=AL340))),"غرفة وجهاز",IF(AND(AG340&lt;&gt;"",OR(AG340=AC340,AG340=AK340)),"غرفة",IF(AND(AH340&lt;&gt;"",OR(AH340=AD340,AH340=AL340)),"جهاز",""))))</f>
        <v/>
      </c>
      <c r="Q340" s="4" t="n"/>
      <c r="R340" s="4" t="n"/>
      <c r="S340" s="4" t="n"/>
      <c r="T340" s="4" t="n"/>
      <c r="U340" s="4" t="n"/>
      <c r="V340" s="4" t="n"/>
      <c r="W340" s="25">
        <f>IF(A340="","",IF(AND(AND(AK340&lt;&gt;"",OR(AK340=AC340,AK340=AG340)),AND(AL340&lt;&gt;"",OR(AL340=AD340,AL340=AH340))),"غرفة وجهاز",IF(AND(AK340&lt;&gt;"",OR(AK340=AC340,AK340=AG340)),"غرفة",IF(AND(AL340&lt;&gt;"",OR(AL340=AD340,AL340=AH340)),"جهاز",""))))</f>
        <v/>
      </c>
      <c r="Y340" s="7" t="n">
        <v>334</v>
      </c>
      <c r="Z340" s="7">
        <f>IF(A340="","",IF(INDEX(OpenDays,WEEKDAY(A340,2))="لا",0,1))</f>
        <v/>
      </c>
      <c r="AA340" s="7">
        <f>IF(A340="","",IF(AND(E340&lt;&gt;"",H340&lt;&gt;'الإعدادات'!$M$17),MAX(1,ROUND(IFERROR(INDEX(SvcMinutes,MATCH(E340,Services,0)),SlotLen)/SlotLen,0))-1,IF(AND(A340=A339,AA339&gt;0),AA339-1,0)))</f>
        <v/>
      </c>
      <c r="AB340" s="7">
        <f>IF(A340="","",IF(OR(AND(E340&lt;&gt;"",H340&lt;&gt;'الإعدادات'!$M$17),AND(A340=A339,AA339&gt;0)),1,0))</f>
        <v/>
      </c>
      <c r="AC340" s="9">
        <f>IF(A340="","",IF(AND(E340&lt;&gt;"",H340&lt;&gt;'الإعدادات'!$M$17),IF(F340="","",F340),IF(AND(A340=A339,AA339&gt;0),AC339,"")))</f>
        <v/>
      </c>
      <c r="AD340" s="9">
        <f>IF(A340="","",IF(AND(E340&lt;&gt;"",H340&lt;&gt;'الإعدادات'!$M$17),IF(G340="","",G340),IF(AND(A340=A339,AA339&gt;0),AD339,"")))</f>
        <v/>
      </c>
      <c r="AE340" s="7">
        <f>IF(A340="","",IF(AND(L340&lt;&gt;"",O340&lt;&gt;'الإعدادات'!$M$17),MAX(1,ROUND(IFERROR(INDEX(SvcMinutes,MATCH(L340,Services,0)),SlotLen)/SlotLen,0))-1,IF(AND(A340=A339,AE339&gt;0),AE339-1,0)))</f>
        <v/>
      </c>
      <c r="AF340" s="7">
        <f>IF(A340="","",IF(OR(AND(L340&lt;&gt;"",O340&lt;&gt;'الإعدادات'!$M$17),AND(A340=A339,AE339&gt;0)),1,0))</f>
        <v/>
      </c>
      <c r="AG340" s="9">
        <f>IF(A340="","",IF(AND(L340&lt;&gt;"",O340&lt;&gt;'الإعدادات'!$M$17),IF(M340="","",M340),IF(AND(A340=A339,AE339&gt;0),AG339,"")))</f>
        <v/>
      </c>
      <c r="AH340" s="9">
        <f>IF(A340="","",IF(AND(L340&lt;&gt;"",O340&lt;&gt;'الإعدادات'!$M$17),IF(N340="","",N340),IF(AND(A340=A339,AE339&gt;0),AH339,"")))</f>
        <v/>
      </c>
      <c r="AI340" s="7">
        <f>IF(A340="","",IF(AND(S340&lt;&gt;"",V340&lt;&gt;'الإعدادات'!$M$17),MAX(1,ROUND(IFERROR(INDEX(SvcMinutes,MATCH(S340,Services,0)),SlotLen)/SlotLen,0))-1,IF(AND(A340=A339,AI339&gt;0),AI339-1,0)))</f>
        <v/>
      </c>
      <c r="AJ340" s="7">
        <f>IF(A340="","",IF(OR(AND(S340&lt;&gt;"",V340&lt;&gt;'الإعدادات'!$M$17),AND(A340=A339,AI339&gt;0)),1,0))</f>
        <v/>
      </c>
      <c r="AK340" s="9">
        <f>IF(A340="","",IF(AND(S340&lt;&gt;"",V340&lt;&gt;'الإعدادات'!$M$17),IF(T340="","",T340),IF(AND(A340=A339,AI339&gt;0),AK339,"")))</f>
        <v/>
      </c>
      <c r="AL340" s="9">
        <f>IF(A340="","",IF(AND(S340&lt;&gt;"",V340&lt;&gt;'الإعدادات'!$M$17),IF(U340="","",U340),IF(AND(A340=A339,AI339&gt;0),AL339,"")))</f>
        <v/>
      </c>
    </row>
    <row r="341">
      <c r="A341" s="23">
        <f>IF(Y341&gt;=7*SlotsPerDay,"",$B$2+INT(Y341/SlotsPerDay))</f>
        <v/>
      </c>
      <c r="B341" s="24">
        <f>IF(A341="","",DayStart+(Y341-INT(Y341/SlotsPerDay)*SlotsPerDay)*SlotLen/1440)</f>
        <v/>
      </c>
      <c r="C341" s="4" t="n"/>
      <c r="D341" s="4" t="n"/>
      <c r="E341" s="4" t="n"/>
      <c r="F341" s="4" t="n"/>
      <c r="G341" s="4" t="n"/>
      <c r="H341" s="4" t="n"/>
      <c r="I341" s="25">
        <f>IF(A341="","",IF(AND(AND(AC341&lt;&gt;"",OR(AC341=AG341,AC341=AK341)),AND(AD341&lt;&gt;"",OR(AD341=AH341,AD341=AL341))),"غرفة وجهاز",IF(AND(AC341&lt;&gt;"",OR(AC341=AG341,AC341=AK341)),"غرفة",IF(AND(AD341&lt;&gt;"",OR(AD341=AH341,AD341=AL341)),"جهاز",""))))</f>
        <v/>
      </c>
      <c r="J341" s="4" t="n"/>
      <c r="K341" s="4" t="n"/>
      <c r="L341" s="4" t="n"/>
      <c r="M341" s="4" t="n"/>
      <c r="N341" s="4" t="n"/>
      <c r="O341" s="4" t="n"/>
      <c r="P341" s="25">
        <f>IF(A341="","",IF(AND(AND(AG341&lt;&gt;"",OR(AG341=AC341,AG341=AK341)),AND(AH341&lt;&gt;"",OR(AH341=AD341,AH341=AL341))),"غرفة وجهاز",IF(AND(AG341&lt;&gt;"",OR(AG341=AC341,AG341=AK341)),"غرفة",IF(AND(AH341&lt;&gt;"",OR(AH341=AD341,AH341=AL341)),"جهاز",""))))</f>
        <v/>
      </c>
      <c r="Q341" s="4" t="n"/>
      <c r="R341" s="4" t="n"/>
      <c r="S341" s="4" t="n"/>
      <c r="T341" s="4" t="n"/>
      <c r="U341" s="4" t="n"/>
      <c r="V341" s="4" t="n"/>
      <c r="W341" s="25">
        <f>IF(A341="","",IF(AND(AND(AK341&lt;&gt;"",OR(AK341=AC341,AK341=AG341)),AND(AL341&lt;&gt;"",OR(AL341=AD341,AL341=AH341))),"غرفة وجهاز",IF(AND(AK341&lt;&gt;"",OR(AK341=AC341,AK341=AG341)),"غرفة",IF(AND(AL341&lt;&gt;"",OR(AL341=AD341,AL341=AH341)),"جهاز",""))))</f>
        <v/>
      </c>
      <c r="Y341" s="7" t="n">
        <v>335</v>
      </c>
      <c r="Z341" s="7">
        <f>IF(A341="","",IF(INDEX(OpenDays,WEEKDAY(A341,2))="لا",0,1))</f>
        <v/>
      </c>
      <c r="AA341" s="7">
        <f>IF(A341="","",IF(AND(E341&lt;&gt;"",H341&lt;&gt;'الإعدادات'!$M$17),MAX(1,ROUND(IFERROR(INDEX(SvcMinutes,MATCH(E341,Services,0)),SlotLen)/SlotLen,0))-1,IF(AND(A341=A340,AA340&gt;0),AA340-1,0)))</f>
        <v/>
      </c>
      <c r="AB341" s="7">
        <f>IF(A341="","",IF(OR(AND(E341&lt;&gt;"",H341&lt;&gt;'الإعدادات'!$M$17),AND(A341=A340,AA340&gt;0)),1,0))</f>
        <v/>
      </c>
      <c r="AC341" s="9">
        <f>IF(A341="","",IF(AND(E341&lt;&gt;"",H341&lt;&gt;'الإعدادات'!$M$17),IF(F341="","",F341),IF(AND(A341=A340,AA340&gt;0),AC340,"")))</f>
        <v/>
      </c>
      <c r="AD341" s="9">
        <f>IF(A341="","",IF(AND(E341&lt;&gt;"",H341&lt;&gt;'الإعدادات'!$M$17),IF(G341="","",G341),IF(AND(A341=A340,AA340&gt;0),AD340,"")))</f>
        <v/>
      </c>
      <c r="AE341" s="7">
        <f>IF(A341="","",IF(AND(L341&lt;&gt;"",O341&lt;&gt;'الإعدادات'!$M$17),MAX(1,ROUND(IFERROR(INDEX(SvcMinutes,MATCH(L341,Services,0)),SlotLen)/SlotLen,0))-1,IF(AND(A341=A340,AE340&gt;0),AE340-1,0)))</f>
        <v/>
      </c>
      <c r="AF341" s="7">
        <f>IF(A341="","",IF(OR(AND(L341&lt;&gt;"",O341&lt;&gt;'الإعدادات'!$M$17),AND(A341=A340,AE340&gt;0)),1,0))</f>
        <v/>
      </c>
      <c r="AG341" s="9">
        <f>IF(A341="","",IF(AND(L341&lt;&gt;"",O341&lt;&gt;'الإعدادات'!$M$17),IF(M341="","",M341),IF(AND(A341=A340,AE340&gt;0),AG340,"")))</f>
        <v/>
      </c>
      <c r="AH341" s="9">
        <f>IF(A341="","",IF(AND(L341&lt;&gt;"",O341&lt;&gt;'الإعدادات'!$M$17),IF(N341="","",N341),IF(AND(A341=A340,AE340&gt;0),AH340,"")))</f>
        <v/>
      </c>
      <c r="AI341" s="7">
        <f>IF(A341="","",IF(AND(S341&lt;&gt;"",V341&lt;&gt;'الإعدادات'!$M$17),MAX(1,ROUND(IFERROR(INDEX(SvcMinutes,MATCH(S341,Services,0)),SlotLen)/SlotLen,0))-1,IF(AND(A341=A340,AI340&gt;0),AI340-1,0)))</f>
        <v/>
      </c>
      <c r="AJ341" s="7">
        <f>IF(A341="","",IF(OR(AND(S341&lt;&gt;"",V341&lt;&gt;'الإعدادات'!$M$17),AND(A341=A340,AI340&gt;0)),1,0))</f>
        <v/>
      </c>
      <c r="AK341" s="9">
        <f>IF(A341="","",IF(AND(S341&lt;&gt;"",V341&lt;&gt;'الإعدادات'!$M$17),IF(T341="","",T341),IF(AND(A341=A340,AI340&gt;0),AK340,"")))</f>
        <v/>
      </c>
      <c r="AL341" s="9">
        <f>IF(A341="","",IF(AND(S341&lt;&gt;"",V341&lt;&gt;'الإعدادات'!$M$17),IF(U341="","",U341),IF(AND(A341=A340,AI340&gt;0),AL340,"")))</f>
        <v/>
      </c>
    </row>
    <row r="343">
      <c r="A343" s="2" t="inlineStr">
        <is>
          <t>الأحمر: الغرفة أو الجهاز نفسه محجوز عند طبيبين في الوقت نفسه، مع احتساب مدة الخدمة كاملة. الخلية البنفسجية الفاتحة: موعد مستمر من الصف السابق.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5">
    <mergeCell ref="B2:C2"/>
    <mergeCell ref="A1:W1"/>
    <mergeCell ref="C3:I3"/>
    <mergeCell ref="J3:P3"/>
    <mergeCell ref="Q3:W3"/>
  </mergeCells>
  <conditionalFormatting sqref="F6:F341">
    <cfRule type="expression" priority="1" dxfId="0">
      <formula>OR($I6="غرفة",$I6="غرفة وجهاز")</formula>
    </cfRule>
  </conditionalFormatting>
  <conditionalFormatting sqref="G6:G341">
    <cfRule type="expression" priority="2" dxfId="0">
      <formula>OR($I6="جهاز",$I6="غرفة وجهاز")</formula>
    </cfRule>
  </conditionalFormatting>
  <conditionalFormatting sqref="I6:I341">
    <cfRule type="expression" priority="3" dxfId="0">
      <formula>I6&lt;&gt;""</formula>
    </cfRule>
  </conditionalFormatting>
  <conditionalFormatting sqref="H6:H341">
    <cfRule type="expression" priority="4" dxfId="1">
      <formula>AND(H6&lt;&gt;"",H6=$G$2)</formula>
    </cfRule>
    <cfRule type="expression" priority="5" dxfId="2">
      <formula>AND(H6&lt;&gt;"",H6=$H$2)</formula>
    </cfRule>
    <cfRule type="expression" priority="6" dxfId="3">
      <formula>AND(H6&lt;&gt;"",H6=$I$2)</formula>
    </cfRule>
    <cfRule type="expression" priority="7" dxfId="0">
      <formula>AND(H6&lt;&gt;"",H6=$J$2)</formula>
    </cfRule>
    <cfRule type="expression" priority="8" dxfId="4">
      <formula>AND(H6&lt;&gt;"",H6=$K$2)</formula>
    </cfRule>
  </conditionalFormatting>
  <conditionalFormatting sqref="C7:C341">
    <cfRule type="expression" priority="9" dxfId="5">
      <formula>AND(C7="",AB7=1)</formula>
    </cfRule>
  </conditionalFormatting>
  <conditionalFormatting sqref="M6:M341">
    <cfRule type="expression" priority="10" dxfId="0">
      <formula>OR($P6="غرفة",$P6="غرفة وجهاز")</formula>
    </cfRule>
  </conditionalFormatting>
  <conditionalFormatting sqref="N6:N341">
    <cfRule type="expression" priority="11" dxfId="0">
      <formula>OR($P6="جهاز",$P6="غرفة وجهاز")</formula>
    </cfRule>
  </conditionalFormatting>
  <conditionalFormatting sqref="P6:P341">
    <cfRule type="expression" priority="12" dxfId="0">
      <formula>P6&lt;&gt;""</formula>
    </cfRule>
  </conditionalFormatting>
  <conditionalFormatting sqref="O6:O341">
    <cfRule type="expression" priority="13" dxfId="1">
      <formula>AND(O6&lt;&gt;"",O6=$G$2)</formula>
    </cfRule>
    <cfRule type="expression" priority="14" dxfId="2">
      <formula>AND(O6&lt;&gt;"",O6=$H$2)</formula>
    </cfRule>
    <cfRule type="expression" priority="15" dxfId="3">
      <formula>AND(O6&lt;&gt;"",O6=$I$2)</formula>
    </cfRule>
    <cfRule type="expression" priority="16" dxfId="0">
      <formula>AND(O6&lt;&gt;"",O6=$J$2)</formula>
    </cfRule>
    <cfRule type="expression" priority="17" dxfId="4">
      <formula>AND(O6&lt;&gt;"",O6=$K$2)</formula>
    </cfRule>
  </conditionalFormatting>
  <conditionalFormatting sqref="J7:J341">
    <cfRule type="expression" priority="18" dxfId="5">
      <formula>AND(J7="",AF7=1)</formula>
    </cfRule>
  </conditionalFormatting>
  <conditionalFormatting sqref="T6:T341">
    <cfRule type="expression" priority="19" dxfId="0">
      <formula>OR($W6="غرفة",$W6="غرفة وجهاز")</formula>
    </cfRule>
  </conditionalFormatting>
  <conditionalFormatting sqref="U6:U341">
    <cfRule type="expression" priority="20" dxfId="0">
      <formula>OR($W6="جهاز",$W6="غرفة وجهاز")</formula>
    </cfRule>
  </conditionalFormatting>
  <conditionalFormatting sqref="W6:W341">
    <cfRule type="expression" priority="21" dxfId="0">
      <formula>W6&lt;&gt;""</formula>
    </cfRule>
  </conditionalFormatting>
  <conditionalFormatting sqref="V6:V341">
    <cfRule type="expression" priority="22" dxfId="1">
      <formula>AND(V6&lt;&gt;"",V6=$G$2)</formula>
    </cfRule>
    <cfRule type="expression" priority="23" dxfId="2">
      <formula>AND(V6&lt;&gt;"",V6=$H$2)</formula>
    </cfRule>
    <cfRule type="expression" priority="24" dxfId="3">
      <formula>AND(V6&lt;&gt;"",V6=$I$2)</formula>
    </cfRule>
    <cfRule type="expression" priority="25" dxfId="0">
      <formula>AND(V6&lt;&gt;"",V6=$J$2)</formula>
    </cfRule>
    <cfRule type="expression" priority="26" dxfId="4">
      <formula>AND(V6&lt;&gt;"",V6=$K$2)</formula>
    </cfRule>
  </conditionalFormatting>
  <conditionalFormatting sqref="Q7:Q341">
    <cfRule type="expression" priority="27" dxfId="5">
      <formula>AND(Q7="",AJ7=1)</formula>
    </cfRule>
  </conditionalFormatting>
  <conditionalFormatting sqref="A6:W341">
    <cfRule type="expression" priority="28" dxfId="6">
      <formula>$Z6=0</formula>
    </cfRule>
  </conditionalFormatting>
  <conditionalFormatting sqref="A6:B341">
    <cfRule type="expression" priority="29" dxfId="2">
      <formula>AND($A6&lt;&gt;"",$A6&lt;&gt;$A5)</formula>
    </cfRule>
  </conditionalFormatting>
  <dataValidations count="15">
    <dataValidation sqref="C3" showDropDown="0" showInputMessage="0" showErrorMessage="0" allowBlank="1" errorTitle="قيمة غير صحيحة" error="اختر من القائمة." type="list">
      <formula1>=Doctors</formula1>
    </dataValidation>
    <dataValidation sqref="J3" showDropDown="0" showInputMessage="0" showErrorMessage="0" allowBlank="1" errorTitle="قيمة غير صحيحة" error="اختر من القائمة." type="list">
      <formula1>=Doctors</formula1>
    </dataValidation>
    <dataValidation sqref="Q3" showDropDown="0" showInputMessage="0" showErrorMessage="0" allowBlank="1" errorTitle="قيمة غير صحيحة" error="اختر من القائمة." type="list">
      <formula1>=Doctors</formula1>
    </dataValidation>
    <dataValidation sqref="E6:E341" showDropDown="0" showInputMessage="0" showErrorMessage="0" allowBlank="1" errorTitle="قيمة غير صحيحة" error="اختر من القائمة." type="list">
      <formula1>=Services</formula1>
    </dataValidation>
    <dataValidation sqref="F6:F341" showDropDown="0" showInputMessage="0" showErrorMessage="0" allowBlank="1" errorTitle="قيمة غير صحيحة" error="اختر من القائمة." type="list">
      <formula1>=Rooms</formula1>
    </dataValidation>
    <dataValidation sqref="G6:G341" showDropDown="0" showInputMessage="0" showErrorMessage="0" allowBlank="1" errorTitle="قيمة غير صحيحة" error="اختر من القائمة." type="list">
      <formula1>=Devices</formula1>
    </dataValidation>
    <dataValidation sqref="H6:H341" showDropDown="0" showInputMessage="0" showErrorMessage="0" allowBlank="1" errorTitle="قيمة غير صحيحة" error="اختر من القائمة." type="list">
      <formula1>=Statuses</formula1>
    </dataValidation>
    <dataValidation sqref="L6:L341" showDropDown="0" showInputMessage="0" showErrorMessage="0" allowBlank="1" errorTitle="قيمة غير صحيحة" error="اختر من القائمة." type="list">
      <formula1>=Services</formula1>
    </dataValidation>
    <dataValidation sqref="M6:M341" showDropDown="0" showInputMessage="0" showErrorMessage="0" allowBlank="1" errorTitle="قيمة غير صحيحة" error="اختر من القائمة." type="list">
      <formula1>=Rooms</formula1>
    </dataValidation>
    <dataValidation sqref="N6:N341" showDropDown="0" showInputMessage="0" showErrorMessage="0" allowBlank="1" errorTitle="قيمة غير صحيحة" error="اختر من القائمة." type="list">
      <formula1>=Devices</formula1>
    </dataValidation>
    <dataValidation sqref="O6:O341" showDropDown="0" showInputMessage="0" showErrorMessage="0" allowBlank="1" errorTitle="قيمة غير صحيحة" error="اختر من القائمة." type="list">
      <formula1>=Statuses</formula1>
    </dataValidation>
    <dataValidation sqref="S6:S341" showDropDown="0" showInputMessage="0" showErrorMessage="0" allowBlank="1" errorTitle="قيمة غير صحيحة" error="اختر من القائمة." type="list">
      <formula1>=Services</formula1>
    </dataValidation>
    <dataValidation sqref="T6:T341" showDropDown="0" showInputMessage="0" showErrorMessage="0" allowBlank="1" errorTitle="قيمة غير صحيحة" error="اختر من القائمة." type="list">
      <formula1>=Rooms</formula1>
    </dataValidation>
    <dataValidation sqref="U6:U341" showDropDown="0" showInputMessage="0" showErrorMessage="0" allowBlank="1" errorTitle="قيمة غير صحيحة" error="اختر من القائمة." type="list">
      <formula1>=Devices</formula1>
    </dataValidation>
    <dataValidation sqref="V6:V341" showDropDown="0" showInputMessage="0" showErrorMessage="0" allowBlank="1" errorTitle="قيمة غير صحيحة" error="اختر من القائمة." type="list">
      <formula1>=Statuses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L21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2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>
      <c r="A1" s="26" t="inlineStr">
        <is>
          <t>ملخص الأسبوع</t>
        </is>
      </c>
    </row>
    <row r="2">
      <c r="A2" s="3" t="inlineStr">
        <is>
          <t>الأسبوع من</t>
        </is>
      </c>
      <c r="B2" s="27">
        <f>'الجدول اليومي'!B2</f>
        <v/>
      </c>
    </row>
    <row r="4" ht="32" customHeight="1">
      <c r="A4" s="8" t="inlineStr">
        <is>
          <t>الطبيب</t>
        </is>
      </c>
      <c r="B4" s="8" t="inlineStr">
        <is>
          <t>المواعيد</t>
        </is>
      </c>
      <c r="C4" s="8" t="inlineStr">
        <is>
          <t>محجوز</t>
        </is>
      </c>
      <c r="D4" s="8" t="inlineStr">
        <is>
          <t>مؤكد</t>
        </is>
      </c>
      <c r="E4" s="8" t="inlineStr">
        <is>
          <t>وصل</t>
        </is>
      </c>
      <c r="F4" s="8" t="inlineStr">
        <is>
          <t>تم</t>
        </is>
      </c>
      <c r="G4" s="8" t="inlineStr">
        <is>
          <t>غياب</t>
        </is>
      </c>
      <c r="H4" s="8" t="inlineStr">
        <is>
          <t>ملغى</t>
        </is>
      </c>
      <c r="I4" s="8" t="inlineStr">
        <is>
          <t>فترات محجوزة</t>
        </is>
      </c>
      <c r="J4" s="8" t="inlineStr">
        <is>
          <t>فترات متاحة</t>
        </is>
      </c>
      <c r="K4" s="8" t="inlineStr">
        <is>
          <t>الإشغال</t>
        </is>
      </c>
      <c r="L4" s="8" t="inlineStr">
        <is>
          <t>نسبة الغياب</t>
        </is>
      </c>
    </row>
    <row r="5">
      <c r="A5" s="9">
        <f>'الجدول اليومي'!C3</f>
        <v/>
      </c>
      <c r="B5" s="7">
        <f>SUMPRODUCT(('الجدول اليومي'!$E$6:$E$341&lt;&gt;"")*1)</f>
        <v/>
      </c>
      <c r="C5" s="7">
        <f>COUNTIF('الجدول اليومي'!$H$6:$H$341,'الإعدادات'!$M$12)</f>
        <v/>
      </c>
      <c r="D5" s="7">
        <f>COUNTIF('الجدول اليومي'!$H$6:$H$341,'الإعدادات'!$M$13)</f>
        <v/>
      </c>
      <c r="E5" s="7">
        <f>COUNTIF('الجدول اليومي'!$H$6:$H$341,'الإعدادات'!$M$14)</f>
        <v/>
      </c>
      <c r="F5" s="7">
        <f>COUNTIF('الجدول اليومي'!$H$6:$H$341,'الإعدادات'!$M$15)</f>
        <v/>
      </c>
      <c r="G5" s="7">
        <f>COUNTIF('الجدول اليومي'!$H$6:$H$341,'الإعدادات'!$M$16)</f>
        <v/>
      </c>
      <c r="H5" s="7">
        <f>COUNTIF('الجدول اليومي'!$H$6:$H$341,'الإعدادات'!$M$17)</f>
        <v/>
      </c>
      <c r="I5" s="7">
        <f>SUM('الجدول اليومي'!$AB$6:$AB$341)</f>
        <v/>
      </c>
      <c r="J5" s="7">
        <f>SUM('الجدول اليومي'!$Z$6:$Z$341)</f>
        <v/>
      </c>
      <c r="K5" s="28">
        <f>IFERROR(I5/J5,"")</f>
        <v/>
      </c>
      <c r="L5" s="28">
        <f>IFERROR(G5/(B5-H5),"")</f>
        <v/>
      </c>
    </row>
    <row r="6">
      <c r="A6" s="9">
        <f>'الجدول اليومي'!J3</f>
        <v/>
      </c>
      <c r="B6" s="7">
        <f>SUMPRODUCT(('الجدول اليومي'!$L$6:$L$341&lt;&gt;"")*1)</f>
        <v/>
      </c>
      <c r="C6" s="7">
        <f>COUNTIF('الجدول اليومي'!$O$6:$O$341,'الإعدادات'!$M$12)</f>
        <v/>
      </c>
      <c r="D6" s="7">
        <f>COUNTIF('الجدول اليومي'!$O$6:$O$341,'الإعدادات'!$M$13)</f>
        <v/>
      </c>
      <c r="E6" s="7">
        <f>COUNTIF('الجدول اليومي'!$O$6:$O$341,'الإعدادات'!$M$14)</f>
        <v/>
      </c>
      <c r="F6" s="7">
        <f>COUNTIF('الجدول اليومي'!$O$6:$O$341,'الإعدادات'!$M$15)</f>
        <v/>
      </c>
      <c r="G6" s="7">
        <f>COUNTIF('الجدول اليومي'!$O$6:$O$341,'الإعدادات'!$M$16)</f>
        <v/>
      </c>
      <c r="H6" s="7">
        <f>COUNTIF('الجدول اليومي'!$O$6:$O$341,'الإعدادات'!$M$17)</f>
        <v/>
      </c>
      <c r="I6" s="7">
        <f>SUM('الجدول اليومي'!$AF$6:$AF$341)</f>
        <v/>
      </c>
      <c r="J6" s="7">
        <f>SUM('الجدول اليومي'!$Z$6:$Z$341)</f>
        <v/>
      </c>
      <c r="K6" s="28">
        <f>IFERROR(I6/J6,"")</f>
        <v/>
      </c>
      <c r="L6" s="28">
        <f>IFERROR(G6/(B6-H6),"")</f>
        <v/>
      </c>
    </row>
    <row r="7">
      <c r="A7" s="9">
        <f>'الجدول اليومي'!Q3</f>
        <v/>
      </c>
      <c r="B7" s="7">
        <f>SUMPRODUCT(('الجدول اليومي'!$S$6:$S$341&lt;&gt;"")*1)</f>
        <v/>
      </c>
      <c r="C7" s="7">
        <f>COUNTIF('الجدول اليومي'!$V$6:$V$341,'الإعدادات'!$M$12)</f>
        <v/>
      </c>
      <c r="D7" s="7">
        <f>COUNTIF('الجدول اليومي'!$V$6:$V$341,'الإعدادات'!$M$13)</f>
        <v/>
      </c>
      <c r="E7" s="7">
        <f>COUNTIF('الجدول اليومي'!$V$6:$V$341,'الإعدادات'!$M$14)</f>
        <v/>
      </c>
      <c r="F7" s="7">
        <f>COUNTIF('الجدول اليومي'!$V$6:$V$341,'الإعدادات'!$M$15)</f>
        <v/>
      </c>
      <c r="G7" s="7">
        <f>COUNTIF('الجدول اليومي'!$V$6:$V$341,'الإعدادات'!$M$16)</f>
        <v/>
      </c>
      <c r="H7" s="7">
        <f>COUNTIF('الجدول اليومي'!$V$6:$V$341,'الإعدادات'!$M$17)</f>
        <v/>
      </c>
      <c r="I7" s="7">
        <f>SUM('الجدول اليومي'!$AJ$6:$AJ$341)</f>
        <v/>
      </c>
      <c r="J7" s="7">
        <f>SUM('الجدول اليومي'!$Z$6:$Z$341)</f>
        <v/>
      </c>
      <c r="K7" s="28">
        <f>IFERROR(I7/J7,"")</f>
        <v/>
      </c>
      <c r="L7" s="28">
        <f>IFERROR(G7/(B7-H7),"")</f>
        <v/>
      </c>
    </row>
    <row r="8">
      <c r="A8" s="3" t="inlineStr">
        <is>
          <t>الإجمالي</t>
        </is>
      </c>
      <c r="B8" s="29">
        <f>SUM(B5:B7)</f>
        <v/>
      </c>
      <c r="C8" s="29">
        <f>SUM(C5:C7)</f>
        <v/>
      </c>
      <c r="D8" s="29">
        <f>SUM(D5:D7)</f>
        <v/>
      </c>
      <c r="E8" s="29">
        <f>SUM(E5:E7)</f>
        <v/>
      </c>
      <c r="F8" s="29">
        <f>SUM(F5:F7)</f>
        <v/>
      </c>
      <c r="G8" s="29">
        <f>SUM(G5:G7)</f>
        <v/>
      </c>
      <c r="H8" s="29">
        <f>SUM(H5:H7)</f>
        <v/>
      </c>
      <c r="I8" s="29">
        <f>SUM(I5:I7)</f>
        <v/>
      </c>
      <c r="J8" s="29">
        <f>SUM(J5:J7)</f>
        <v/>
      </c>
      <c r="K8" s="30">
        <f>IFERROR(I8/J8,"")</f>
        <v/>
      </c>
      <c r="L8" s="30">
        <f>IFERROR(G8/(B8-H8),"")</f>
        <v/>
      </c>
    </row>
    <row r="9">
      <c r="A9" s="2" t="inlineStr">
        <is>
          <t>الفترات المحجوزة تشمل الغياب ولا تشمل الإلغاء. نسبة الغياب = الغياب ÷ المواعيد غير الملغاة.</t>
        </is>
      </c>
    </row>
    <row r="11">
      <c r="A11" s="11" t="inlineStr">
        <is>
          <t>لنقلها إلى لوحة مؤشرات العيادة (الإدخال الأسبوعي)</t>
        </is>
      </c>
    </row>
    <row r="12">
      <c r="A12" s="3" t="inlineStr">
        <is>
          <t>المواعيد المحجوزة (فترات)</t>
        </is>
      </c>
      <c r="B12" s="29">
        <f>I8</f>
        <v/>
      </c>
    </row>
    <row r="13">
      <c r="A13" s="3" t="inlineStr">
        <is>
          <t>الفترات المتاحة</t>
        </is>
      </c>
      <c r="B13" s="29">
        <f>J8</f>
        <v/>
      </c>
    </row>
    <row r="14">
      <c r="A14" s="3" t="inlineStr">
        <is>
          <t>الغياب</t>
        </is>
      </c>
      <c r="B14" s="29">
        <f>G8</f>
        <v/>
      </c>
    </row>
    <row r="15">
      <c r="A15" s="3" t="inlineStr">
        <is>
          <t>المرضى المحجوزون</t>
        </is>
      </c>
      <c r="B15" s="29">
        <f>B8-H8</f>
        <v/>
      </c>
    </row>
    <row r="16">
      <c r="A16" s="3" t="inlineStr">
        <is>
          <t>المرضى الذين تمت رؤيتهم</t>
        </is>
      </c>
      <c r="B16" s="29">
        <f>F8</f>
        <v/>
      </c>
    </row>
    <row r="18">
      <c r="A18" s="3" t="inlineStr">
        <is>
          <t>التعارضات هذا الأسبوع</t>
        </is>
      </c>
      <c r="B18" s="29">
        <f>SUMPRODUCT(('الجدول اليومي'!$I$6:$I$341&lt;&gt;"")*1)+SUMPRODUCT(('الجدول اليومي'!$P$6:$P$341&lt;&gt;"")*1)+SUMPRODUCT(('الجدول اليومي'!$W$6:$W$341&lt;&gt;"")*1)</f>
        <v/>
      </c>
    </row>
    <row r="19">
      <c r="A19" s="2" t="inlineStr">
        <is>
          <t>كل تعارض يظهر عند الطبيبين، فالرقم يعد الخلايا لا الحالات.</t>
        </is>
      </c>
    </row>
    <row r="21">
      <c r="A21" s="11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21:H21"/>
  </mergeCells>
  <conditionalFormatting sqref="L5:L8">
    <cfRule type="expression" priority="1" dxfId="0">
      <formula>AND(ISNUMBER(L5),L5&gt;0.12)</formula>
    </cfRule>
    <cfRule type="expression" priority="2" dxfId="7">
      <formula>AND(ISNUMBER(L5),L5&gt;0.08)</formula>
    </cfRule>
  </conditionalFormatting>
  <hyperlinks>
    <hyperlink xmlns:r="http://schemas.openxmlformats.org/officeDocument/2006/relationships" ref="A21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appointment-book</dc:title>
  <dcterms:created xmlns:dcterms="http://purl.org/dc/terms/" xmlns:xsi="http://www.w3.org/2001/XMLSchema-instance" xsi:type="dcterms:W3CDTF">2026-10-05T11:08:28Z</dcterms:created>
  <dcterms:modified xmlns:dcterms="http://purl.org/dc/terms/" xmlns:xsi="http://www.w3.org/2001/XMLSchema-instance" xsi:type="dcterms:W3CDTF">2026-10-05T11:08:28Z</dcterms:modified>
</cp:coreProperties>
</file>